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Mario dok\-=NOVUSS=-\-=Sesavas kauss 2019=-\"/>
    </mc:Choice>
  </mc:AlternateContent>
  <bookViews>
    <workbookView xWindow="0" yWindow="0" windowWidth="15480" windowHeight="11640" tabRatio="873" activeTab="6"/>
  </bookViews>
  <sheets>
    <sheet name="1.posms" sheetId="8" r:id="rId1"/>
    <sheet name="2.posms" sheetId="2" r:id="rId2"/>
    <sheet name="3.posms" sheetId="3" r:id="rId3"/>
    <sheet name="4.posms" sheetId="4" r:id="rId4"/>
    <sheet name="5.posms" sheetId="5" r:id="rId5"/>
    <sheet name="6.posms" sheetId="6" r:id="rId6"/>
    <sheet name="KOPSAVILKUMS" sheetId="7" r:id="rId7"/>
  </sheets>
  <definedNames>
    <definedName name="_xlnm._FilterDatabase" localSheetId="6" hidden="1">KOPSAVILKUMS!$B$4:$AB$64</definedName>
    <definedName name="_xlnm.Print_Area" localSheetId="1">'2.posms'!#REF!</definedName>
  </definedNames>
  <calcPr calcId="152511"/>
</workbook>
</file>

<file path=xl/calcChain.xml><?xml version="1.0" encoding="utf-8"?>
<calcChain xmlns="http://schemas.openxmlformats.org/spreadsheetml/2006/main">
  <c r="A25" i="5" l="1"/>
  <c r="BJ24" i="5"/>
  <c r="BI24" i="5"/>
  <c r="BH24" i="5"/>
  <c r="BG24" i="5"/>
  <c r="BF24" i="5"/>
  <c r="BE24" i="5"/>
  <c r="BD24" i="5"/>
  <c r="BC24" i="5"/>
  <c r="BB24" i="5"/>
  <c r="BA24" i="5"/>
  <c r="AZ24" i="5"/>
  <c r="BK24" i="5" s="1"/>
  <c r="AX24" i="5"/>
  <c r="AW24" i="5"/>
  <c r="AV24" i="5"/>
  <c r="AU24" i="5"/>
  <c r="AT24" i="5"/>
  <c r="AS24" i="5"/>
  <c r="AR24" i="5"/>
  <c r="AQ24" i="5"/>
  <c r="AP24" i="5"/>
  <c r="AO24" i="5"/>
  <c r="AN24" i="5"/>
  <c r="AL24" i="5"/>
  <c r="BJ23" i="5"/>
  <c r="BI23" i="5"/>
  <c r="BH23" i="5"/>
  <c r="BG23" i="5"/>
  <c r="BF23" i="5"/>
  <c r="BE23" i="5"/>
  <c r="BD23" i="5"/>
  <c r="BC23" i="5"/>
  <c r="BB23" i="5"/>
  <c r="BA23" i="5"/>
  <c r="AZ23" i="5"/>
  <c r="AX23" i="5"/>
  <c r="AW23" i="5"/>
  <c r="AV23" i="5"/>
  <c r="AU23" i="5"/>
  <c r="AT23" i="5"/>
  <c r="AS23" i="5"/>
  <c r="AR23" i="5"/>
  <c r="AQ23" i="5"/>
  <c r="AP23" i="5"/>
  <c r="AO23" i="5"/>
  <c r="AN23" i="5"/>
  <c r="AL23" i="5"/>
  <c r="BJ22" i="5"/>
  <c r="BI22" i="5"/>
  <c r="BH22" i="5"/>
  <c r="BG22" i="5"/>
  <c r="BF22" i="5"/>
  <c r="BE22" i="5"/>
  <c r="BD22" i="5"/>
  <c r="BC22" i="5"/>
  <c r="BB22" i="5"/>
  <c r="BA22" i="5"/>
  <c r="AZ22" i="5"/>
  <c r="AX22" i="5"/>
  <c r="AW22" i="5"/>
  <c r="AV22" i="5"/>
  <c r="AU22" i="5"/>
  <c r="AT22" i="5"/>
  <c r="AS22" i="5"/>
  <c r="AR22" i="5"/>
  <c r="AQ22" i="5"/>
  <c r="AP22" i="5"/>
  <c r="AO22" i="5"/>
  <c r="AN22" i="5"/>
  <c r="AL22" i="5"/>
  <c r="BJ21" i="5"/>
  <c r="BI21" i="5"/>
  <c r="BH21" i="5"/>
  <c r="BG21" i="5"/>
  <c r="BF21" i="5"/>
  <c r="BE21" i="5"/>
  <c r="BD21" i="5"/>
  <c r="BC21" i="5"/>
  <c r="BB21" i="5"/>
  <c r="BA21" i="5"/>
  <c r="AZ21" i="5"/>
  <c r="AX21" i="5"/>
  <c r="AW21" i="5"/>
  <c r="AV21" i="5"/>
  <c r="AU21" i="5"/>
  <c r="AT21" i="5"/>
  <c r="AS21" i="5"/>
  <c r="AR21" i="5"/>
  <c r="AQ21" i="5"/>
  <c r="AP21" i="5"/>
  <c r="AO21" i="5"/>
  <c r="AN21" i="5"/>
  <c r="AL21" i="5"/>
  <c r="BJ20" i="5"/>
  <c r="BI20" i="5"/>
  <c r="BH20" i="5"/>
  <c r="BG20" i="5"/>
  <c r="BF20" i="5"/>
  <c r="BE20" i="5"/>
  <c r="BD20" i="5"/>
  <c r="BC20" i="5"/>
  <c r="BB20" i="5"/>
  <c r="BA20" i="5"/>
  <c r="AZ20" i="5"/>
  <c r="BK20" i="5" s="1"/>
  <c r="AX20" i="5"/>
  <c r="AW20" i="5"/>
  <c r="AV20" i="5"/>
  <c r="AU20" i="5"/>
  <c r="AT20" i="5"/>
  <c r="AS20" i="5"/>
  <c r="AR20" i="5"/>
  <c r="AQ20" i="5"/>
  <c r="L20" i="5" s="1"/>
  <c r="H20" i="5" s="1"/>
  <c r="F20" i="5" s="1"/>
  <c r="E20" i="5" s="1"/>
  <c r="AP20" i="5"/>
  <c r="AO20" i="5"/>
  <c r="AN20" i="5"/>
  <c r="AL20" i="5"/>
  <c r="BJ19" i="5"/>
  <c r="BI19" i="5"/>
  <c r="BH19" i="5"/>
  <c r="BG19" i="5"/>
  <c r="BF19" i="5"/>
  <c r="BE19" i="5"/>
  <c r="BD19" i="5"/>
  <c r="BC19" i="5"/>
  <c r="BB19" i="5"/>
  <c r="BA19" i="5"/>
  <c r="AZ19" i="5"/>
  <c r="AX19" i="5"/>
  <c r="AW19" i="5"/>
  <c r="AV19" i="5"/>
  <c r="AU19" i="5"/>
  <c r="AT19" i="5"/>
  <c r="AS19" i="5"/>
  <c r="AR19" i="5"/>
  <c r="AQ19" i="5"/>
  <c r="AP19" i="5"/>
  <c r="AO19" i="5"/>
  <c r="AN19" i="5"/>
  <c r="AL19" i="5"/>
  <c r="BJ18" i="5"/>
  <c r="BI18" i="5"/>
  <c r="BH18" i="5"/>
  <c r="BG18" i="5"/>
  <c r="BF18" i="5"/>
  <c r="BE18" i="5"/>
  <c r="BD18" i="5"/>
  <c r="BC18" i="5"/>
  <c r="BB18" i="5"/>
  <c r="BA18" i="5"/>
  <c r="AZ18" i="5"/>
  <c r="AX18" i="5"/>
  <c r="AW18" i="5"/>
  <c r="AV18" i="5"/>
  <c r="AU18" i="5"/>
  <c r="AT18" i="5"/>
  <c r="AS18" i="5"/>
  <c r="AR18" i="5"/>
  <c r="AQ18" i="5"/>
  <c r="AP18" i="5"/>
  <c r="AO18" i="5"/>
  <c r="AN18" i="5"/>
  <c r="AL18" i="5"/>
  <c r="BJ17" i="5"/>
  <c r="BI17" i="5"/>
  <c r="BH17" i="5"/>
  <c r="BG17" i="5"/>
  <c r="BF17" i="5"/>
  <c r="BE17" i="5"/>
  <c r="BD17" i="5"/>
  <c r="BC17" i="5"/>
  <c r="BB17" i="5"/>
  <c r="BA17" i="5"/>
  <c r="AZ17" i="5"/>
  <c r="AX17" i="5"/>
  <c r="AW17" i="5"/>
  <c r="AV17" i="5"/>
  <c r="AU17" i="5"/>
  <c r="AT17" i="5"/>
  <c r="AS17" i="5"/>
  <c r="AR17" i="5"/>
  <c r="AQ17" i="5"/>
  <c r="AP17" i="5"/>
  <c r="AO17" i="5"/>
  <c r="AN17" i="5"/>
  <c r="AL17" i="5"/>
  <c r="BJ16" i="5"/>
  <c r="BI16" i="5"/>
  <c r="BH16" i="5"/>
  <c r="BG16" i="5"/>
  <c r="BF16" i="5"/>
  <c r="BE16" i="5"/>
  <c r="BD16" i="5"/>
  <c r="BC16" i="5"/>
  <c r="BB16" i="5"/>
  <c r="BA16" i="5"/>
  <c r="AZ16" i="5"/>
  <c r="BK16" i="5" s="1"/>
  <c r="AX16" i="5"/>
  <c r="AW16" i="5"/>
  <c r="AV16" i="5"/>
  <c r="AU16" i="5"/>
  <c r="AT16" i="5"/>
  <c r="AS16" i="5"/>
  <c r="AR16" i="5"/>
  <c r="AQ16" i="5"/>
  <c r="L16" i="5" s="1"/>
  <c r="H16" i="5" s="1"/>
  <c r="E16" i="5" s="1"/>
  <c r="AP16" i="5"/>
  <c r="AO16" i="5"/>
  <c r="AN16" i="5"/>
  <c r="AL16" i="5"/>
  <c r="BJ15" i="5"/>
  <c r="BI15" i="5"/>
  <c r="BH15" i="5"/>
  <c r="BG15" i="5"/>
  <c r="BF15" i="5"/>
  <c r="BE15" i="5"/>
  <c r="BD15" i="5"/>
  <c r="BC15" i="5"/>
  <c r="BB15" i="5"/>
  <c r="BA15" i="5"/>
  <c r="AZ15" i="5"/>
  <c r="AX15" i="5"/>
  <c r="AW15" i="5"/>
  <c r="AV15" i="5"/>
  <c r="AU15" i="5"/>
  <c r="AT15" i="5"/>
  <c r="AS15" i="5"/>
  <c r="AR15" i="5"/>
  <c r="AQ15" i="5"/>
  <c r="AP15" i="5"/>
  <c r="AO15" i="5"/>
  <c r="AN15" i="5"/>
  <c r="AL15" i="5"/>
  <c r="BJ14" i="5"/>
  <c r="BI14" i="5"/>
  <c r="BH14" i="5"/>
  <c r="BG14" i="5"/>
  <c r="BF14" i="5"/>
  <c r="BE14" i="5"/>
  <c r="BD14" i="5"/>
  <c r="BC14" i="5"/>
  <c r="BB14" i="5"/>
  <c r="BA14" i="5"/>
  <c r="AZ14" i="5"/>
  <c r="AX14" i="5"/>
  <c r="AW14" i="5"/>
  <c r="AV14" i="5"/>
  <c r="AU14" i="5"/>
  <c r="AT14" i="5"/>
  <c r="AS14" i="5"/>
  <c r="AR14" i="5"/>
  <c r="AQ14" i="5"/>
  <c r="AP14" i="5"/>
  <c r="AO14" i="5"/>
  <c r="AN14" i="5"/>
  <c r="AL14" i="5"/>
  <c r="BJ13" i="5"/>
  <c r="BI13" i="5"/>
  <c r="BH13" i="5"/>
  <c r="BG13" i="5"/>
  <c r="BF13" i="5"/>
  <c r="BE13" i="5"/>
  <c r="BD13" i="5"/>
  <c r="BC13" i="5"/>
  <c r="BB13" i="5"/>
  <c r="BA13" i="5"/>
  <c r="BK13" i="5" s="1"/>
  <c r="AZ13" i="5"/>
  <c r="AX13" i="5"/>
  <c r="AW13" i="5"/>
  <c r="AV13" i="5"/>
  <c r="AU13" i="5"/>
  <c r="AT13" i="5"/>
  <c r="AS13" i="5"/>
  <c r="AR13" i="5"/>
  <c r="AQ13" i="5"/>
  <c r="AP13" i="5"/>
  <c r="AO13" i="5"/>
  <c r="AN13" i="5"/>
  <c r="AL13" i="5"/>
  <c r="BJ12" i="5"/>
  <c r="BI12" i="5"/>
  <c r="BH12" i="5"/>
  <c r="BG12" i="5"/>
  <c r="BF12" i="5"/>
  <c r="BE12" i="5"/>
  <c r="BD12" i="5"/>
  <c r="BC12" i="5"/>
  <c r="BB12" i="5"/>
  <c r="BA12" i="5"/>
  <c r="AZ12" i="5"/>
  <c r="BK12" i="5" s="1"/>
  <c r="AX12" i="5"/>
  <c r="AW12" i="5"/>
  <c r="AV12" i="5"/>
  <c r="AU12" i="5"/>
  <c r="AT12" i="5"/>
  <c r="AS12" i="5"/>
  <c r="AR12" i="5"/>
  <c r="AQ12" i="5"/>
  <c r="L12" i="5" s="1"/>
  <c r="H12" i="5" s="1"/>
  <c r="F12" i="5" s="1"/>
  <c r="E12" i="5" s="1"/>
  <c r="AP12" i="5"/>
  <c r="AO12" i="5"/>
  <c r="AN12" i="5"/>
  <c r="AL12" i="5"/>
  <c r="BJ11" i="5"/>
  <c r="BI11" i="5"/>
  <c r="BH11" i="5"/>
  <c r="BG11" i="5"/>
  <c r="BF11" i="5"/>
  <c r="BE11" i="5"/>
  <c r="BD11" i="5"/>
  <c r="BC11" i="5"/>
  <c r="BB11" i="5"/>
  <c r="BA11" i="5"/>
  <c r="AZ11" i="5"/>
  <c r="AX11" i="5"/>
  <c r="AW11" i="5"/>
  <c r="AV11" i="5"/>
  <c r="AU11" i="5"/>
  <c r="AT11" i="5"/>
  <c r="AS11" i="5"/>
  <c r="AR11" i="5"/>
  <c r="AQ11" i="5"/>
  <c r="AP11" i="5"/>
  <c r="AO11" i="5"/>
  <c r="AN11" i="5"/>
  <c r="AL11" i="5"/>
  <c r="BJ10" i="5"/>
  <c r="BI10" i="5"/>
  <c r="BH10" i="5"/>
  <c r="BG10" i="5"/>
  <c r="BF10" i="5"/>
  <c r="BE10" i="5"/>
  <c r="BD10" i="5"/>
  <c r="BC10" i="5"/>
  <c r="BB10" i="5"/>
  <c r="BA10" i="5"/>
  <c r="AZ10" i="5"/>
  <c r="AX10" i="5"/>
  <c r="AW10" i="5"/>
  <c r="AV10" i="5"/>
  <c r="AU10" i="5"/>
  <c r="AT10" i="5"/>
  <c r="AS10" i="5"/>
  <c r="AR10" i="5"/>
  <c r="AQ10" i="5"/>
  <c r="AP10" i="5"/>
  <c r="AO10" i="5"/>
  <c r="AN10" i="5"/>
  <c r="AL10" i="5"/>
  <c r="BJ9" i="5"/>
  <c r="BI9" i="5"/>
  <c r="BH9" i="5"/>
  <c r="BG9" i="5"/>
  <c r="BF9" i="5"/>
  <c r="BE9" i="5"/>
  <c r="BD9" i="5"/>
  <c r="BC9" i="5"/>
  <c r="BB9" i="5"/>
  <c r="BA9" i="5"/>
  <c r="BK9" i="5" s="1"/>
  <c r="AZ9" i="5"/>
  <c r="AX9" i="5"/>
  <c r="AW9" i="5"/>
  <c r="AV9" i="5"/>
  <c r="AU9" i="5"/>
  <c r="AT9" i="5"/>
  <c r="AS9" i="5"/>
  <c r="AR9" i="5"/>
  <c r="AQ9" i="5"/>
  <c r="AP9" i="5"/>
  <c r="AO9" i="5"/>
  <c r="AN9" i="5"/>
  <c r="AL9" i="5"/>
  <c r="BJ8" i="5"/>
  <c r="BI8" i="5"/>
  <c r="BH8" i="5"/>
  <c r="BG8" i="5"/>
  <c r="BF8" i="5"/>
  <c r="BE8" i="5"/>
  <c r="BD8" i="5"/>
  <c r="BC8" i="5"/>
  <c r="BB8" i="5"/>
  <c r="BA8" i="5"/>
  <c r="AZ8" i="5"/>
  <c r="BK8" i="5" s="1"/>
  <c r="AX8" i="5"/>
  <c r="AW8" i="5"/>
  <c r="AV8" i="5"/>
  <c r="AU8" i="5"/>
  <c r="AT8" i="5"/>
  <c r="AS8" i="5"/>
  <c r="AR8" i="5"/>
  <c r="AQ8" i="5"/>
  <c r="L8" i="5" s="1"/>
  <c r="H8" i="5" s="1"/>
  <c r="AP8" i="5"/>
  <c r="AO8" i="5"/>
  <c r="AN8" i="5"/>
  <c r="AL8" i="5"/>
  <c r="BJ7" i="5"/>
  <c r="BI7" i="5"/>
  <c r="BH7" i="5"/>
  <c r="BG7" i="5"/>
  <c r="BF7" i="5"/>
  <c r="BE7" i="5"/>
  <c r="BD7" i="5"/>
  <c r="BC7" i="5"/>
  <c r="BB7" i="5"/>
  <c r="BA7" i="5"/>
  <c r="AZ7" i="5"/>
  <c r="AX7" i="5"/>
  <c r="AW7" i="5"/>
  <c r="AV7" i="5"/>
  <c r="AU7" i="5"/>
  <c r="AT7" i="5"/>
  <c r="AS7" i="5"/>
  <c r="AR7" i="5"/>
  <c r="AQ7" i="5"/>
  <c r="AP7" i="5"/>
  <c r="AO7" i="5"/>
  <c r="AN7" i="5"/>
  <c r="AL7" i="5"/>
  <c r="BJ6" i="5"/>
  <c r="BI6" i="5"/>
  <c r="BH6" i="5"/>
  <c r="BG6" i="5"/>
  <c r="BF6" i="5"/>
  <c r="BE6" i="5"/>
  <c r="BD6" i="5"/>
  <c r="BC6" i="5"/>
  <c r="BB6" i="5"/>
  <c r="BA6" i="5"/>
  <c r="AZ6" i="5"/>
  <c r="AX6" i="5"/>
  <c r="AW6" i="5"/>
  <c r="AV6" i="5"/>
  <c r="AU6" i="5"/>
  <c r="AT6" i="5"/>
  <c r="AS6" i="5"/>
  <c r="AR6" i="5"/>
  <c r="AQ6" i="5"/>
  <c r="AP6" i="5"/>
  <c r="AO6" i="5"/>
  <c r="AN6" i="5"/>
  <c r="AL6" i="5"/>
  <c r="BJ5" i="5"/>
  <c r="BI5" i="5"/>
  <c r="BH5" i="5"/>
  <c r="BG5" i="5"/>
  <c r="BF5" i="5"/>
  <c r="BE5" i="5"/>
  <c r="BD5" i="5"/>
  <c r="BC5" i="5"/>
  <c r="BB5" i="5"/>
  <c r="BA5" i="5"/>
  <c r="BK5" i="5" s="1"/>
  <c r="AZ5" i="5"/>
  <c r="AX5" i="5"/>
  <c r="AW5" i="5"/>
  <c r="AV5" i="5"/>
  <c r="AU5" i="5"/>
  <c r="AT5" i="5"/>
  <c r="AS5" i="5"/>
  <c r="AR5" i="5"/>
  <c r="AQ5" i="5"/>
  <c r="AP5" i="5"/>
  <c r="AO5" i="5"/>
  <c r="AN5" i="5"/>
  <c r="AL5" i="5"/>
  <c r="K3" i="5"/>
  <c r="J3" i="5"/>
  <c r="I3" i="5"/>
  <c r="H3" i="5"/>
  <c r="AW1" i="5"/>
  <c r="BM23" i="5" s="1"/>
  <c r="AP1" i="5"/>
  <c r="AT1" i="5" s="1"/>
  <c r="L5" i="5" l="1"/>
  <c r="H5" i="5" s="1"/>
  <c r="F5" i="5" s="1"/>
  <c r="E5" i="5" s="1"/>
  <c r="L6" i="5"/>
  <c r="H6" i="5" s="1"/>
  <c r="F6" i="5" s="1"/>
  <c r="E6" i="5" s="1"/>
  <c r="L9" i="5"/>
  <c r="H9" i="5" s="1"/>
  <c r="F9" i="5" s="1"/>
  <c r="E9" i="5" s="1"/>
  <c r="L13" i="5"/>
  <c r="H13" i="5" s="1"/>
  <c r="F13" i="5" s="1"/>
  <c r="E13" i="5" s="1"/>
  <c r="L17" i="5"/>
  <c r="H17" i="5" s="1"/>
  <c r="F17" i="5" s="1"/>
  <c r="E17" i="5" s="1"/>
  <c r="BK17" i="5"/>
  <c r="L21" i="5"/>
  <c r="H21" i="5" s="1"/>
  <c r="F21" i="5" s="1"/>
  <c r="E21" i="5" s="1"/>
  <c r="L22" i="5"/>
  <c r="H22" i="5" s="1"/>
  <c r="F22" i="5" s="1"/>
  <c r="E22" i="5" s="1"/>
  <c r="BK23" i="5"/>
  <c r="BK6" i="5"/>
  <c r="BK7" i="5"/>
  <c r="L10" i="5"/>
  <c r="H10" i="5" s="1"/>
  <c r="F10" i="5" s="1"/>
  <c r="E10" i="5" s="1"/>
  <c r="BK10" i="5"/>
  <c r="BK11" i="5"/>
  <c r="L14" i="5"/>
  <c r="H14" i="5" s="1"/>
  <c r="F14" i="5" s="1"/>
  <c r="E14" i="5" s="1"/>
  <c r="BK14" i="5"/>
  <c r="M14" i="5" s="1"/>
  <c r="L18" i="5"/>
  <c r="H18" i="5" s="1"/>
  <c r="E18" i="5" s="1"/>
  <c r="BK18" i="5"/>
  <c r="BK22" i="5"/>
  <c r="BN22" i="5" s="1"/>
  <c r="N22" i="5" s="1"/>
  <c r="L7" i="5"/>
  <c r="H7" i="5" s="1"/>
  <c r="F7" i="5" s="1"/>
  <c r="E7" i="5" s="1"/>
  <c r="L11" i="5"/>
  <c r="H11" i="5" s="1"/>
  <c r="E11" i="5" s="1"/>
  <c r="L15" i="5"/>
  <c r="H15" i="5" s="1"/>
  <c r="F15" i="5" s="1"/>
  <c r="E15" i="5" s="1"/>
  <c r="BK15" i="5"/>
  <c r="M15" i="5" s="1"/>
  <c r="L19" i="5"/>
  <c r="H19" i="5" s="1"/>
  <c r="F19" i="5" s="1"/>
  <c r="E19" i="5" s="1"/>
  <c r="BK19" i="5"/>
  <c r="BK21" i="5"/>
  <c r="L23" i="5"/>
  <c r="H23" i="5" s="1"/>
  <c r="F23" i="5" s="1"/>
  <c r="E23" i="5" s="1"/>
  <c r="L24" i="5"/>
  <c r="H24" i="5" s="1"/>
  <c r="F24" i="5" s="1"/>
  <c r="E24" i="5" s="1"/>
  <c r="BL24" i="5"/>
  <c r="E8" i="5"/>
  <c r="M7" i="5"/>
  <c r="M11" i="5"/>
  <c r="M17" i="5"/>
  <c r="M19" i="5"/>
  <c r="M5" i="5"/>
  <c r="M9" i="5"/>
  <c r="M13" i="5"/>
  <c r="M6" i="5"/>
  <c r="M8" i="5"/>
  <c r="M10" i="5"/>
  <c r="M12" i="5"/>
  <c r="M16" i="5"/>
  <c r="M18" i="5"/>
  <c r="M20" i="5"/>
  <c r="M21" i="5"/>
  <c r="M22" i="5"/>
  <c r="M23" i="5"/>
  <c r="BN24" i="5"/>
  <c r="N24" i="5" s="1"/>
  <c r="M24" i="5"/>
  <c r="BL6" i="5"/>
  <c r="BN6" i="5" s="1"/>
  <c r="N6" i="5" s="1"/>
  <c r="BL8" i="5"/>
  <c r="BN8" i="5" s="1"/>
  <c r="N8" i="5" s="1"/>
  <c r="BL12" i="5"/>
  <c r="BN12" i="5" s="1"/>
  <c r="N12" i="5" s="1"/>
  <c r="BL18" i="5"/>
  <c r="BN18" i="5" s="1"/>
  <c r="N18" i="5" s="1"/>
  <c r="BL20" i="5"/>
  <c r="BN20" i="5" s="1"/>
  <c r="N20" i="5" s="1"/>
  <c r="BL22" i="5"/>
  <c r="BM6" i="5"/>
  <c r="BM8" i="5"/>
  <c r="BM10" i="5"/>
  <c r="BM12" i="5"/>
  <c r="BM14" i="5"/>
  <c r="BM16" i="5"/>
  <c r="BM18" i="5"/>
  <c r="BM20" i="5"/>
  <c r="BM22" i="5"/>
  <c r="BM24" i="5"/>
  <c r="BL14" i="5"/>
  <c r="BL16" i="5"/>
  <c r="BN16" i="5" s="1"/>
  <c r="N16" i="5" s="1"/>
  <c r="BL5" i="5"/>
  <c r="BN5" i="5" s="1"/>
  <c r="N5" i="5" s="1"/>
  <c r="BL7" i="5"/>
  <c r="BN7" i="5" s="1"/>
  <c r="N7" i="5" s="1"/>
  <c r="BL9" i="5"/>
  <c r="BN9" i="5" s="1"/>
  <c r="N9" i="5" s="1"/>
  <c r="BL11" i="5"/>
  <c r="BN11" i="5" s="1"/>
  <c r="N11" i="5" s="1"/>
  <c r="BL13" i="5"/>
  <c r="BN13" i="5" s="1"/>
  <c r="N13" i="5" s="1"/>
  <c r="BL15" i="5"/>
  <c r="BN15" i="5" s="1"/>
  <c r="N15" i="5" s="1"/>
  <c r="BL17" i="5"/>
  <c r="BN17" i="5" s="1"/>
  <c r="N17" i="5" s="1"/>
  <c r="BL19" i="5"/>
  <c r="BN19" i="5" s="1"/>
  <c r="N19" i="5" s="1"/>
  <c r="BL21" i="5"/>
  <c r="BN21" i="5" s="1"/>
  <c r="N21" i="5" s="1"/>
  <c r="BL23" i="5"/>
  <c r="BN23" i="5" s="1"/>
  <c r="N23" i="5" s="1"/>
  <c r="BL10" i="5"/>
  <c r="BN10" i="5" s="1"/>
  <c r="N10" i="5" s="1"/>
  <c r="BM5" i="5"/>
  <c r="BM7" i="5"/>
  <c r="BM9" i="5"/>
  <c r="BM11" i="5"/>
  <c r="BM13" i="5"/>
  <c r="BM15" i="5"/>
  <c r="BM17" i="5"/>
  <c r="BM19" i="5"/>
  <c r="BM21" i="5"/>
  <c r="Z57" i="7"/>
  <c r="Z46" i="7"/>
  <c r="A41" i="4"/>
  <c r="BJ40" i="4"/>
  <c r="BI40" i="4"/>
  <c r="BH40" i="4"/>
  <c r="BG40" i="4"/>
  <c r="BF40" i="4"/>
  <c r="BE40" i="4"/>
  <c r="BD40" i="4"/>
  <c r="BC40" i="4"/>
  <c r="BB40" i="4"/>
  <c r="BA40" i="4"/>
  <c r="AZ40" i="4"/>
  <c r="AX40" i="4"/>
  <c r="AW40" i="4"/>
  <c r="AV40" i="4"/>
  <c r="AU40" i="4"/>
  <c r="AT40" i="4"/>
  <c r="AS40" i="4"/>
  <c r="AR40" i="4"/>
  <c r="AQ40" i="4"/>
  <c r="AP40" i="4"/>
  <c r="AO40" i="4"/>
  <c r="AN40" i="4"/>
  <c r="AL40" i="4"/>
  <c r="BJ39" i="4"/>
  <c r="BI39" i="4"/>
  <c r="BH39" i="4"/>
  <c r="BG39" i="4"/>
  <c r="BF39" i="4"/>
  <c r="BE39" i="4"/>
  <c r="BD39" i="4"/>
  <c r="BC39" i="4"/>
  <c r="BB39" i="4"/>
  <c r="BA39" i="4"/>
  <c r="AZ39" i="4"/>
  <c r="AX39" i="4"/>
  <c r="AW39" i="4"/>
  <c r="AV39" i="4"/>
  <c r="AU39" i="4"/>
  <c r="AT39" i="4"/>
  <c r="AS39" i="4"/>
  <c r="AR39" i="4"/>
  <c r="AQ39" i="4"/>
  <c r="AP39" i="4"/>
  <c r="AO39" i="4"/>
  <c r="AN39" i="4"/>
  <c r="AL39" i="4"/>
  <c r="BJ38" i="4"/>
  <c r="BI38" i="4"/>
  <c r="BH38" i="4"/>
  <c r="BG38" i="4"/>
  <c r="BF38" i="4"/>
  <c r="BE38" i="4"/>
  <c r="BD38" i="4"/>
  <c r="BC38" i="4"/>
  <c r="BK38" i="4" s="1"/>
  <c r="BB38" i="4"/>
  <c r="BA38" i="4"/>
  <c r="AZ38" i="4"/>
  <c r="AX38" i="4"/>
  <c r="AW38" i="4"/>
  <c r="AV38" i="4"/>
  <c r="AU38" i="4"/>
  <c r="AT38" i="4"/>
  <c r="AS38" i="4"/>
  <c r="AR38" i="4"/>
  <c r="AQ38" i="4"/>
  <c r="AP38" i="4"/>
  <c r="AO38" i="4"/>
  <c r="AN38" i="4"/>
  <c r="AL38" i="4"/>
  <c r="BJ37" i="4"/>
  <c r="BI37" i="4"/>
  <c r="BH37" i="4"/>
  <c r="BG37" i="4"/>
  <c r="BF37" i="4"/>
  <c r="BE37" i="4"/>
  <c r="BD37" i="4"/>
  <c r="BC37" i="4"/>
  <c r="BB37" i="4"/>
  <c r="BA37" i="4"/>
  <c r="AZ37" i="4"/>
  <c r="BK37" i="4" s="1"/>
  <c r="AX37" i="4"/>
  <c r="AW37" i="4"/>
  <c r="AV37" i="4"/>
  <c r="AU37" i="4"/>
  <c r="AT37" i="4"/>
  <c r="AS37" i="4"/>
  <c r="AR37" i="4"/>
  <c r="AQ37" i="4"/>
  <c r="AP37" i="4"/>
  <c r="AO37" i="4"/>
  <c r="AN37" i="4"/>
  <c r="AL37" i="4"/>
  <c r="BJ36" i="4"/>
  <c r="BI36" i="4"/>
  <c r="BH36" i="4"/>
  <c r="BG36" i="4"/>
  <c r="BF36" i="4"/>
  <c r="BE36" i="4"/>
  <c r="BD36" i="4"/>
  <c r="BC36" i="4"/>
  <c r="BB36" i="4"/>
  <c r="BA36" i="4"/>
  <c r="AZ36" i="4"/>
  <c r="BK36" i="4" s="1"/>
  <c r="AX36" i="4"/>
  <c r="AW36" i="4"/>
  <c r="AV36" i="4"/>
  <c r="AU36" i="4"/>
  <c r="AT36" i="4"/>
  <c r="AS36" i="4"/>
  <c r="AR36" i="4"/>
  <c r="AQ36" i="4"/>
  <c r="AP36" i="4"/>
  <c r="AO36" i="4"/>
  <c r="AN36" i="4"/>
  <c r="AL36" i="4"/>
  <c r="L36" i="4"/>
  <c r="H36" i="4" s="1"/>
  <c r="F36" i="4" s="1"/>
  <c r="E36" i="4" s="1"/>
  <c r="BJ35" i="4"/>
  <c r="BI35" i="4"/>
  <c r="BH35" i="4"/>
  <c r="BG35" i="4"/>
  <c r="BF35" i="4"/>
  <c r="BE35" i="4"/>
  <c r="BD35" i="4"/>
  <c r="BC35" i="4"/>
  <c r="BB35" i="4"/>
  <c r="BA35" i="4"/>
  <c r="AZ35" i="4"/>
  <c r="BK35" i="4" s="1"/>
  <c r="AX35" i="4"/>
  <c r="AW35" i="4"/>
  <c r="AV35" i="4"/>
  <c r="AU35" i="4"/>
  <c r="AT35" i="4"/>
  <c r="AS35" i="4"/>
  <c r="AR35" i="4"/>
  <c r="AQ35" i="4"/>
  <c r="AP35" i="4"/>
  <c r="AO35" i="4"/>
  <c r="AN35" i="4"/>
  <c r="AL35" i="4"/>
  <c r="BJ34" i="4"/>
  <c r="BI34" i="4"/>
  <c r="BH34" i="4"/>
  <c r="BG34" i="4"/>
  <c r="BF34" i="4"/>
  <c r="BE34" i="4"/>
  <c r="BD34" i="4"/>
  <c r="BC34" i="4"/>
  <c r="BK34" i="4" s="1"/>
  <c r="BB34" i="4"/>
  <c r="BA34" i="4"/>
  <c r="AZ34" i="4"/>
  <c r="AX34" i="4"/>
  <c r="AW34" i="4"/>
  <c r="AV34" i="4"/>
  <c r="AU34" i="4"/>
  <c r="AT34" i="4"/>
  <c r="AS34" i="4"/>
  <c r="AR34" i="4"/>
  <c r="AQ34" i="4"/>
  <c r="AP34" i="4"/>
  <c r="AO34" i="4"/>
  <c r="AN34" i="4"/>
  <c r="AL34" i="4"/>
  <c r="BJ33" i="4"/>
  <c r="BI33" i="4"/>
  <c r="BH33" i="4"/>
  <c r="BG33" i="4"/>
  <c r="BF33" i="4"/>
  <c r="BE33" i="4"/>
  <c r="BD33" i="4"/>
  <c r="BC33" i="4"/>
  <c r="BB33" i="4"/>
  <c r="BA33" i="4"/>
  <c r="AZ33" i="4"/>
  <c r="BK33" i="4" s="1"/>
  <c r="AX33" i="4"/>
  <c r="AW33" i="4"/>
  <c r="AV33" i="4"/>
  <c r="AU33" i="4"/>
  <c r="AT33" i="4"/>
  <c r="AS33" i="4"/>
  <c r="AR33" i="4"/>
  <c r="AQ33" i="4"/>
  <c r="AP33" i="4"/>
  <c r="AO33" i="4"/>
  <c r="AN33" i="4"/>
  <c r="AL33" i="4"/>
  <c r="BJ32" i="4"/>
  <c r="BI32" i="4"/>
  <c r="BH32" i="4"/>
  <c r="BG32" i="4"/>
  <c r="BF32" i="4"/>
  <c r="BE32" i="4"/>
  <c r="BD32" i="4"/>
  <c r="BC32" i="4"/>
  <c r="BB32" i="4"/>
  <c r="BA32" i="4"/>
  <c r="AZ32" i="4"/>
  <c r="AX32" i="4"/>
  <c r="AW32" i="4"/>
  <c r="AV32" i="4"/>
  <c r="AU32" i="4"/>
  <c r="AT32" i="4"/>
  <c r="AS32" i="4"/>
  <c r="AR32" i="4"/>
  <c r="AQ32" i="4"/>
  <c r="AP32" i="4"/>
  <c r="AO32" i="4"/>
  <c r="AN32" i="4"/>
  <c r="AL32" i="4"/>
  <c r="BJ31" i="4"/>
  <c r="BI31" i="4"/>
  <c r="BH31" i="4"/>
  <c r="BG31" i="4"/>
  <c r="BF31" i="4"/>
  <c r="BE31" i="4"/>
  <c r="BD31" i="4"/>
  <c r="BC31" i="4"/>
  <c r="BB31" i="4"/>
  <c r="BA31" i="4"/>
  <c r="AZ31" i="4"/>
  <c r="AX31" i="4"/>
  <c r="AW31" i="4"/>
  <c r="AV31" i="4"/>
  <c r="AU31" i="4"/>
  <c r="AT31" i="4"/>
  <c r="AS31" i="4"/>
  <c r="AR31" i="4"/>
  <c r="AQ31" i="4"/>
  <c r="AP31" i="4"/>
  <c r="AO31" i="4"/>
  <c r="AN31" i="4"/>
  <c r="AL31" i="4"/>
  <c r="BJ30" i="4"/>
  <c r="BI30" i="4"/>
  <c r="BH30" i="4"/>
  <c r="BG30" i="4"/>
  <c r="BF30" i="4"/>
  <c r="BE30" i="4"/>
  <c r="BD30" i="4"/>
  <c r="BC30" i="4"/>
  <c r="BK30" i="4" s="1"/>
  <c r="BB30" i="4"/>
  <c r="BA30" i="4"/>
  <c r="AZ30" i="4"/>
  <c r="AX30" i="4"/>
  <c r="AW30" i="4"/>
  <c r="AV30" i="4"/>
  <c r="AU30" i="4"/>
  <c r="AT30" i="4"/>
  <c r="AS30" i="4"/>
  <c r="AR30" i="4"/>
  <c r="AQ30" i="4"/>
  <c r="AP30" i="4"/>
  <c r="AO30" i="4"/>
  <c r="AN30" i="4"/>
  <c r="AL30" i="4"/>
  <c r="BJ29" i="4"/>
  <c r="BI29" i="4"/>
  <c r="BH29" i="4"/>
  <c r="BG29" i="4"/>
  <c r="BF29" i="4"/>
  <c r="BE29" i="4"/>
  <c r="BD29" i="4"/>
  <c r="BC29" i="4"/>
  <c r="BB29" i="4"/>
  <c r="BA29" i="4"/>
  <c r="AZ29" i="4"/>
  <c r="BK29" i="4" s="1"/>
  <c r="AX29" i="4"/>
  <c r="AW29" i="4"/>
  <c r="AV29" i="4"/>
  <c r="AU29" i="4"/>
  <c r="AT29" i="4"/>
  <c r="AS29" i="4"/>
  <c r="AR29" i="4"/>
  <c r="AQ29" i="4"/>
  <c r="AP29" i="4"/>
  <c r="AO29" i="4"/>
  <c r="AN29" i="4"/>
  <c r="AL29" i="4"/>
  <c r="BJ28" i="4"/>
  <c r="BI28" i="4"/>
  <c r="BH28" i="4"/>
  <c r="BG28" i="4"/>
  <c r="BF28" i="4"/>
  <c r="BE28" i="4"/>
  <c r="BD28" i="4"/>
  <c r="BC28" i="4"/>
  <c r="BB28" i="4"/>
  <c r="BA28" i="4"/>
  <c r="AZ28" i="4"/>
  <c r="BK28" i="4" s="1"/>
  <c r="AX28" i="4"/>
  <c r="AW28" i="4"/>
  <c r="AV28" i="4"/>
  <c r="AU28" i="4"/>
  <c r="AT28" i="4"/>
  <c r="AS28" i="4"/>
  <c r="AR28" i="4"/>
  <c r="AQ28" i="4"/>
  <c r="AP28" i="4"/>
  <c r="AO28" i="4"/>
  <c r="AN28" i="4"/>
  <c r="AL28" i="4"/>
  <c r="L28" i="4"/>
  <c r="H28" i="4" s="1"/>
  <c r="F28" i="4" s="1"/>
  <c r="E28" i="4" s="1"/>
  <c r="BJ27" i="4"/>
  <c r="BI27" i="4"/>
  <c r="BH27" i="4"/>
  <c r="BG27" i="4"/>
  <c r="BF27" i="4"/>
  <c r="BE27" i="4"/>
  <c r="BD27" i="4"/>
  <c r="BC27" i="4"/>
  <c r="BB27" i="4"/>
  <c r="BA27" i="4"/>
  <c r="AZ27" i="4"/>
  <c r="BK27" i="4" s="1"/>
  <c r="AX27" i="4"/>
  <c r="AW27" i="4"/>
  <c r="AV27" i="4"/>
  <c r="AU27" i="4"/>
  <c r="AT27" i="4"/>
  <c r="AS27" i="4"/>
  <c r="AR27" i="4"/>
  <c r="AQ27" i="4"/>
  <c r="AP27" i="4"/>
  <c r="AO27" i="4"/>
  <c r="AN27" i="4"/>
  <c r="AL27" i="4"/>
  <c r="E27" i="4"/>
  <c r="BJ26" i="4"/>
  <c r="BI26" i="4"/>
  <c r="BH26" i="4"/>
  <c r="BG26" i="4"/>
  <c r="BF26" i="4"/>
  <c r="BE26" i="4"/>
  <c r="BD26" i="4"/>
  <c r="BC26" i="4"/>
  <c r="BB26" i="4"/>
  <c r="BA26" i="4"/>
  <c r="AZ26" i="4"/>
  <c r="AX26" i="4"/>
  <c r="AW26" i="4"/>
  <c r="AV26" i="4"/>
  <c r="AU26" i="4"/>
  <c r="AT26" i="4"/>
  <c r="AS26" i="4"/>
  <c r="AR26" i="4"/>
  <c r="AQ26" i="4"/>
  <c r="AP26" i="4"/>
  <c r="AO26" i="4"/>
  <c r="AN26" i="4"/>
  <c r="AL26" i="4"/>
  <c r="E26" i="4"/>
  <c r="BJ25" i="4"/>
  <c r="BI25" i="4"/>
  <c r="BH25" i="4"/>
  <c r="BG25" i="4"/>
  <c r="BF25" i="4"/>
  <c r="BE25" i="4"/>
  <c r="BD25" i="4"/>
  <c r="BC25" i="4"/>
  <c r="BB25" i="4"/>
  <c r="BA25" i="4"/>
  <c r="AZ25" i="4"/>
  <c r="BK25" i="4" s="1"/>
  <c r="AX25" i="4"/>
  <c r="AW25" i="4"/>
  <c r="AV25" i="4"/>
  <c r="AU25" i="4"/>
  <c r="AT25" i="4"/>
  <c r="AS25" i="4"/>
  <c r="AR25" i="4"/>
  <c r="AQ25" i="4"/>
  <c r="AP25" i="4"/>
  <c r="AO25" i="4"/>
  <c r="AN25" i="4"/>
  <c r="AL25" i="4"/>
  <c r="BJ24" i="4"/>
  <c r="BI24" i="4"/>
  <c r="BH24" i="4"/>
  <c r="BG24" i="4"/>
  <c r="BF24" i="4"/>
  <c r="BE24" i="4"/>
  <c r="BD24" i="4"/>
  <c r="BC24" i="4"/>
  <c r="BK24" i="4" s="1"/>
  <c r="BB24" i="4"/>
  <c r="BA24" i="4"/>
  <c r="AZ24" i="4"/>
  <c r="AX24" i="4"/>
  <c r="AW24" i="4"/>
  <c r="AV24" i="4"/>
  <c r="AU24" i="4"/>
  <c r="AT24" i="4"/>
  <c r="AS24" i="4"/>
  <c r="AR24" i="4"/>
  <c r="AQ24" i="4"/>
  <c r="AP24" i="4"/>
  <c r="AO24" i="4"/>
  <c r="AN24" i="4"/>
  <c r="AL24" i="4"/>
  <c r="E24" i="4"/>
  <c r="BJ23" i="4"/>
  <c r="BI23" i="4"/>
  <c r="BH23" i="4"/>
  <c r="BG23" i="4"/>
  <c r="BF23" i="4"/>
  <c r="BE23" i="4"/>
  <c r="BD23" i="4"/>
  <c r="BC23" i="4"/>
  <c r="BK23" i="4" s="1"/>
  <c r="BB23" i="4"/>
  <c r="BA23" i="4"/>
  <c r="AZ23" i="4"/>
  <c r="AX23" i="4"/>
  <c r="AW23" i="4"/>
  <c r="AV23" i="4"/>
  <c r="AU23" i="4"/>
  <c r="AT23" i="4"/>
  <c r="AS23" i="4"/>
  <c r="AR23" i="4"/>
  <c r="AQ23" i="4"/>
  <c r="AP23" i="4"/>
  <c r="AO23" i="4"/>
  <c r="AN23" i="4"/>
  <c r="AL23" i="4"/>
  <c r="BJ22" i="4"/>
  <c r="BI22" i="4"/>
  <c r="BH22" i="4"/>
  <c r="BG22" i="4"/>
  <c r="BF22" i="4"/>
  <c r="BE22" i="4"/>
  <c r="BD22" i="4"/>
  <c r="BC22" i="4"/>
  <c r="BB22" i="4"/>
  <c r="BA22" i="4"/>
  <c r="AZ22" i="4"/>
  <c r="BK22" i="4" s="1"/>
  <c r="AX22" i="4"/>
  <c r="AW22" i="4"/>
  <c r="AV22" i="4"/>
  <c r="AU22" i="4"/>
  <c r="AT22" i="4"/>
  <c r="AS22" i="4"/>
  <c r="AR22" i="4"/>
  <c r="AQ22" i="4"/>
  <c r="AP22" i="4"/>
  <c r="AO22" i="4"/>
  <c r="AN22" i="4"/>
  <c r="AL22" i="4"/>
  <c r="BJ21" i="4"/>
  <c r="BI21" i="4"/>
  <c r="BH21" i="4"/>
  <c r="BG21" i="4"/>
  <c r="BF21" i="4"/>
  <c r="BE21" i="4"/>
  <c r="BD21" i="4"/>
  <c r="BC21" i="4"/>
  <c r="BB21" i="4"/>
  <c r="BA21" i="4"/>
  <c r="AZ21" i="4"/>
  <c r="BK21" i="4" s="1"/>
  <c r="AX21" i="4"/>
  <c r="AW21" i="4"/>
  <c r="AV21" i="4"/>
  <c r="AU21" i="4"/>
  <c r="AT21" i="4"/>
  <c r="AS21" i="4"/>
  <c r="AR21" i="4"/>
  <c r="AQ21" i="4"/>
  <c r="AP21" i="4"/>
  <c r="AO21" i="4"/>
  <c r="AN21" i="4"/>
  <c r="L21" i="4" s="1"/>
  <c r="H21" i="4" s="1"/>
  <c r="F21" i="4" s="1"/>
  <c r="E21" i="4" s="1"/>
  <c r="AL21" i="4"/>
  <c r="BJ20" i="4"/>
  <c r="BI20" i="4"/>
  <c r="BH20" i="4"/>
  <c r="BG20" i="4"/>
  <c r="BF20" i="4"/>
  <c r="BE20" i="4"/>
  <c r="BD20" i="4"/>
  <c r="BC20" i="4"/>
  <c r="BB20" i="4"/>
  <c r="BA20" i="4"/>
  <c r="AZ20" i="4"/>
  <c r="BK20" i="4" s="1"/>
  <c r="AX20" i="4"/>
  <c r="AW20" i="4"/>
  <c r="AV20" i="4"/>
  <c r="AU20" i="4"/>
  <c r="AT20" i="4"/>
  <c r="AS20" i="4"/>
  <c r="AR20" i="4"/>
  <c r="AQ20" i="4"/>
  <c r="AP20" i="4"/>
  <c r="AO20" i="4"/>
  <c r="AN20" i="4"/>
  <c r="AL20" i="4"/>
  <c r="BJ19" i="4"/>
  <c r="BI19" i="4"/>
  <c r="BH19" i="4"/>
  <c r="BG19" i="4"/>
  <c r="BF19" i="4"/>
  <c r="BE19" i="4"/>
  <c r="BD19" i="4"/>
  <c r="BC19" i="4"/>
  <c r="BB19" i="4"/>
  <c r="BK19" i="4" s="1"/>
  <c r="BA19" i="4"/>
  <c r="AZ19" i="4"/>
  <c r="AX19" i="4"/>
  <c r="AW19" i="4"/>
  <c r="AV19" i="4"/>
  <c r="AU19" i="4"/>
  <c r="AT19" i="4"/>
  <c r="AS19" i="4"/>
  <c r="AR19" i="4"/>
  <c r="AQ19" i="4"/>
  <c r="AP19" i="4"/>
  <c r="AO19" i="4"/>
  <c r="AN19" i="4"/>
  <c r="AL19" i="4"/>
  <c r="BJ18" i="4"/>
  <c r="BI18" i="4"/>
  <c r="BH18" i="4"/>
  <c r="BG18" i="4"/>
  <c r="BF18" i="4"/>
  <c r="BE18" i="4"/>
  <c r="BD18" i="4"/>
  <c r="BC18" i="4"/>
  <c r="BK18" i="4" s="1"/>
  <c r="BB18" i="4"/>
  <c r="BA18" i="4"/>
  <c r="AZ18" i="4"/>
  <c r="AX18" i="4"/>
  <c r="AW18" i="4"/>
  <c r="AV18" i="4"/>
  <c r="AU18" i="4"/>
  <c r="AT18" i="4"/>
  <c r="AS18" i="4"/>
  <c r="AR18" i="4"/>
  <c r="AQ18" i="4"/>
  <c r="AP18" i="4"/>
  <c r="AO18" i="4"/>
  <c r="L18" i="4" s="1"/>
  <c r="H18" i="4" s="1"/>
  <c r="AN18" i="4"/>
  <c r="AL18" i="4"/>
  <c r="E18" i="4"/>
  <c r="BJ17" i="4"/>
  <c r="BI17" i="4"/>
  <c r="BH17" i="4"/>
  <c r="BG17" i="4"/>
  <c r="BF17" i="4"/>
  <c r="BE17" i="4"/>
  <c r="BD17" i="4"/>
  <c r="BC17" i="4"/>
  <c r="BK17" i="4" s="1"/>
  <c r="BB17" i="4"/>
  <c r="BA17" i="4"/>
  <c r="AZ17" i="4"/>
  <c r="AX17" i="4"/>
  <c r="AW17" i="4"/>
  <c r="AV17" i="4"/>
  <c r="AU17" i="4"/>
  <c r="AT17" i="4"/>
  <c r="AS17" i="4"/>
  <c r="AR17" i="4"/>
  <c r="AQ17" i="4"/>
  <c r="AP17" i="4"/>
  <c r="AO17" i="4"/>
  <c r="AN17" i="4"/>
  <c r="AL17" i="4"/>
  <c r="BJ16" i="4"/>
  <c r="BI16" i="4"/>
  <c r="BH16" i="4"/>
  <c r="BG16" i="4"/>
  <c r="BF16" i="4"/>
  <c r="BE16" i="4"/>
  <c r="BD16" i="4"/>
  <c r="BC16" i="4"/>
  <c r="BB16" i="4"/>
  <c r="BA16" i="4"/>
  <c r="AZ16" i="4"/>
  <c r="AX16" i="4"/>
  <c r="AW16" i="4"/>
  <c r="AV16" i="4"/>
  <c r="AU16" i="4"/>
  <c r="AT16" i="4"/>
  <c r="AS16" i="4"/>
  <c r="AR16" i="4"/>
  <c r="AQ16" i="4"/>
  <c r="AP16" i="4"/>
  <c r="AO16" i="4"/>
  <c r="AN16" i="4"/>
  <c r="AL16" i="4"/>
  <c r="BJ15" i="4"/>
  <c r="BI15" i="4"/>
  <c r="BH15" i="4"/>
  <c r="BG15" i="4"/>
  <c r="BF15" i="4"/>
  <c r="BE15" i="4"/>
  <c r="BD15" i="4"/>
  <c r="BC15" i="4"/>
  <c r="BB15" i="4"/>
  <c r="BA15" i="4"/>
  <c r="AZ15" i="4"/>
  <c r="BK15" i="4" s="1"/>
  <c r="M15" i="4" s="1"/>
  <c r="AX15" i="4"/>
  <c r="AW15" i="4"/>
  <c r="AV15" i="4"/>
  <c r="AU15" i="4"/>
  <c r="AT15" i="4"/>
  <c r="AS15" i="4"/>
  <c r="AR15" i="4"/>
  <c r="AQ15" i="4"/>
  <c r="AP15" i="4"/>
  <c r="AO15" i="4"/>
  <c r="AN15" i="4"/>
  <c r="AL15" i="4"/>
  <c r="BJ14" i="4"/>
  <c r="BI14" i="4"/>
  <c r="BH14" i="4"/>
  <c r="BG14" i="4"/>
  <c r="BF14" i="4"/>
  <c r="BE14" i="4"/>
  <c r="BD14" i="4"/>
  <c r="BC14" i="4"/>
  <c r="BB14" i="4"/>
  <c r="BK14" i="4" s="1"/>
  <c r="BA14" i="4"/>
  <c r="AZ14" i="4"/>
  <c r="AX14" i="4"/>
  <c r="AW14" i="4"/>
  <c r="AV14" i="4"/>
  <c r="AU14" i="4"/>
  <c r="AT14" i="4"/>
  <c r="AS14" i="4"/>
  <c r="AR14" i="4"/>
  <c r="AQ14" i="4"/>
  <c r="AP14" i="4"/>
  <c r="AO14" i="4"/>
  <c r="L14" i="4" s="1"/>
  <c r="H14" i="4" s="1"/>
  <c r="AN14" i="4"/>
  <c r="AL14" i="4"/>
  <c r="E14" i="4"/>
  <c r="BJ13" i="4"/>
  <c r="BI13" i="4"/>
  <c r="BH13" i="4"/>
  <c r="BG13" i="4"/>
  <c r="BF13" i="4"/>
  <c r="BE13" i="4"/>
  <c r="BD13" i="4"/>
  <c r="BC13" i="4"/>
  <c r="BB13" i="4"/>
  <c r="BK13" i="4" s="1"/>
  <c r="BA13" i="4"/>
  <c r="AZ13" i="4"/>
  <c r="AX13" i="4"/>
  <c r="AW13" i="4"/>
  <c r="AV13" i="4"/>
  <c r="AU13" i="4"/>
  <c r="AT13" i="4"/>
  <c r="AS13" i="4"/>
  <c r="AR13" i="4"/>
  <c r="AQ13" i="4"/>
  <c r="AP13" i="4"/>
  <c r="AO13" i="4"/>
  <c r="L13" i="4" s="1"/>
  <c r="H13" i="4" s="1"/>
  <c r="F13" i="4" s="1"/>
  <c r="E13" i="4" s="1"/>
  <c r="AN13" i="4"/>
  <c r="AL13" i="4"/>
  <c r="BJ12" i="4"/>
  <c r="BI12" i="4"/>
  <c r="BH12" i="4"/>
  <c r="BG12" i="4"/>
  <c r="BF12" i="4"/>
  <c r="BE12" i="4"/>
  <c r="BD12" i="4"/>
  <c r="BC12" i="4"/>
  <c r="BK12" i="4" s="1"/>
  <c r="BB12" i="4"/>
  <c r="BA12" i="4"/>
  <c r="AZ12" i="4"/>
  <c r="AX12" i="4"/>
  <c r="AW12" i="4"/>
  <c r="AV12" i="4"/>
  <c r="AU12" i="4"/>
  <c r="AT12" i="4"/>
  <c r="AS12" i="4"/>
  <c r="AR12" i="4"/>
  <c r="AQ12" i="4"/>
  <c r="AP12" i="4"/>
  <c r="AO12" i="4"/>
  <c r="AN12" i="4"/>
  <c r="AL12" i="4"/>
  <c r="BJ11" i="4"/>
  <c r="BI11" i="4"/>
  <c r="BH11" i="4"/>
  <c r="BG11" i="4"/>
  <c r="BF11" i="4"/>
  <c r="BE11" i="4"/>
  <c r="BD11" i="4"/>
  <c r="BC11" i="4"/>
  <c r="BB11" i="4"/>
  <c r="BA11" i="4"/>
  <c r="AZ11" i="4"/>
  <c r="AX11" i="4"/>
  <c r="AW11" i="4"/>
  <c r="AV11" i="4"/>
  <c r="AU11" i="4"/>
  <c r="AT11" i="4"/>
  <c r="AS11" i="4"/>
  <c r="AR11" i="4"/>
  <c r="AQ11" i="4"/>
  <c r="AP11" i="4"/>
  <c r="AO11" i="4"/>
  <c r="AN11" i="4"/>
  <c r="AL11" i="4"/>
  <c r="E11" i="4"/>
  <c r="BJ10" i="4"/>
  <c r="BI10" i="4"/>
  <c r="BH10" i="4"/>
  <c r="BG10" i="4"/>
  <c r="BF10" i="4"/>
  <c r="BE10" i="4"/>
  <c r="BD10" i="4"/>
  <c r="BC10" i="4"/>
  <c r="BB10" i="4"/>
  <c r="BA10" i="4"/>
  <c r="AZ10" i="4"/>
  <c r="AX10" i="4"/>
  <c r="AW10" i="4"/>
  <c r="AV10" i="4"/>
  <c r="AU10" i="4"/>
  <c r="AT10" i="4"/>
  <c r="AS10" i="4"/>
  <c r="AR10" i="4"/>
  <c r="AQ10" i="4"/>
  <c r="AP10" i="4"/>
  <c r="AO10" i="4"/>
  <c r="AN10" i="4"/>
  <c r="AL10" i="4"/>
  <c r="BJ9" i="4"/>
  <c r="BI9" i="4"/>
  <c r="BH9" i="4"/>
  <c r="BG9" i="4"/>
  <c r="BF9" i="4"/>
  <c r="BE9" i="4"/>
  <c r="BD9" i="4"/>
  <c r="BC9" i="4"/>
  <c r="BB9" i="4"/>
  <c r="BA9" i="4"/>
  <c r="AZ9" i="4"/>
  <c r="BK9" i="4" s="1"/>
  <c r="M9" i="4" s="1"/>
  <c r="AX9" i="4"/>
  <c r="AW9" i="4"/>
  <c r="AV9" i="4"/>
  <c r="AU9" i="4"/>
  <c r="AT9" i="4"/>
  <c r="AS9" i="4"/>
  <c r="AR9" i="4"/>
  <c r="AQ9" i="4"/>
  <c r="AP9" i="4"/>
  <c r="AO9" i="4"/>
  <c r="AN9" i="4"/>
  <c r="AL9" i="4"/>
  <c r="E9" i="4"/>
  <c r="BJ8" i="4"/>
  <c r="BI8" i="4"/>
  <c r="BH8" i="4"/>
  <c r="BG8" i="4"/>
  <c r="BF8" i="4"/>
  <c r="BE8" i="4"/>
  <c r="BD8" i="4"/>
  <c r="BC8" i="4"/>
  <c r="BB8" i="4"/>
  <c r="BA8" i="4"/>
  <c r="AZ8" i="4"/>
  <c r="BK8" i="4" s="1"/>
  <c r="M8" i="4" s="1"/>
  <c r="AX8" i="4"/>
  <c r="AW8" i="4"/>
  <c r="AV8" i="4"/>
  <c r="AU8" i="4"/>
  <c r="AT8" i="4"/>
  <c r="AS8" i="4"/>
  <c r="AR8" i="4"/>
  <c r="AQ8" i="4"/>
  <c r="AP8" i="4"/>
  <c r="AO8" i="4"/>
  <c r="AN8" i="4"/>
  <c r="AL8" i="4"/>
  <c r="BJ7" i="4"/>
  <c r="BI7" i="4"/>
  <c r="BH7" i="4"/>
  <c r="BG7" i="4"/>
  <c r="BF7" i="4"/>
  <c r="BE7" i="4"/>
  <c r="BD7" i="4"/>
  <c r="BC7" i="4"/>
  <c r="BB7" i="4"/>
  <c r="BK7" i="4" s="1"/>
  <c r="BA7" i="4"/>
  <c r="AZ7" i="4"/>
  <c r="AX7" i="4"/>
  <c r="AW7" i="4"/>
  <c r="AV7" i="4"/>
  <c r="AU7" i="4"/>
  <c r="AT7" i="4"/>
  <c r="AS7" i="4"/>
  <c r="AR7" i="4"/>
  <c r="AQ7" i="4"/>
  <c r="AP7" i="4"/>
  <c r="AO7" i="4"/>
  <c r="AN7" i="4"/>
  <c r="AL7" i="4"/>
  <c r="BF6" i="4"/>
  <c r="BE6" i="4"/>
  <c r="BD6" i="4"/>
  <c r="BC6" i="4"/>
  <c r="BK6" i="4" s="1"/>
  <c r="BB6" i="4"/>
  <c r="BA6" i="4"/>
  <c r="AZ6" i="4"/>
  <c r="AT6" i="4"/>
  <c r="AS6" i="4"/>
  <c r="AR6" i="4"/>
  <c r="AQ6" i="4"/>
  <c r="AP6" i="4"/>
  <c r="AO6" i="4"/>
  <c r="AN6" i="4"/>
  <c r="AL6" i="4"/>
  <c r="BJ5" i="4"/>
  <c r="BI5" i="4"/>
  <c r="BH5" i="4"/>
  <c r="BG5" i="4"/>
  <c r="BF5" i="4"/>
  <c r="BE5" i="4"/>
  <c r="BD5" i="4"/>
  <c r="BC5" i="4"/>
  <c r="BB5" i="4"/>
  <c r="BA5" i="4"/>
  <c r="AZ5" i="4"/>
  <c r="AX5" i="4"/>
  <c r="AW5" i="4"/>
  <c r="AV5" i="4"/>
  <c r="AU5" i="4"/>
  <c r="AT5" i="4"/>
  <c r="AS5" i="4"/>
  <c r="AR5" i="4"/>
  <c r="AQ5" i="4"/>
  <c r="AP5" i="4"/>
  <c r="AO5" i="4"/>
  <c r="AN5" i="4"/>
  <c r="L5" i="4" s="1"/>
  <c r="H5" i="4" s="1"/>
  <c r="F5" i="4" s="1"/>
  <c r="E5" i="4" s="1"/>
  <c r="AL5" i="4"/>
  <c r="K3" i="4"/>
  <c r="J3" i="4"/>
  <c r="I3" i="4"/>
  <c r="H3" i="4"/>
  <c r="AW1" i="4"/>
  <c r="AP1" i="4"/>
  <c r="AT1" i="4" s="1"/>
  <c r="BN14" i="5" l="1"/>
  <c r="N14" i="5" s="1"/>
  <c r="L10" i="4"/>
  <c r="H10" i="4" s="1"/>
  <c r="F10" i="4" s="1"/>
  <c r="E10" i="4" s="1"/>
  <c r="L11" i="4"/>
  <c r="H11" i="4" s="1"/>
  <c r="L16" i="4"/>
  <c r="H16" i="4" s="1"/>
  <c r="F16" i="4" s="1"/>
  <c r="E16" i="4" s="1"/>
  <c r="L19" i="4"/>
  <c r="H19" i="4" s="1"/>
  <c r="F19" i="4" s="1"/>
  <c r="E19" i="4" s="1"/>
  <c r="L31" i="4"/>
  <c r="H31" i="4" s="1"/>
  <c r="F31" i="4" s="1"/>
  <c r="E31" i="4" s="1"/>
  <c r="L39" i="4"/>
  <c r="H39" i="4" s="1"/>
  <c r="F39" i="4" s="1"/>
  <c r="E39" i="4" s="1"/>
  <c r="L6" i="4"/>
  <c r="H6" i="4" s="1"/>
  <c r="L8" i="4"/>
  <c r="H8" i="4" s="1"/>
  <c r="F8" i="4" s="1"/>
  <c r="E8" i="4" s="1"/>
  <c r="L9" i="4"/>
  <c r="H9" i="4" s="1"/>
  <c r="L15" i="4"/>
  <c r="H15" i="4" s="1"/>
  <c r="F15" i="4" s="1"/>
  <c r="E15" i="4" s="1"/>
  <c r="L29" i="4"/>
  <c r="H29" i="4" s="1"/>
  <c r="F29" i="4" s="1"/>
  <c r="E29" i="4" s="1"/>
  <c r="L30" i="4"/>
  <c r="H30" i="4" s="1"/>
  <c r="F30" i="4" s="1"/>
  <c r="E30" i="4" s="1"/>
  <c r="L37" i="4"/>
  <c r="H37" i="4" s="1"/>
  <c r="F37" i="4" s="1"/>
  <c r="E37" i="4" s="1"/>
  <c r="L38" i="4"/>
  <c r="H38" i="4" s="1"/>
  <c r="F38" i="4" s="1"/>
  <c r="E38" i="4" s="1"/>
  <c r="L7" i="4"/>
  <c r="H7" i="4" s="1"/>
  <c r="L12" i="4"/>
  <c r="H12" i="4" s="1"/>
  <c r="F12" i="4" s="1"/>
  <c r="E12" i="4" s="1"/>
  <c r="L17" i="4"/>
  <c r="H17" i="4" s="1"/>
  <c r="F17" i="4" s="1"/>
  <c r="E17" i="4" s="1"/>
  <c r="L20" i="4"/>
  <c r="H20" i="4" s="1"/>
  <c r="F20" i="4" s="1"/>
  <c r="E20" i="4" s="1"/>
  <c r="L22" i="4"/>
  <c r="H22" i="4" s="1"/>
  <c r="F22" i="4" s="1"/>
  <c r="E22" i="4" s="1"/>
  <c r="L23" i="4"/>
  <c r="H23" i="4" s="1"/>
  <c r="F23" i="4" s="1"/>
  <c r="E23" i="4" s="1"/>
  <c r="L24" i="4"/>
  <c r="H24" i="4" s="1"/>
  <c r="L25" i="4"/>
  <c r="H25" i="4" s="1"/>
  <c r="F25" i="4" s="1"/>
  <c r="E25" i="4" s="1"/>
  <c r="L26" i="4"/>
  <c r="H26" i="4" s="1"/>
  <c r="L27" i="4"/>
  <c r="H27" i="4" s="1"/>
  <c r="L32" i="4"/>
  <c r="H32" i="4" s="1"/>
  <c r="F32" i="4" s="1"/>
  <c r="E32" i="4" s="1"/>
  <c r="L34" i="4"/>
  <c r="H34" i="4" s="1"/>
  <c r="F34" i="4" s="1"/>
  <c r="E34" i="4" s="1"/>
  <c r="L35" i="4"/>
  <c r="H35" i="4" s="1"/>
  <c r="F35" i="4" s="1"/>
  <c r="E35" i="4" s="1"/>
  <c r="L40" i="4"/>
  <c r="H40" i="4" s="1"/>
  <c r="F40" i="4" s="1"/>
  <c r="E40" i="4" s="1"/>
  <c r="M30" i="4"/>
  <c r="F7" i="4"/>
  <c r="E7" i="4" s="1"/>
  <c r="F6" i="4"/>
  <c r="E6" i="4" s="1"/>
  <c r="M7" i="4"/>
  <c r="M12" i="4"/>
  <c r="M13" i="4"/>
  <c r="M14" i="4"/>
  <c r="M17" i="4"/>
  <c r="M23" i="4"/>
  <c r="M24" i="4"/>
  <c r="BN34" i="4"/>
  <c r="N34" i="4" s="1"/>
  <c r="M34" i="4"/>
  <c r="M6" i="4"/>
  <c r="M38" i="4"/>
  <c r="M18" i="4"/>
  <c r="BN19" i="4"/>
  <c r="N19" i="4" s="1"/>
  <c r="M19" i="4"/>
  <c r="BN35" i="4"/>
  <c r="N35" i="4" s="1"/>
  <c r="BL39" i="4"/>
  <c r="BM38" i="4"/>
  <c r="BL35" i="4"/>
  <c r="BM34" i="4"/>
  <c r="BL31" i="4"/>
  <c r="BM30" i="4"/>
  <c r="BL27" i="4"/>
  <c r="BN27" i="4" s="1"/>
  <c r="N27" i="4" s="1"/>
  <c r="BL26" i="4"/>
  <c r="BL25" i="4"/>
  <c r="BN25" i="4" s="1"/>
  <c r="N25" i="4" s="1"/>
  <c r="BM24" i="4"/>
  <c r="BM23" i="4"/>
  <c r="BL20" i="4"/>
  <c r="BN20" i="4" s="1"/>
  <c r="N20" i="4" s="1"/>
  <c r="BM19" i="4"/>
  <c r="BL15" i="4"/>
  <c r="BM14" i="4"/>
  <c r="BM13" i="4"/>
  <c r="BL9" i="4"/>
  <c r="BL8" i="4"/>
  <c r="BM7" i="4"/>
  <c r="BL38" i="4"/>
  <c r="BN38" i="4" s="1"/>
  <c r="N38" i="4" s="1"/>
  <c r="BM37" i="4"/>
  <c r="BL34" i="4"/>
  <c r="BM33" i="4"/>
  <c r="BL30" i="4"/>
  <c r="BN30" i="4" s="1"/>
  <c r="N30" i="4" s="1"/>
  <c r="BM29" i="4"/>
  <c r="BL24" i="4"/>
  <c r="BN24" i="4" s="1"/>
  <c r="N24" i="4" s="1"/>
  <c r="BL23" i="4"/>
  <c r="BN23" i="4" s="1"/>
  <c r="N23" i="4" s="1"/>
  <c r="BM22" i="4"/>
  <c r="BL19" i="4"/>
  <c r="BM18" i="4"/>
  <c r="BM17" i="4"/>
  <c r="BL14" i="4"/>
  <c r="BN14" i="4" s="1"/>
  <c r="N14" i="4" s="1"/>
  <c r="BL13" i="4"/>
  <c r="BN13" i="4" s="1"/>
  <c r="N13" i="4" s="1"/>
  <c r="BM12" i="4"/>
  <c r="BL7" i="4"/>
  <c r="BN7" i="4" s="1"/>
  <c r="N7" i="4" s="1"/>
  <c r="BM6" i="4"/>
  <c r="BL40" i="4"/>
  <c r="BM39" i="4"/>
  <c r="BL36" i="4"/>
  <c r="BN36" i="4" s="1"/>
  <c r="N36" i="4" s="1"/>
  <c r="BM35" i="4"/>
  <c r="BL32" i="4"/>
  <c r="BM31" i="4"/>
  <c r="BL28" i="4"/>
  <c r="BM27" i="4"/>
  <c r="BM26" i="4"/>
  <c r="BM25" i="4"/>
  <c r="BL21" i="4"/>
  <c r="BM20" i="4"/>
  <c r="BN9" i="4"/>
  <c r="N9" i="4" s="1"/>
  <c r="BN15" i="4"/>
  <c r="N15" i="4" s="1"/>
  <c r="BM36" i="4"/>
  <c r="BN21" i="4"/>
  <c r="N21" i="4" s="1"/>
  <c r="M21" i="4"/>
  <c r="BL22" i="4"/>
  <c r="BN28" i="4"/>
  <c r="N28" i="4" s="1"/>
  <c r="M28" i="4"/>
  <c r="BL29" i="4"/>
  <c r="M36" i="4"/>
  <c r="BL37" i="4"/>
  <c r="BN37" i="4" s="1"/>
  <c r="N37" i="4" s="1"/>
  <c r="BL5" i="4"/>
  <c r="BN22" i="4"/>
  <c r="N22" i="4" s="1"/>
  <c r="M22" i="4"/>
  <c r="BK26" i="4"/>
  <c r="BN29" i="4"/>
  <c r="N29" i="4" s="1"/>
  <c r="M29" i="4"/>
  <c r="BK31" i="4"/>
  <c r="BM32" i="4"/>
  <c r="L33" i="4"/>
  <c r="H33" i="4" s="1"/>
  <c r="F33" i="4" s="1"/>
  <c r="E33" i="4" s="1"/>
  <c r="M37" i="4"/>
  <c r="BK39" i="4"/>
  <c r="BM40" i="4"/>
  <c r="BN8" i="4"/>
  <c r="N8" i="4" s="1"/>
  <c r="BM21" i="4"/>
  <c r="BM28" i="4"/>
  <c r="M33" i="4"/>
  <c r="BL10" i="4"/>
  <c r="BL11" i="4"/>
  <c r="BL16" i="4"/>
  <c r="BK5" i="4"/>
  <c r="BM5" i="4"/>
  <c r="BL6" i="4"/>
  <c r="BN6" i="4" s="1"/>
  <c r="N6" i="4" s="1"/>
  <c r="BM8" i="4"/>
  <c r="BM9" i="4"/>
  <c r="BK10" i="4"/>
  <c r="BM10" i="4"/>
  <c r="BK11" i="4"/>
  <c r="BM11" i="4"/>
  <c r="BL12" i="4"/>
  <c r="BN12" i="4" s="1"/>
  <c r="N12" i="4" s="1"/>
  <c r="BM15" i="4"/>
  <c r="BK16" i="4"/>
  <c r="BM16" i="4"/>
  <c r="BL17" i="4"/>
  <c r="BN17" i="4" s="1"/>
  <c r="N17" i="4" s="1"/>
  <c r="BL18" i="4"/>
  <c r="BN18" i="4" s="1"/>
  <c r="N18" i="4" s="1"/>
  <c r="M20" i="4"/>
  <c r="M25" i="4"/>
  <c r="M27" i="4"/>
  <c r="BK32" i="4"/>
  <c r="BL33" i="4"/>
  <c r="BN33" i="4" s="1"/>
  <c r="N33" i="4" s="1"/>
  <c r="M35" i="4"/>
  <c r="BK40" i="4"/>
  <c r="AE54" i="7"/>
  <c r="AE10" i="7"/>
  <c r="AE31" i="7"/>
  <c r="A45" i="3"/>
  <c r="BJ44" i="3"/>
  <c r="BI44" i="3"/>
  <c r="BH44" i="3"/>
  <c r="BG44" i="3"/>
  <c r="BF44" i="3"/>
  <c r="BE44" i="3"/>
  <c r="BD44" i="3"/>
  <c r="BC44" i="3"/>
  <c r="BB44" i="3"/>
  <c r="BA44" i="3"/>
  <c r="AZ44" i="3"/>
  <c r="BK44" i="3" s="1"/>
  <c r="AX44" i="3"/>
  <c r="AW44" i="3"/>
  <c r="AV44" i="3"/>
  <c r="AU44" i="3"/>
  <c r="AT44" i="3"/>
  <c r="AS44" i="3"/>
  <c r="AR44" i="3"/>
  <c r="AQ44" i="3"/>
  <c r="AP44" i="3"/>
  <c r="AO44" i="3"/>
  <c r="AN44" i="3"/>
  <c r="AL44" i="3"/>
  <c r="BJ43" i="3"/>
  <c r="BI43" i="3"/>
  <c r="BH43" i="3"/>
  <c r="BG43" i="3"/>
  <c r="BF43" i="3"/>
  <c r="BE43" i="3"/>
  <c r="BD43" i="3"/>
  <c r="BC43" i="3"/>
  <c r="BB43" i="3"/>
  <c r="BA43" i="3"/>
  <c r="AZ43" i="3"/>
  <c r="AX43" i="3"/>
  <c r="AW43" i="3"/>
  <c r="AV43" i="3"/>
  <c r="AU43" i="3"/>
  <c r="AT43" i="3"/>
  <c r="AS43" i="3"/>
  <c r="AR43" i="3"/>
  <c r="AQ43" i="3"/>
  <c r="AP43" i="3"/>
  <c r="AO43" i="3"/>
  <c r="AN43" i="3"/>
  <c r="AL43" i="3"/>
  <c r="BJ42" i="3"/>
  <c r="BI42" i="3"/>
  <c r="BH42" i="3"/>
  <c r="BG42" i="3"/>
  <c r="BF42" i="3"/>
  <c r="BE42" i="3"/>
  <c r="BD42" i="3"/>
  <c r="BC42" i="3"/>
  <c r="BB42" i="3"/>
  <c r="BA42" i="3"/>
  <c r="AZ42" i="3"/>
  <c r="AX42" i="3"/>
  <c r="AW42" i="3"/>
  <c r="AV42" i="3"/>
  <c r="AU42" i="3"/>
  <c r="AT42" i="3"/>
  <c r="AS42" i="3"/>
  <c r="AR42" i="3"/>
  <c r="AQ42" i="3"/>
  <c r="AP42" i="3"/>
  <c r="AO42" i="3"/>
  <c r="AN42" i="3"/>
  <c r="AL42" i="3"/>
  <c r="BJ41" i="3"/>
  <c r="BI41" i="3"/>
  <c r="BH41" i="3"/>
  <c r="BG41" i="3"/>
  <c r="BF41" i="3"/>
  <c r="BE41" i="3"/>
  <c r="BD41" i="3"/>
  <c r="BC41" i="3"/>
  <c r="BB41" i="3"/>
  <c r="BA41" i="3"/>
  <c r="BK41" i="3" s="1"/>
  <c r="AZ41" i="3"/>
  <c r="AX41" i="3"/>
  <c r="AW41" i="3"/>
  <c r="AV41" i="3"/>
  <c r="AU41" i="3"/>
  <c r="AT41" i="3"/>
  <c r="AS41" i="3"/>
  <c r="AR41" i="3"/>
  <c r="AQ41" i="3"/>
  <c r="AP41" i="3"/>
  <c r="AO41" i="3"/>
  <c r="AN41" i="3"/>
  <c r="AL41" i="3"/>
  <c r="BJ40" i="3"/>
  <c r="BI40" i="3"/>
  <c r="BH40" i="3"/>
  <c r="BG40" i="3"/>
  <c r="BF40" i="3"/>
  <c r="BE40" i="3"/>
  <c r="BD40" i="3"/>
  <c r="BC40" i="3"/>
  <c r="BB40" i="3"/>
  <c r="BA40" i="3"/>
  <c r="AZ40" i="3"/>
  <c r="AX40" i="3"/>
  <c r="AW40" i="3"/>
  <c r="AV40" i="3"/>
  <c r="AU40" i="3"/>
  <c r="AT40" i="3"/>
  <c r="AS40" i="3"/>
  <c r="AR40" i="3"/>
  <c r="AQ40" i="3"/>
  <c r="AP40" i="3"/>
  <c r="AO40" i="3"/>
  <c r="AN40" i="3"/>
  <c r="AL40" i="3"/>
  <c r="BJ39" i="3"/>
  <c r="BI39" i="3"/>
  <c r="BH39" i="3"/>
  <c r="BG39" i="3"/>
  <c r="BF39" i="3"/>
  <c r="BE39" i="3"/>
  <c r="BD39" i="3"/>
  <c r="BC39" i="3"/>
  <c r="BB39" i="3"/>
  <c r="BA39" i="3"/>
  <c r="BK39" i="3" s="1"/>
  <c r="AZ39" i="3"/>
  <c r="AX39" i="3"/>
  <c r="AW39" i="3"/>
  <c r="AV39" i="3"/>
  <c r="AU39" i="3"/>
  <c r="AT39" i="3"/>
  <c r="AS39" i="3"/>
  <c r="AR39" i="3"/>
  <c r="AQ39" i="3"/>
  <c r="AP39" i="3"/>
  <c r="AO39" i="3"/>
  <c r="AN39" i="3"/>
  <c r="AL39" i="3"/>
  <c r="BJ38" i="3"/>
  <c r="BI38" i="3"/>
  <c r="BH38" i="3"/>
  <c r="BG38" i="3"/>
  <c r="BF38" i="3"/>
  <c r="BE38" i="3"/>
  <c r="BD38" i="3"/>
  <c r="BC38" i="3"/>
  <c r="BB38" i="3"/>
  <c r="BA38" i="3"/>
  <c r="AZ38" i="3"/>
  <c r="AX38" i="3"/>
  <c r="AW38" i="3"/>
  <c r="AV38" i="3"/>
  <c r="AU38" i="3"/>
  <c r="AT38" i="3"/>
  <c r="AS38" i="3"/>
  <c r="AR38" i="3"/>
  <c r="AQ38" i="3"/>
  <c r="AP38" i="3"/>
  <c r="AO38" i="3"/>
  <c r="AN38" i="3"/>
  <c r="AL38" i="3"/>
  <c r="BJ37" i="3"/>
  <c r="BI37" i="3"/>
  <c r="BH37" i="3"/>
  <c r="BG37" i="3"/>
  <c r="BF37" i="3"/>
  <c r="BE37" i="3"/>
  <c r="BD37" i="3"/>
  <c r="BC37" i="3"/>
  <c r="BB37" i="3"/>
  <c r="BA37" i="3"/>
  <c r="AZ37" i="3"/>
  <c r="AX37" i="3"/>
  <c r="AW37" i="3"/>
  <c r="AV37" i="3"/>
  <c r="AU37" i="3"/>
  <c r="AT37" i="3"/>
  <c r="AS37" i="3"/>
  <c r="AR37" i="3"/>
  <c r="AQ37" i="3"/>
  <c r="AP37" i="3"/>
  <c r="AO37" i="3"/>
  <c r="AN37" i="3"/>
  <c r="AL37" i="3"/>
  <c r="BJ36" i="3"/>
  <c r="BI36" i="3"/>
  <c r="BH36" i="3"/>
  <c r="BG36" i="3"/>
  <c r="BF36" i="3"/>
  <c r="BE36" i="3"/>
  <c r="BD36" i="3"/>
  <c r="BC36" i="3"/>
  <c r="BB36" i="3"/>
  <c r="BA36" i="3"/>
  <c r="AZ36" i="3"/>
  <c r="AX36" i="3"/>
  <c r="AW36" i="3"/>
  <c r="AV36" i="3"/>
  <c r="AU36" i="3"/>
  <c r="AT36" i="3"/>
  <c r="AS36" i="3"/>
  <c r="AR36" i="3"/>
  <c r="AQ36" i="3"/>
  <c r="AP36" i="3"/>
  <c r="AO36" i="3"/>
  <c r="AN36" i="3"/>
  <c r="AL36" i="3"/>
  <c r="BJ35" i="3"/>
  <c r="BI35" i="3"/>
  <c r="BH35" i="3"/>
  <c r="BG35" i="3"/>
  <c r="BF35" i="3"/>
  <c r="BE35" i="3"/>
  <c r="BD35" i="3"/>
  <c r="BC35" i="3"/>
  <c r="BB35" i="3"/>
  <c r="BK35" i="3" s="1"/>
  <c r="BA35" i="3"/>
  <c r="AZ35" i="3"/>
  <c r="AX35" i="3"/>
  <c r="AW35" i="3"/>
  <c r="AV35" i="3"/>
  <c r="AU35" i="3"/>
  <c r="AT35" i="3"/>
  <c r="AS35" i="3"/>
  <c r="AR35" i="3"/>
  <c r="AQ35" i="3"/>
  <c r="AP35" i="3"/>
  <c r="AO35" i="3"/>
  <c r="L35" i="3" s="1"/>
  <c r="H35" i="3" s="1"/>
  <c r="F35" i="3" s="1"/>
  <c r="E35" i="3" s="1"/>
  <c r="AN35" i="3"/>
  <c r="AL35" i="3"/>
  <c r="BJ34" i="3"/>
  <c r="BI34" i="3"/>
  <c r="BH34" i="3"/>
  <c r="BG34" i="3"/>
  <c r="BF34" i="3"/>
  <c r="BE34" i="3"/>
  <c r="BD34" i="3"/>
  <c r="BC34" i="3"/>
  <c r="BB34" i="3"/>
  <c r="BA34" i="3"/>
  <c r="AZ34" i="3"/>
  <c r="AX34" i="3"/>
  <c r="AW34" i="3"/>
  <c r="AV34" i="3"/>
  <c r="AU34" i="3"/>
  <c r="AT34" i="3"/>
  <c r="AS34" i="3"/>
  <c r="AR34" i="3"/>
  <c r="AQ34" i="3"/>
  <c r="AP34" i="3"/>
  <c r="AO34" i="3"/>
  <c r="AN34" i="3"/>
  <c r="AL34" i="3"/>
  <c r="E34" i="3"/>
  <c r="BJ33" i="3"/>
  <c r="BI33" i="3"/>
  <c r="BH33" i="3"/>
  <c r="BG33" i="3"/>
  <c r="BF33" i="3"/>
  <c r="BE33" i="3"/>
  <c r="BD33" i="3"/>
  <c r="BC33" i="3"/>
  <c r="BB33" i="3"/>
  <c r="BA33" i="3"/>
  <c r="AZ33" i="3"/>
  <c r="AX33" i="3"/>
  <c r="AW33" i="3"/>
  <c r="AV33" i="3"/>
  <c r="AU33" i="3"/>
  <c r="AT33" i="3"/>
  <c r="AS33" i="3"/>
  <c r="AR33" i="3"/>
  <c r="AQ33" i="3"/>
  <c r="AP33" i="3"/>
  <c r="AO33" i="3"/>
  <c r="AN33" i="3"/>
  <c r="L33" i="3" s="1"/>
  <c r="H33" i="3" s="1"/>
  <c r="F33" i="3" s="1"/>
  <c r="E33" i="3" s="1"/>
  <c r="AL33" i="3"/>
  <c r="BJ32" i="3"/>
  <c r="BI32" i="3"/>
  <c r="BH32" i="3"/>
  <c r="BG32" i="3"/>
  <c r="BF32" i="3"/>
  <c r="BE32" i="3"/>
  <c r="BD32" i="3"/>
  <c r="BC32" i="3"/>
  <c r="BB32" i="3"/>
  <c r="BA32" i="3"/>
  <c r="AZ32" i="3"/>
  <c r="AX32" i="3"/>
  <c r="AW32" i="3"/>
  <c r="AV32" i="3"/>
  <c r="AU32" i="3"/>
  <c r="AT32" i="3"/>
  <c r="AS32" i="3"/>
  <c r="AR32" i="3"/>
  <c r="AQ32" i="3"/>
  <c r="AP32" i="3"/>
  <c r="AO32" i="3"/>
  <c r="AN32" i="3"/>
  <c r="AL32" i="3"/>
  <c r="BJ31" i="3"/>
  <c r="BI31" i="3"/>
  <c r="BH31" i="3"/>
  <c r="BG31" i="3"/>
  <c r="BF31" i="3"/>
  <c r="BE31" i="3"/>
  <c r="BD31" i="3"/>
  <c r="BC31" i="3"/>
  <c r="BB31" i="3"/>
  <c r="BA31" i="3"/>
  <c r="AZ31" i="3"/>
  <c r="AX31" i="3"/>
  <c r="AW31" i="3"/>
  <c r="AV31" i="3"/>
  <c r="AU31" i="3"/>
  <c r="AT31" i="3"/>
  <c r="AS31" i="3"/>
  <c r="AR31" i="3"/>
  <c r="AQ31" i="3"/>
  <c r="AP31" i="3"/>
  <c r="AO31" i="3"/>
  <c r="AN31" i="3"/>
  <c r="L31" i="3" s="1"/>
  <c r="H31" i="3" s="1"/>
  <c r="AL31" i="3"/>
  <c r="E31" i="3"/>
  <c r="BJ30" i="3"/>
  <c r="BI30" i="3"/>
  <c r="BH30" i="3"/>
  <c r="BG30" i="3"/>
  <c r="BF30" i="3"/>
  <c r="BE30" i="3"/>
  <c r="BD30" i="3"/>
  <c r="BC30" i="3"/>
  <c r="BB30" i="3"/>
  <c r="BK30" i="3" s="1"/>
  <c r="M30" i="3" s="1"/>
  <c r="BA30" i="3"/>
  <c r="AZ30" i="3"/>
  <c r="AX30" i="3"/>
  <c r="AW30" i="3"/>
  <c r="AV30" i="3"/>
  <c r="AU30" i="3"/>
  <c r="AT30" i="3"/>
  <c r="AS30" i="3"/>
  <c r="AR30" i="3"/>
  <c r="AQ30" i="3"/>
  <c r="AP30" i="3"/>
  <c r="AO30" i="3"/>
  <c r="L30" i="3" s="1"/>
  <c r="H30" i="3" s="1"/>
  <c r="F30" i="3" s="1"/>
  <c r="E30" i="3" s="1"/>
  <c r="AN30" i="3"/>
  <c r="AL30" i="3"/>
  <c r="BJ29" i="3"/>
  <c r="BI29" i="3"/>
  <c r="BH29" i="3"/>
  <c r="BG29" i="3"/>
  <c r="BF29" i="3"/>
  <c r="BE29" i="3"/>
  <c r="BD29" i="3"/>
  <c r="BC29" i="3"/>
  <c r="BB29" i="3"/>
  <c r="BA29" i="3"/>
  <c r="AZ29" i="3"/>
  <c r="AX29" i="3"/>
  <c r="AW29" i="3"/>
  <c r="AV29" i="3"/>
  <c r="AU29" i="3"/>
  <c r="AT29" i="3"/>
  <c r="AS29" i="3"/>
  <c r="AR29" i="3"/>
  <c r="AQ29" i="3"/>
  <c r="AP29" i="3"/>
  <c r="AO29" i="3"/>
  <c r="AN29" i="3"/>
  <c r="AL29" i="3"/>
  <c r="BJ28" i="3"/>
  <c r="BI28" i="3"/>
  <c r="BH28" i="3"/>
  <c r="BG28" i="3"/>
  <c r="BF28" i="3"/>
  <c r="BE28" i="3"/>
  <c r="BD28" i="3"/>
  <c r="BC28" i="3"/>
  <c r="BB28" i="3"/>
  <c r="BA28" i="3"/>
  <c r="AZ28" i="3"/>
  <c r="AX28" i="3"/>
  <c r="AW28" i="3"/>
  <c r="AV28" i="3"/>
  <c r="AU28" i="3"/>
  <c r="AT28" i="3"/>
  <c r="AS28" i="3"/>
  <c r="AR28" i="3"/>
  <c r="AQ28" i="3"/>
  <c r="AP28" i="3"/>
  <c r="AO28" i="3"/>
  <c r="AN28" i="3"/>
  <c r="AL28" i="3"/>
  <c r="E28" i="3"/>
  <c r="BJ27" i="3"/>
  <c r="BI27" i="3"/>
  <c r="BH27" i="3"/>
  <c r="BG27" i="3"/>
  <c r="BF27" i="3"/>
  <c r="BE27" i="3"/>
  <c r="BD27" i="3"/>
  <c r="BC27" i="3"/>
  <c r="BB27" i="3"/>
  <c r="BA27" i="3"/>
  <c r="AZ27" i="3"/>
  <c r="AX27" i="3"/>
  <c r="AW27" i="3"/>
  <c r="AV27" i="3"/>
  <c r="AU27" i="3"/>
  <c r="AT27" i="3"/>
  <c r="AS27" i="3"/>
  <c r="AR27" i="3"/>
  <c r="AQ27" i="3"/>
  <c r="AP27" i="3"/>
  <c r="AO27" i="3"/>
  <c r="AN27" i="3"/>
  <c r="AL27" i="3"/>
  <c r="BJ26" i="3"/>
  <c r="BI26" i="3"/>
  <c r="BH26" i="3"/>
  <c r="BG26" i="3"/>
  <c r="BF26" i="3"/>
  <c r="BE26" i="3"/>
  <c r="BD26" i="3"/>
  <c r="BC26" i="3"/>
  <c r="BB26" i="3"/>
  <c r="BA26" i="3"/>
  <c r="AZ26" i="3"/>
  <c r="AX26" i="3"/>
  <c r="AW26" i="3"/>
  <c r="AV26" i="3"/>
  <c r="AU26" i="3"/>
  <c r="AT26" i="3"/>
  <c r="AS26" i="3"/>
  <c r="AR26" i="3"/>
  <c r="AQ26" i="3"/>
  <c r="AP26" i="3"/>
  <c r="AO26" i="3"/>
  <c r="AN26" i="3"/>
  <c r="L26" i="3" s="1"/>
  <c r="H26" i="3" s="1"/>
  <c r="F26" i="3" s="1"/>
  <c r="E26" i="3" s="1"/>
  <c r="AL26" i="3"/>
  <c r="BJ25" i="3"/>
  <c r="BI25" i="3"/>
  <c r="BH25" i="3"/>
  <c r="BG25" i="3"/>
  <c r="BF25" i="3"/>
  <c r="BE25" i="3"/>
  <c r="BD25" i="3"/>
  <c r="BC25" i="3"/>
  <c r="BB25" i="3"/>
  <c r="BA25" i="3"/>
  <c r="AZ25" i="3"/>
  <c r="AX25" i="3"/>
  <c r="AW25" i="3"/>
  <c r="AV25" i="3"/>
  <c r="AU25" i="3"/>
  <c r="AT25" i="3"/>
  <c r="AS25" i="3"/>
  <c r="AR25" i="3"/>
  <c r="AQ25" i="3"/>
  <c r="AP25" i="3"/>
  <c r="AO25" i="3"/>
  <c r="AN25" i="3"/>
  <c r="AL25" i="3"/>
  <c r="BJ24" i="3"/>
  <c r="BI24" i="3"/>
  <c r="BH24" i="3"/>
  <c r="BG24" i="3"/>
  <c r="BF24" i="3"/>
  <c r="BE24" i="3"/>
  <c r="BD24" i="3"/>
  <c r="BC24" i="3"/>
  <c r="BB24" i="3"/>
  <c r="BA24" i="3"/>
  <c r="AZ24" i="3"/>
  <c r="AX24" i="3"/>
  <c r="AW24" i="3"/>
  <c r="AV24" i="3"/>
  <c r="AU24" i="3"/>
  <c r="AT24" i="3"/>
  <c r="AS24" i="3"/>
  <c r="AR24" i="3"/>
  <c r="AQ24" i="3"/>
  <c r="AP24" i="3"/>
  <c r="AO24" i="3"/>
  <c r="AN24" i="3"/>
  <c r="L24" i="3" s="1"/>
  <c r="H24" i="3" s="1"/>
  <c r="F24" i="3" s="1"/>
  <c r="E24" i="3" s="1"/>
  <c r="AL24" i="3"/>
  <c r="BJ23" i="3"/>
  <c r="BI23" i="3"/>
  <c r="BH23" i="3"/>
  <c r="BG23" i="3"/>
  <c r="BF23" i="3"/>
  <c r="BE23" i="3"/>
  <c r="BD23" i="3"/>
  <c r="BC23" i="3"/>
  <c r="BB23" i="3"/>
  <c r="BA23" i="3"/>
  <c r="AZ23" i="3"/>
  <c r="AX23" i="3"/>
  <c r="AW23" i="3"/>
  <c r="AV23" i="3"/>
  <c r="AU23" i="3"/>
  <c r="AT23" i="3"/>
  <c r="AS23" i="3"/>
  <c r="AR23" i="3"/>
  <c r="AQ23" i="3"/>
  <c r="AP23" i="3"/>
  <c r="AO23" i="3"/>
  <c r="AN23" i="3"/>
  <c r="AL23" i="3"/>
  <c r="BJ22" i="3"/>
  <c r="BI22" i="3"/>
  <c r="BH22" i="3"/>
  <c r="BG22" i="3"/>
  <c r="BF22" i="3"/>
  <c r="BE22" i="3"/>
  <c r="BD22" i="3"/>
  <c r="BC22" i="3"/>
  <c r="BB22" i="3"/>
  <c r="BA22" i="3"/>
  <c r="AZ22" i="3"/>
  <c r="AX22" i="3"/>
  <c r="AW22" i="3"/>
  <c r="AV22" i="3"/>
  <c r="AU22" i="3"/>
  <c r="AT22" i="3"/>
  <c r="AS22" i="3"/>
  <c r="AR22" i="3"/>
  <c r="AQ22" i="3"/>
  <c r="AP22" i="3"/>
  <c r="AO22" i="3"/>
  <c r="AN22" i="3"/>
  <c r="L22" i="3" s="1"/>
  <c r="H22" i="3" s="1"/>
  <c r="F22" i="3" s="1"/>
  <c r="E22" i="3" s="1"/>
  <c r="AL22" i="3"/>
  <c r="BJ21" i="3"/>
  <c r="BI21" i="3"/>
  <c r="BH21" i="3"/>
  <c r="BG21" i="3"/>
  <c r="BF21" i="3"/>
  <c r="BE21" i="3"/>
  <c r="BD21" i="3"/>
  <c r="BC21" i="3"/>
  <c r="BB21" i="3"/>
  <c r="BA21" i="3"/>
  <c r="AZ21" i="3"/>
  <c r="AX21" i="3"/>
  <c r="AW21" i="3"/>
  <c r="AV21" i="3"/>
  <c r="AU21" i="3"/>
  <c r="AT21" i="3"/>
  <c r="AS21" i="3"/>
  <c r="AR21" i="3"/>
  <c r="AQ21" i="3"/>
  <c r="AP21" i="3"/>
  <c r="AO21" i="3"/>
  <c r="AN21" i="3"/>
  <c r="AL21" i="3"/>
  <c r="BJ20" i="3"/>
  <c r="BI20" i="3"/>
  <c r="BH20" i="3"/>
  <c r="BG20" i="3"/>
  <c r="BF20" i="3"/>
  <c r="BE20" i="3"/>
  <c r="BD20" i="3"/>
  <c r="BC20" i="3"/>
  <c r="BB20" i="3"/>
  <c r="BA20" i="3"/>
  <c r="AZ20" i="3"/>
  <c r="AX20" i="3"/>
  <c r="AW20" i="3"/>
  <c r="AV20" i="3"/>
  <c r="AU20" i="3"/>
  <c r="AT20" i="3"/>
  <c r="AS20" i="3"/>
  <c r="AR20" i="3"/>
  <c r="AQ20" i="3"/>
  <c r="AP20" i="3"/>
  <c r="AO20" i="3"/>
  <c r="AN20" i="3"/>
  <c r="L20" i="3" s="1"/>
  <c r="H20" i="3" s="1"/>
  <c r="AL20" i="3"/>
  <c r="E20" i="3"/>
  <c r="BJ19" i="3"/>
  <c r="BI19" i="3"/>
  <c r="BH19" i="3"/>
  <c r="BG19" i="3"/>
  <c r="BF19" i="3"/>
  <c r="BE19" i="3"/>
  <c r="BD19" i="3"/>
  <c r="BC19" i="3"/>
  <c r="BB19" i="3"/>
  <c r="BA19" i="3"/>
  <c r="AZ19" i="3"/>
  <c r="AX19" i="3"/>
  <c r="AW19" i="3"/>
  <c r="AV19" i="3"/>
  <c r="AU19" i="3"/>
  <c r="AT19" i="3"/>
  <c r="AS19" i="3"/>
  <c r="AR19" i="3"/>
  <c r="AQ19" i="3"/>
  <c r="AP19" i="3"/>
  <c r="AO19" i="3"/>
  <c r="AN19" i="3"/>
  <c r="AL19" i="3"/>
  <c r="BJ18" i="3"/>
  <c r="BI18" i="3"/>
  <c r="BH18" i="3"/>
  <c r="BG18" i="3"/>
  <c r="BF18" i="3"/>
  <c r="BE18" i="3"/>
  <c r="BD18" i="3"/>
  <c r="BC18" i="3"/>
  <c r="BB18" i="3"/>
  <c r="BA18" i="3"/>
  <c r="AZ18" i="3"/>
  <c r="AX18" i="3"/>
  <c r="AW18" i="3"/>
  <c r="AV18" i="3"/>
  <c r="AU18" i="3"/>
  <c r="AT18" i="3"/>
  <c r="AS18" i="3"/>
  <c r="AR18" i="3"/>
  <c r="AQ18" i="3"/>
  <c r="AP18" i="3"/>
  <c r="AO18" i="3"/>
  <c r="AN18" i="3"/>
  <c r="L18" i="3" s="1"/>
  <c r="H18" i="3" s="1"/>
  <c r="F18" i="3" s="1"/>
  <c r="E18" i="3" s="1"/>
  <c r="AL18" i="3"/>
  <c r="BJ17" i="3"/>
  <c r="BI17" i="3"/>
  <c r="BH17" i="3"/>
  <c r="BG17" i="3"/>
  <c r="BF17" i="3"/>
  <c r="BE17" i="3"/>
  <c r="BD17" i="3"/>
  <c r="BC17" i="3"/>
  <c r="BB17" i="3"/>
  <c r="BA17" i="3"/>
  <c r="AZ17" i="3"/>
  <c r="AX17" i="3"/>
  <c r="AW17" i="3"/>
  <c r="AV17" i="3"/>
  <c r="AU17" i="3"/>
  <c r="AT17" i="3"/>
  <c r="AS17" i="3"/>
  <c r="AR17" i="3"/>
  <c r="AQ17" i="3"/>
  <c r="AP17" i="3"/>
  <c r="AO17" i="3"/>
  <c r="AN17" i="3"/>
  <c r="AL17" i="3"/>
  <c r="BJ16" i="3"/>
  <c r="BI16" i="3"/>
  <c r="BH16" i="3"/>
  <c r="BG16" i="3"/>
  <c r="BF16" i="3"/>
  <c r="BE16" i="3"/>
  <c r="BD16" i="3"/>
  <c r="BC16" i="3"/>
  <c r="BB16" i="3"/>
  <c r="BA16" i="3"/>
  <c r="AZ16" i="3"/>
  <c r="AX16" i="3"/>
  <c r="AW16" i="3"/>
  <c r="AV16" i="3"/>
  <c r="AU16" i="3"/>
  <c r="AT16" i="3"/>
  <c r="AS16" i="3"/>
  <c r="AR16" i="3"/>
  <c r="AQ16" i="3"/>
  <c r="AP16" i="3"/>
  <c r="AO16" i="3"/>
  <c r="AN16" i="3"/>
  <c r="L16" i="3" s="1"/>
  <c r="H16" i="3" s="1"/>
  <c r="AL16" i="3"/>
  <c r="E16" i="3"/>
  <c r="BJ15" i="3"/>
  <c r="BI15" i="3"/>
  <c r="BH15" i="3"/>
  <c r="BG15" i="3"/>
  <c r="BF15" i="3"/>
  <c r="BE15" i="3"/>
  <c r="BD15" i="3"/>
  <c r="BC15" i="3"/>
  <c r="BB15" i="3"/>
  <c r="BA15" i="3"/>
  <c r="AZ15" i="3"/>
  <c r="AX15" i="3"/>
  <c r="AW15" i="3"/>
  <c r="AV15" i="3"/>
  <c r="AU15" i="3"/>
  <c r="AT15" i="3"/>
  <c r="AS15" i="3"/>
  <c r="AR15" i="3"/>
  <c r="AQ15" i="3"/>
  <c r="AP15" i="3"/>
  <c r="AO15" i="3"/>
  <c r="L15" i="3" s="1"/>
  <c r="H15" i="3" s="1"/>
  <c r="F15" i="3" s="1"/>
  <c r="E15" i="3" s="1"/>
  <c r="AN15" i="3"/>
  <c r="AL15" i="3"/>
  <c r="BJ14" i="3"/>
  <c r="BI14" i="3"/>
  <c r="BH14" i="3"/>
  <c r="BG14" i="3"/>
  <c r="BF14" i="3"/>
  <c r="BE14" i="3"/>
  <c r="BD14" i="3"/>
  <c r="BC14" i="3"/>
  <c r="BB14" i="3"/>
  <c r="BA14" i="3"/>
  <c r="AZ14" i="3"/>
  <c r="AX14" i="3"/>
  <c r="AW14" i="3"/>
  <c r="AV14" i="3"/>
  <c r="AU14" i="3"/>
  <c r="AT14" i="3"/>
  <c r="AS14" i="3"/>
  <c r="AR14" i="3"/>
  <c r="AQ14" i="3"/>
  <c r="AP14" i="3"/>
  <c r="AO14" i="3"/>
  <c r="AN14" i="3"/>
  <c r="AL14" i="3"/>
  <c r="BJ13" i="3"/>
  <c r="BI13" i="3"/>
  <c r="BH13" i="3"/>
  <c r="BG13" i="3"/>
  <c r="BF13" i="3"/>
  <c r="BE13" i="3"/>
  <c r="BD13" i="3"/>
  <c r="BC13" i="3"/>
  <c r="BB13" i="3"/>
  <c r="BA13" i="3"/>
  <c r="AZ13" i="3"/>
  <c r="AX13" i="3"/>
  <c r="AW13" i="3"/>
  <c r="AV13" i="3"/>
  <c r="AU13" i="3"/>
  <c r="AT13" i="3"/>
  <c r="AS13" i="3"/>
  <c r="AR13" i="3"/>
  <c r="AQ13" i="3"/>
  <c r="AP13" i="3"/>
  <c r="AO13" i="3"/>
  <c r="AN13" i="3"/>
  <c r="AL13" i="3"/>
  <c r="E13" i="3"/>
  <c r="BJ12" i="3"/>
  <c r="BI12" i="3"/>
  <c r="BH12" i="3"/>
  <c r="BG12" i="3"/>
  <c r="BF12" i="3"/>
  <c r="BE12" i="3"/>
  <c r="BD12" i="3"/>
  <c r="BC12" i="3"/>
  <c r="BB12" i="3"/>
  <c r="BA12" i="3"/>
  <c r="AZ12" i="3"/>
  <c r="AX12" i="3"/>
  <c r="AW12" i="3"/>
  <c r="AV12" i="3"/>
  <c r="AU12" i="3"/>
  <c r="AT12" i="3"/>
  <c r="AS12" i="3"/>
  <c r="AR12" i="3"/>
  <c r="AQ12" i="3"/>
  <c r="AP12" i="3"/>
  <c r="AO12" i="3"/>
  <c r="AN12" i="3"/>
  <c r="L12" i="3" s="1"/>
  <c r="H12" i="3" s="1"/>
  <c r="AL12" i="3"/>
  <c r="BJ11" i="3"/>
  <c r="BI11" i="3"/>
  <c r="BH11" i="3"/>
  <c r="BG11" i="3"/>
  <c r="BF11" i="3"/>
  <c r="BE11" i="3"/>
  <c r="BD11" i="3"/>
  <c r="BC11" i="3"/>
  <c r="BB11" i="3"/>
  <c r="BA11" i="3"/>
  <c r="AZ11" i="3"/>
  <c r="AX11" i="3"/>
  <c r="AW11" i="3"/>
  <c r="AV11" i="3"/>
  <c r="AU11" i="3"/>
  <c r="AT11" i="3"/>
  <c r="AS11" i="3"/>
  <c r="AR11" i="3"/>
  <c r="AQ11" i="3"/>
  <c r="AP11" i="3"/>
  <c r="AO11" i="3"/>
  <c r="AN11" i="3"/>
  <c r="AL11" i="3"/>
  <c r="BJ10" i="3"/>
  <c r="BI10" i="3"/>
  <c r="BH10" i="3"/>
  <c r="BG10" i="3"/>
  <c r="BF10" i="3"/>
  <c r="BE10" i="3"/>
  <c r="BD10" i="3"/>
  <c r="BC10" i="3"/>
  <c r="BB10" i="3"/>
  <c r="BA10" i="3"/>
  <c r="AZ10" i="3"/>
  <c r="AX10" i="3"/>
  <c r="AW10" i="3"/>
  <c r="AV10" i="3"/>
  <c r="AU10" i="3"/>
  <c r="AT10" i="3"/>
  <c r="AS10" i="3"/>
  <c r="AR10" i="3"/>
  <c r="AQ10" i="3"/>
  <c r="AP10" i="3"/>
  <c r="AO10" i="3"/>
  <c r="AN10" i="3"/>
  <c r="AL10" i="3"/>
  <c r="BJ9" i="3"/>
  <c r="BI9" i="3"/>
  <c r="BH9" i="3"/>
  <c r="BG9" i="3"/>
  <c r="BF9" i="3"/>
  <c r="BE9" i="3"/>
  <c r="BD9" i="3"/>
  <c r="BC9" i="3"/>
  <c r="BB9" i="3"/>
  <c r="BA9" i="3"/>
  <c r="AZ9" i="3"/>
  <c r="AX9" i="3"/>
  <c r="AW9" i="3"/>
  <c r="AV9" i="3"/>
  <c r="AU9" i="3"/>
  <c r="AT9" i="3"/>
  <c r="AS9" i="3"/>
  <c r="AR9" i="3"/>
  <c r="AQ9" i="3"/>
  <c r="AP9" i="3"/>
  <c r="AO9" i="3"/>
  <c r="AN9" i="3"/>
  <c r="AL9" i="3"/>
  <c r="E9" i="3"/>
  <c r="BJ8" i="3"/>
  <c r="BI8" i="3"/>
  <c r="BH8" i="3"/>
  <c r="BG8" i="3"/>
  <c r="BF8" i="3"/>
  <c r="BE8" i="3"/>
  <c r="BD8" i="3"/>
  <c r="BC8" i="3"/>
  <c r="BB8" i="3"/>
  <c r="BA8" i="3"/>
  <c r="AZ8" i="3"/>
  <c r="AX8" i="3"/>
  <c r="AW8" i="3"/>
  <c r="AV8" i="3"/>
  <c r="AU8" i="3"/>
  <c r="AT8" i="3"/>
  <c r="AS8" i="3"/>
  <c r="AR8" i="3"/>
  <c r="AQ8" i="3"/>
  <c r="AP8" i="3"/>
  <c r="AO8" i="3"/>
  <c r="AN8" i="3"/>
  <c r="AL8" i="3"/>
  <c r="BJ7" i="3"/>
  <c r="BI7" i="3"/>
  <c r="BH7" i="3"/>
  <c r="BG7" i="3"/>
  <c r="BF7" i="3"/>
  <c r="BE7" i="3"/>
  <c r="BD7" i="3"/>
  <c r="BC7" i="3"/>
  <c r="BB7" i="3"/>
  <c r="BA7" i="3"/>
  <c r="AZ7" i="3"/>
  <c r="AX7" i="3"/>
  <c r="AW7" i="3"/>
  <c r="AV7" i="3"/>
  <c r="AU7" i="3"/>
  <c r="AT7" i="3"/>
  <c r="AS7" i="3"/>
  <c r="AR7" i="3"/>
  <c r="AQ7" i="3"/>
  <c r="AP7" i="3"/>
  <c r="AO7" i="3"/>
  <c r="AN7" i="3"/>
  <c r="AL7" i="3"/>
  <c r="BJ6" i="3"/>
  <c r="BI6" i="3"/>
  <c r="BH6" i="3"/>
  <c r="BG6" i="3"/>
  <c r="BF6" i="3"/>
  <c r="BE6" i="3"/>
  <c r="BD6" i="3"/>
  <c r="BC6" i="3"/>
  <c r="BB6" i="3"/>
  <c r="BA6" i="3"/>
  <c r="AZ6" i="3"/>
  <c r="BK6" i="3" s="1"/>
  <c r="AX6" i="3"/>
  <c r="AW6" i="3"/>
  <c r="AV6" i="3"/>
  <c r="AU6" i="3"/>
  <c r="AT6" i="3"/>
  <c r="AS6" i="3"/>
  <c r="AR6" i="3"/>
  <c r="AQ6" i="3"/>
  <c r="L6" i="3" s="1"/>
  <c r="H6" i="3" s="1"/>
  <c r="AP6" i="3"/>
  <c r="AO6" i="3"/>
  <c r="AN6" i="3"/>
  <c r="AL6" i="3"/>
  <c r="BJ5" i="3"/>
  <c r="BI5" i="3"/>
  <c r="BH5" i="3"/>
  <c r="BG5" i="3"/>
  <c r="BF5" i="3"/>
  <c r="BE5" i="3"/>
  <c r="BD5" i="3"/>
  <c r="BC5" i="3"/>
  <c r="BB5" i="3"/>
  <c r="BA5" i="3"/>
  <c r="AZ5" i="3"/>
  <c r="AX5" i="3"/>
  <c r="AW5" i="3"/>
  <c r="AV5" i="3"/>
  <c r="AU5" i="3"/>
  <c r="AT5" i="3"/>
  <c r="AS5" i="3"/>
  <c r="AR5" i="3"/>
  <c r="AQ5" i="3"/>
  <c r="AP5" i="3"/>
  <c r="AO5" i="3"/>
  <c r="AN5" i="3"/>
  <c r="AL5" i="3"/>
  <c r="K3" i="3"/>
  <c r="J3" i="3"/>
  <c r="I3" i="3"/>
  <c r="H3" i="3"/>
  <c r="AW1" i="3"/>
  <c r="BM26" i="3" s="1"/>
  <c r="AP1" i="3"/>
  <c r="AT1" i="3" s="1"/>
  <c r="BN39" i="4" l="1"/>
  <c r="N39" i="4" s="1"/>
  <c r="M39" i="4"/>
  <c r="BN26" i="4"/>
  <c r="N26" i="4" s="1"/>
  <c r="M26" i="4"/>
  <c r="BN40" i="4"/>
  <c r="N40" i="4" s="1"/>
  <c r="M40" i="4"/>
  <c r="BN5" i="4"/>
  <c r="N5" i="4" s="1"/>
  <c r="M5" i="4"/>
  <c r="BN32" i="4"/>
  <c r="N32" i="4" s="1"/>
  <c r="M32" i="4"/>
  <c r="BN10" i="4"/>
  <c r="N10" i="4" s="1"/>
  <c r="M10" i="4"/>
  <c r="BN31" i="4"/>
  <c r="N31" i="4" s="1"/>
  <c r="M31" i="4"/>
  <c r="BN16" i="4"/>
  <c r="N16" i="4" s="1"/>
  <c r="M16" i="4"/>
  <c r="BN11" i="4"/>
  <c r="N11" i="4" s="1"/>
  <c r="M11" i="4"/>
  <c r="F6" i="3"/>
  <c r="E6" i="3" s="1"/>
  <c r="L7" i="3"/>
  <c r="H7" i="3" s="1"/>
  <c r="F7" i="3" s="1"/>
  <c r="E7" i="3" s="1"/>
  <c r="BK7" i="3"/>
  <c r="L9" i="3"/>
  <c r="H9" i="3" s="1"/>
  <c r="BK9" i="3"/>
  <c r="BM15" i="3"/>
  <c r="L19" i="3"/>
  <c r="H19" i="3" s="1"/>
  <c r="F19" i="3" s="1"/>
  <c r="E19" i="3" s="1"/>
  <c r="BK19" i="3"/>
  <c r="BK20" i="3"/>
  <c r="BK22" i="3"/>
  <c r="BK24" i="3"/>
  <c r="BK26" i="3"/>
  <c r="M26" i="3" s="1"/>
  <c r="L29" i="3"/>
  <c r="H29" i="3" s="1"/>
  <c r="F29" i="3" s="1"/>
  <c r="E29" i="3" s="1"/>
  <c r="BK29" i="3"/>
  <c r="L32" i="3"/>
  <c r="H32" i="3" s="1"/>
  <c r="F32" i="3" s="1"/>
  <c r="E32" i="3" s="1"/>
  <c r="BK32" i="3"/>
  <c r="M32" i="3" s="1"/>
  <c r="L37" i="3"/>
  <c r="H37" i="3" s="1"/>
  <c r="F37" i="3" s="1"/>
  <c r="E37" i="3" s="1"/>
  <c r="BK37" i="3"/>
  <c r="M37" i="3" s="1"/>
  <c r="L39" i="3"/>
  <c r="H39" i="3" s="1"/>
  <c r="F39" i="3" s="1"/>
  <c r="E39" i="3" s="1"/>
  <c r="L41" i="3"/>
  <c r="H41" i="3" s="1"/>
  <c r="F41" i="3" s="1"/>
  <c r="E41" i="3" s="1"/>
  <c r="L10" i="3"/>
  <c r="H10" i="3" s="1"/>
  <c r="F10" i="3" s="1"/>
  <c r="E10" i="3" s="1"/>
  <c r="BK10" i="3"/>
  <c r="BK14" i="3"/>
  <c r="BK17" i="3"/>
  <c r="M17" i="3" s="1"/>
  <c r="BL18" i="3"/>
  <c r="L36" i="3"/>
  <c r="H36" i="3" s="1"/>
  <c r="F36" i="3" s="1"/>
  <c r="E36" i="3" s="1"/>
  <c r="BK36" i="3"/>
  <c r="BL40" i="3"/>
  <c r="BN40" i="3" s="1"/>
  <c r="N40" i="3" s="1"/>
  <c r="BK42" i="3"/>
  <c r="F12" i="3"/>
  <c r="E12" i="3" s="1"/>
  <c r="BM12" i="3"/>
  <c r="BK8" i="3"/>
  <c r="BN8" i="3" s="1"/>
  <c r="N8" i="3" s="1"/>
  <c r="L5" i="3"/>
  <c r="H5" i="3" s="1"/>
  <c r="F5" i="3" s="1"/>
  <c r="E5" i="3" s="1"/>
  <c r="BK5" i="3"/>
  <c r="L8" i="3"/>
  <c r="H8" i="3" s="1"/>
  <c r="F8" i="3" s="1"/>
  <c r="E8" i="3" s="1"/>
  <c r="L11" i="3"/>
  <c r="H11" i="3" s="1"/>
  <c r="F11" i="3" s="1"/>
  <c r="E11" i="3" s="1"/>
  <c r="BK11" i="3"/>
  <c r="L13" i="3"/>
  <c r="H13" i="3" s="1"/>
  <c r="BK13" i="3"/>
  <c r="L14" i="3"/>
  <c r="H14" i="3" s="1"/>
  <c r="F14" i="3" s="1"/>
  <c r="E14" i="3" s="1"/>
  <c r="BK15" i="3"/>
  <c r="BK18" i="3"/>
  <c r="BM20" i="3"/>
  <c r="L21" i="3"/>
  <c r="H21" i="3" s="1"/>
  <c r="F21" i="3" s="1"/>
  <c r="E21" i="3" s="1"/>
  <c r="BK21" i="3"/>
  <c r="BM22" i="3"/>
  <c r="L23" i="3"/>
  <c r="H23" i="3" s="1"/>
  <c r="F23" i="3" s="1"/>
  <c r="E23" i="3" s="1"/>
  <c r="BK23" i="3"/>
  <c r="M23" i="3" s="1"/>
  <c r="BM24" i="3"/>
  <c r="L25" i="3"/>
  <c r="H25" i="3" s="1"/>
  <c r="F25" i="3" s="1"/>
  <c r="E25" i="3" s="1"/>
  <c r="BK25" i="3"/>
  <c r="BN25" i="3" s="1"/>
  <c r="N25" i="3" s="1"/>
  <c r="L27" i="3"/>
  <c r="H27" i="3" s="1"/>
  <c r="F27" i="3" s="1"/>
  <c r="E27" i="3" s="1"/>
  <c r="BK27" i="3"/>
  <c r="L28" i="3"/>
  <c r="H28" i="3" s="1"/>
  <c r="BK28" i="3"/>
  <c r="M28" i="3" s="1"/>
  <c r="BK33" i="3"/>
  <c r="BN33" i="3" s="1"/>
  <c r="N33" i="3" s="1"/>
  <c r="L34" i="3"/>
  <c r="H34" i="3" s="1"/>
  <c r="BK34" i="3"/>
  <c r="L38" i="3"/>
  <c r="H38" i="3" s="1"/>
  <c r="F38" i="3" s="1"/>
  <c r="E38" i="3" s="1"/>
  <c r="BK38" i="3"/>
  <c r="L40" i="3"/>
  <c r="H40" i="3" s="1"/>
  <c r="F40" i="3" s="1"/>
  <c r="E40" i="3" s="1"/>
  <c r="BK40" i="3"/>
  <c r="L43" i="3"/>
  <c r="H43" i="3" s="1"/>
  <c r="F43" i="3" s="1"/>
  <c r="E43" i="3" s="1"/>
  <c r="M7" i="3"/>
  <c r="M11" i="3"/>
  <c r="M13" i="3"/>
  <c r="M14" i="3"/>
  <c r="M21" i="3"/>
  <c r="M5" i="3"/>
  <c r="M9" i="3"/>
  <c r="M6" i="3"/>
  <c r="M15" i="3"/>
  <c r="M25" i="3"/>
  <c r="M10" i="3"/>
  <c r="M27" i="3"/>
  <c r="BL6" i="3"/>
  <c r="BN6" i="3" s="1"/>
  <c r="N6" i="3" s="1"/>
  <c r="BL8" i="3"/>
  <c r="BM10" i="3"/>
  <c r="BL13" i="3"/>
  <c r="BN13" i="3" s="1"/>
  <c r="N13" i="3" s="1"/>
  <c r="BL14" i="3"/>
  <c r="BN14" i="3" s="1"/>
  <c r="N14" i="3" s="1"/>
  <c r="M34" i="3"/>
  <c r="M42" i="3"/>
  <c r="BM43" i="3"/>
  <c r="BM41" i="3"/>
  <c r="BM39" i="3"/>
  <c r="BM37" i="3"/>
  <c r="BM35" i="3"/>
  <c r="BL33" i="3"/>
  <c r="BL31" i="3"/>
  <c r="BM30" i="3"/>
  <c r="BM28" i="3"/>
  <c r="BL26" i="3"/>
  <c r="BL24" i="3"/>
  <c r="BN24" i="3" s="1"/>
  <c r="N24" i="3" s="1"/>
  <c r="BL22" i="3"/>
  <c r="BL20" i="3"/>
  <c r="BN20" i="3" s="1"/>
  <c r="N20" i="3" s="1"/>
  <c r="BM19" i="3"/>
  <c r="BM17" i="3"/>
  <c r="BL15" i="3"/>
  <c r="BN15" i="3" s="1"/>
  <c r="N15" i="3" s="1"/>
  <c r="BL43" i="3"/>
  <c r="BL41" i="3"/>
  <c r="BN41" i="3" s="1"/>
  <c r="N41" i="3" s="1"/>
  <c r="BL39" i="3"/>
  <c r="BN39" i="3" s="1"/>
  <c r="N39" i="3" s="1"/>
  <c r="BL37" i="3"/>
  <c r="BN37" i="3" s="1"/>
  <c r="N37" i="3" s="1"/>
  <c r="BL35" i="3"/>
  <c r="BN35" i="3" s="1"/>
  <c r="N35" i="3" s="1"/>
  <c r="BM32" i="3"/>
  <c r="BL30" i="3"/>
  <c r="BN30" i="3" s="1"/>
  <c r="N30" i="3" s="1"/>
  <c r="BL28" i="3"/>
  <c r="BN28" i="3" s="1"/>
  <c r="N28" i="3" s="1"/>
  <c r="BM27" i="3"/>
  <c r="BM25" i="3"/>
  <c r="BM23" i="3"/>
  <c r="BM21" i="3"/>
  <c r="BL19" i="3"/>
  <c r="BN19" i="3" s="1"/>
  <c r="N19" i="3" s="1"/>
  <c r="BL17" i="3"/>
  <c r="BM44" i="3"/>
  <c r="BM42" i="3"/>
  <c r="BM40" i="3"/>
  <c r="BM38" i="3"/>
  <c r="BM36" i="3"/>
  <c r="BM34" i="3"/>
  <c r="BL32" i="3"/>
  <c r="BN32" i="3" s="1"/>
  <c r="N32" i="3" s="1"/>
  <c r="BM29" i="3"/>
  <c r="BL27" i="3"/>
  <c r="BN27" i="3" s="1"/>
  <c r="N27" i="3" s="1"/>
  <c r="BL25" i="3"/>
  <c r="BL23" i="3"/>
  <c r="BN23" i="3" s="1"/>
  <c r="N23" i="3" s="1"/>
  <c r="BL21" i="3"/>
  <c r="BN21" i="3" s="1"/>
  <c r="N21" i="3" s="1"/>
  <c r="BM18" i="3"/>
  <c r="BL11" i="3"/>
  <c r="BN11" i="3" s="1"/>
  <c r="N11" i="3" s="1"/>
  <c r="BM13" i="3"/>
  <c r="BM14" i="3"/>
  <c r="BN18" i="3"/>
  <c r="N18" i="3" s="1"/>
  <c r="M18" i="3"/>
  <c r="BM33" i="3"/>
  <c r="M35" i="3"/>
  <c r="BL5" i="3"/>
  <c r="BN5" i="3" s="1"/>
  <c r="N5" i="3" s="1"/>
  <c r="BL7" i="3"/>
  <c r="BN7" i="3" s="1"/>
  <c r="N7" i="3" s="1"/>
  <c r="BM11" i="3"/>
  <c r="BK12" i="3"/>
  <c r="BK16" i="3"/>
  <c r="BM16" i="3"/>
  <c r="M19" i="3"/>
  <c r="M20" i="3"/>
  <c r="BN22" i="3"/>
  <c r="N22" i="3" s="1"/>
  <c r="M22" i="3"/>
  <c r="M24" i="3"/>
  <c r="M29" i="3"/>
  <c r="BK31" i="3"/>
  <c r="BL36" i="3"/>
  <c r="M38" i="3"/>
  <c r="M41" i="3"/>
  <c r="L44" i="3"/>
  <c r="H44" i="3" s="1"/>
  <c r="F44" i="3" s="1"/>
  <c r="E44" i="3" s="1"/>
  <c r="BL44" i="3"/>
  <c r="BN44" i="3" s="1"/>
  <c r="N44" i="3" s="1"/>
  <c r="BM6" i="3"/>
  <c r="BM8" i="3"/>
  <c r="BL9" i="3"/>
  <c r="BN9" i="3" s="1"/>
  <c r="N9" i="3" s="1"/>
  <c r="BL16" i="3"/>
  <c r="BL29" i="3"/>
  <c r="BN29" i="3" s="1"/>
  <c r="N29" i="3" s="1"/>
  <c r="BM31" i="3"/>
  <c r="BL38" i="3"/>
  <c r="M40" i="3"/>
  <c r="BM9" i="3"/>
  <c r="BM5" i="3"/>
  <c r="BM7" i="3"/>
  <c r="BL10" i="3"/>
  <c r="BN10" i="3" s="1"/>
  <c r="N10" i="3" s="1"/>
  <c r="BL12" i="3"/>
  <c r="L17" i="3"/>
  <c r="H17" i="3" s="1"/>
  <c r="F17" i="3" s="1"/>
  <c r="E17" i="3" s="1"/>
  <c r="BL34" i="3"/>
  <c r="BN34" i="3" s="1"/>
  <c r="N34" i="3" s="1"/>
  <c r="BN36" i="3"/>
  <c r="N36" i="3" s="1"/>
  <c r="M36" i="3"/>
  <c r="M39" i="3"/>
  <c r="L42" i="3"/>
  <c r="H42" i="3" s="1"/>
  <c r="F42" i="3" s="1"/>
  <c r="E42" i="3" s="1"/>
  <c r="BL42" i="3"/>
  <c r="BN42" i="3" s="1"/>
  <c r="N42" i="3" s="1"/>
  <c r="BK43" i="3"/>
  <c r="M44" i="3"/>
  <c r="A53" i="2"/>
  <c r="BJ51" i="2"/>
  <c r="BI51" i="2"/>
  <c r="BH51" i="2"/>
  <c r="BG51" i="2"/>
  <c r="BF51" i="2"/>
  <c r="BE51" i="2"/>
  <c r="BD51" i="2"/>
  <c r="BC51" i="2"/>
  <c r="BB51" i="2"/>
  <c r="BA51" i="2"/>
  <c r="AZ51" i="2"/>
  <c r="BK51" i="2" s="1"/>
  <c r="AX51" i="2"/>
  <c r="AW51" i="2"/>
  <c r="AV51" i="2"/>
  <c r="AU51" i="2"/>
  <c r="AT51" i="2"/>
  <c r="AS51" i="2"/>
  <c r="AR51" i="2"/>
  <c r="AQ51" i="2"/>
  <c r="AP51" i="2"/>
  <c r="L51" i="2" s="1"/>
  <c r="AO51" i="2"/>
  <c r="AN51" i="2"/>
  <c r="AL51" i="2"/>
  <c r="H51" i="2"/>
  <c r="F51" i="2" s="1"/>
  <c r="E51" i="2" s="1"/>
  <c r="BM50" i="2"/>
  <c r="BJ50" i="2"/>
  <c r="BI50" i="2"/>
  <c r="BH50" i="2"/>
  <c r="BG50" i="2"/>
  <c r="BF50" i="2"/>
  <c r="BE50" i="2"/>
  <c r="BD50" i="2"/>
  <c r="BC50" i="2"/>
  <c r="BB50" i="2"/>
  <c r="BA50" i="2"/>
  <c r="AZ50" i="2"/>
  <c r="BK50" i="2" s="1"/>
  <c r="AX50" i="2"/>
  <c r="AW50" i="2"/>
  <c r="AV50" i="2"/>
  <c r="AU50" i="2"/>
  <c r="AT50" i="2"/>
  <c r="AS50" i="2"/>
  <c r="AR50" i="2"/>
  <c r="AQ50" i="2"/>
  <c r="AP50" i="2"/>
  <c r="AO50" i="2"/>
  <c r="AN50" i="2"/>
  <c r="AL50" i="2"/>
  <c r="L50" i="2"/>
  <c r="H50" i="2" s="1"/>
  <c r="F50" i="2" s="1"/>
  <c r="E50" i="2" s="1"/>
  <c r="BJ49" i="2"/>
  <c r="BI49" i="2"/>
  <c r="BH49" i="2"/>
  <c r="BG49" i="2"/>
  <c r="BF49" i="2"/>
  <c r="BE49" i="2"/>
  <c r="BD49" i="2"/>
  <c r="BC49" i="2"/>
  <c r="BB49" i="2"/>
  <c r="BA49" i="2"/>
  <c r="BK49" i="2" s="1"/>
  <c r="AZ49" i="2"/>
  <c r="AX49" i="2"/>
  <c r="AW49" i="2"/>
  <c r="AV49" i="2"/>
  <c r="AU49" i="2"/>
  <c r="AT49" i="2"/>
  <c r="AS49" i="2"/>
  <c r="AR49" i="2"/>
  <c r="AQ49" i="2"/>
  <c r="AP49" i="2"/>
  <c r="AO49" i="2"/>
  <c r="L49" i="2" s="1"/>
  <c r="H49" i="2" s="1"/>
  <c r="F49" i="2" s="1"/>
  <c r="AN49" i="2"/>
  <c r="AL49" i="2"/>
  <c r="M49" i="2"/>
  <c r="E49" i="2"/>
  <c r="BJ48" i="2"/>
  <c r="BI48" i="2"/>
  <c r="BH48" i="2"/>
  <c r="BG48" i="2"/>
  <c r="BF48" i="2"/>
  <c r="BE48" i="2"/>
  <c r="BD48" i="2"/>
  <c r="BC48" i="2"/>
  <c r="BK48" i="2" s="1"/>
  <c r="BB48" i="2"/>
  <c r="BA48" i="2"/>
  <c r="AZ48" i="2"/>
  <c r="AX48" i="2"/>
  <c r="AW48" i="2"/>
  <c r="AV48" i="2"/>
  <c r="AU48" i="2"/>
  <c r="AT48" i="2"/>
  <c r="AS48" i="2"/>
  <c r="AR48" i="2"/>
  <c r="AQ48" i="2"/>
  <c r="AP48" i="2"/>
  <c r="AO48" i="2"/>
  <c r="L48" i="2" s="1"/>
  <c r="H48" i="2" s="1"/>
  <c r="AN48" i="2"/>
  <c r="AL48" i="2"/>
  <c r="F48" i="2"/>
  <c r="E48" i="2" s="1"/>
  <c r="BL47" i="2"/>
  <c r="BJ47" i="2"/>
  <c r="BI47" i="2"/>
  <c r="BH47" i="2"/>
  <c r="BG47" i="2"/>
  <c r="BF47" i="2"/>
  <c r="BE47" i="2"/>
  <c r="BD47" i="2"/>
  <c r="BC47" i="2"/>
  <c r="BB47" i="2"/>
  <c r="BA47" i="2"/>
  <c r="AZ47" i="2"/>
  <c r="BK47" i="2" s="1"/>
  <c r="AX47" i="2"/>
  <c r="AW47" i="2"/>
  <c r="AV47" i="2"/>
  <c r="AU47" i="2"/>
  <c r="AT47" i="2"/>
  <c r="AS47" i="2"/>
  <c r="AR47" i="2"/>
  <c r="AQ47" i="2"/>
  <c r="L47" i="2" s="1"/>
  <c r="AP47" i="2"/>
  <c r="AO47" i="2"/>
  <c r="AN47" i="2"/>
  <c r="AL47" i="2"/>
  <c r="H47" i="2"/>
  <c r="F47" i="2" s="1"/>
  <c r="E47" i="2" s="1"/>
  <c r="BJ46" i="2"/>
  <c r="BI46" i="2"/>
  <c r="BH46" i="2"/>
  <c r="BG46" i="2"/>
  <c r="BF46" i="2"/>
  <c r="BE46" i="2"/>
  <c r="BD46" i="2"/>
  <c r="BC46" i="2"/>
  <c r="BB46" i="2"/>
  <c r="BA46" i="2"/>
  <c r="AZ46" i="2"/>
  <c r="BK46" i="2" s="1"/>
  <c r="AX46" i="2"/>
  <c r="AW46" i="2"/>
  <c r="AV46" i="2"/>
  <c r="AU46" i="2"/>
  <c r="AT46" i="2"/>
  <c r="AS46" i="2"/>
  <c r="AR46" i="2"/>
  <c r="AQ46" i="2"/>
  <c r="AP46" i="2"/>
  <c r="AO46" i="2"/>
  <c r="AN46" i="2"/>
  <c r="L46" i="2" s="1"/>
  <c r="H46" i="2" s="1"/>
  <c r="F46" i="2" s="1"/>
  <c r="E46" i="2" s="1"/>
  <c r="AL46" i="2"/>
  <c r="BJ45" i="2"/>
  <c r="BI45" i="2"/>
  <c r="BH45" i="2"/>
  <c r="BG45" i="2"/>
  <c r="BF45" i="2"/>
  <c r="BE45" i="2"/>
  <c r="BD45" i="2"/>
  <c r="BC45" i="2"/>
  <c r="BB45" i="2"/>
  <c r="BK45" i="2" s="1"/>
  <c r="BA45" i="2"/>
  <c r="AZ45" i="2"/>
  <c r="AX45" i="2"/>
  <c r="AW45" i="2"/>
  <c r="AV45" i="2"/>
  <c r="AU45" i="2"/>
  <c r="AT45" i="2"/>
  <c r="AS45" i="2"/>
  <c r="AR45" i="2"/>
  <c r="AQ45" i="2"/>
  <c r="AP45" i="2"/>
  <c r="AO45" i="2"/>
  <c r="L45" i="2" s="1"/>
  <c r="H45" i="2" s="1"/>
  <c r="F45" i="2" s="1"/>
  <c r="AN45" i="2"/>
  <c r="AL45" i="2"/>
  <c r="E45" i="2"/>
  <c r="BJ44" i="2"/>
  <c r="BI44" i="2"/>
  <c r="BH44" i="2"/>
  <c r="BG44" i="2"/>
  <c r="BF44" i="2"/>
  <c r="BE44" i="2"/>
  <c r="BD44" i="2"/>
  <c r="BC44" i="2"/>
  <c r="BK44" i="2" s="1"/>
  <c r="BB44" i="2"/>
  <c r="BA44" i="2"/>
  <c r="AZ44" i="2"/>
  <c r="AX44" i="2"/>
  <c r="AW44" i="2"/>
  <c r="AV44" i="2"/>
  <c r="AU44" i="2"/>
  <c r="AT44" i="2"/>
  <c r="AS44" i="2"/>
  <c r="AR44" i="2"/>
  <c r="AQ44" i="2"/>
  <c r="AP44" i="2"/>
  <c r="L44" i="2" s="1"/>
  <c r="H44" i="2" s="1"/>
  <c r="F44" i="2" s="1"/>
  <c r="E44" i="2" s="1"/>
  <c r="AO44" i="2"/>
  <c r="AN44" i="2"/>
  <c r="AL44" i="2"/>
  <c r="BJ43" i="2"/>
  <c r="BI43" i="2"/>
  <c r="BH43" i="2"/>
  <c r="BG43" i="2"/>
  <c r="BF43" i="2"/>
  <c r="BE43" i="2"/>
  <c r="BD43" i="2"/>
  <c r="BC43" i="2"/>
  <c r="BB43" i="2"/>
  <c r="BA43" i="2"/>
  <c r="AZ43" i="2"/>
  <c r="BK43" i="2" s="1"/>
  <c r="AX43" i="2"/>
  <c r="AW43" i="2"/>
  <c r="AV43" i="2"/>
  <c r="AU43" i="2"/>
  <c r="AT43" i="2"/>
  <c r="AS43" i="2"/>
  <c r="AR43" i="2"/>
  <c r="AQ43" i="2"/>
  <c r="L43" i="2" s="1"/>
  <c r="H43" i="2" s="1"/>
  <c r="F43" i="2" s="1"/>
  <c r="E43" i="2" s="1"/>
  <c r="AP43" i="2"/>
  <c r="AO43" i="2"/>
  <c r="AN43" i="2"/>
  <c r="AL43" i="2"/>
  <c r="BM42" i="2"/>
  <c r="BJ42" i="2"/>
  <c r="BI42" i="2"/>
  <c r="BH42" i="2"/>
  <c r="BG42" i="2"/>
  <c r="BF42" i="2"/>
  <c r="BE42" i="2"/>
  <c r="BD42" i="2"/>
  <c r="BC42" i="2"/>
  <c r="BB42" i="2"/>
  <c r="BA42" i="2"/>
  <c r="AZ42" i="2"/>
  <c r="AX42" i="2"/>
  <c r="AW42" i="2"/>
  <c r="AV42" i="2"/>
  <c r="AU42" i="2"/>
  <c r="AT42" i="2"/>
  <c r="AS42" i="2"/>
  <c r="AR42" i="2"/>
  <c r="AQ42" i="2"/>
  <c r="AP42" i="2"/>
  <c r="AO42" i="2"/>
  <c r="AN42" i="2"/>
  <c r="AL42" i="2"/>
  <c r="L42" i="2"/>
  <c r="H42" i="2" s="1"/>
  <c r="F42" i="2" s="1"/>
  <c r="E42" i="2" s="1"/>
  <c r="BJ41" i="2"/>
  <c r="BI41" i="2"/>
  <c r="BH41" i="2"/>
  <c r="BG41" i="2"/>
  <c r="BF41" i="2"/>
  <c r="BE41" i="2"/>
  <c r="BD41" i="2"/>
  <c r="BC41" i="2"/>
  <c r="BB41" i="2"/>
  <c r="BK41" i="2" s="1"/>
  <c r="BA41" i="2"/>
  <c r="AZ41" i="2"/>
  <c r="AX41" i="2"/>
  <c r="AW41" i="2"/>
  <c r="AV41" i="2"/>
  <c r="AU41" i="2"/>
  <c r="AT41" i="2"/>
  <c r="AS41" i="2"/>
  <c r="AR41" i="2"/>
  <c r="AQ41" i="2"/>
  <c r="AP41" i="2"/>
  <c r="AO41" i="2"/>
  <c r="L41" i="2" s="1"/>
  <c r="H41" i="2" s="1"/>
  <c r="F41" i="2" s="1"/>
  <c r="AN41" i="2"/>
  <c r="AL41" i="2"/>
  <c r="M41" i="2"/>
  <c r="E41" i="2"/>
  <c r="BJ40" i="2"/>
  <c r="BI40" i="2"/>
  <c r="BH40" i="2"/>
  <c r="BG40" i="2"/>
  <c r="BF40" i="2"/>
  <c r="BE40" i="2"/>
  <c r="BD40" i="2"/>
  <c r="BC40" i="2"/>
  <c r="BK40" i="2" s="1"/>
  <c r="BB40" i="2"/>
  <c r="BA40" i="2"/>
  <c r="AZ40" i="2"/>
  <c r="AX40" i="2"/>
  <c r="AW40" i="2"/>
  <c r="AV40" i="2"/>
  <c r="AU40" i="2"/>
  <c r="AT40" i="2"/>
  <c r="AS40" i="2"/>
  <c r="AR40" i="2"/>
  <c r="AQ40" i="2"/>
  <c r="AP40" i="2"/>
  <c r="L40" i="2" s="1"/>
  <c r="H40" i="2" s="1"/>
  <c r="AO40" i="2"/>
  <c r="AN40" i="2"/>
  <c r="AL40" i="2"/>
  <c r="F40" i="2"/>
  <c r="E40" i="2" s="1"/>
  <c r="BL39" i="2"/>
  <c r="BJ39" i="2"/>
  <c r="BI39" i="2"/>
  <c r="BH39" i="2"/>
  <c r="BG39" i="2"/>
  <c r="BF39" i="2"/>
  <c r="BE39" i="2"/>
  <c r="BD39" i="2"/>
  <c r="BC39" i="2"/>
  <c r="BB39" i="2"/>
  <c r="BA39" i="2"/>
  <c r="AZ39" i="2"/>
  <c r="BK39" i="2" s="1"/>
  <c r="AX39" i="2"/>
  <c r="AW39" i="2"/>
  <c r="AV39" i="2"/>
  <c r="AU39" i="2"/>
  <c r="AT39" i="2"/>
  <c r="AS39" i="2"/>
  <c r="AR39" i="2"/>
  <c r="AQ39" i="2"/>
  <c r="L39" i="2" s="1"/>
  <c r="AP39" i="2"/>
  <c r="AO39" i="2"/>
  <c r="AN39" i="2"/>
  <c r="AL39" i="2"/>
  <c r="H39" i="2"/>
  <c r="E39" i="2"/>
  <c r="BJ38" i="2"/>
  <c r="BI38" i="2"/>
  <c r="BH38" i="2"/>
  <c r="BG38" i="2"/>
  <c r="BF38" i="2"/>
  <c r="BE38" i="2"/>
  <c r="BD38" i="2"/>
  <c r="BC38" i="2"/>
  <c r="BB38" i="2"/>
  <c r="BA38" i="2"/>
  <c r="AZ38" i="2"/>
  <c r="BK38" i="2" s="1"/>
  <c r="AX38" i="2"/>
  <c r="AW38" i="2"/>
  <c r="AV38" i="2"/>
  <c r="AU38" i="2"/>
  <c r="AT38" i="2"/>
  <c r="AS38" i="2"/>
  <c r="AR38" i="2"/>
  <c r="AQ38" i="2"/>
  <c r="L38" i="2" s="1"/>
  <c r="H38" i="2" s="1"/>
  <c r="F38" i="2" s="1"/>
  <c r="E38" i="2" s="1"/>
  <c r="AP38" i="2"/>
  <c r="AO38" i="2"/>
  <c r="AN38" i="2"/>
  <c r="AL38" i="2"/>
  <c r="BM37" i="2"/>
  <c r="BJ37" i="2"/>
  <c r="BI37" i="2"/>
  <c r="BH37" i="2"/>
  <c r="BG37" i="2"/>
  <c r="BF37" i="2"/>
  <c r="BE37" i="2"/>
  <c r="BD37" i="2"/>
  <c r="BC37" i="2"/>
  <c r="BB37" i="2"/>
  <c r="BA37" i="2"/>
  <c r="AZ37" i="2"/>
  <c r="AX37" i="2"/>
  <c r="AW37" i="2"/>
  <c r="AV37" i="2"/>
  <c r="AU37" i="2"/>
  <c r="AT37" i="2"/>
  <c r="AS37" i="2"/>
  <c r="AR37" i="2"/>
  <c r="AQ37" i="2"/>
  <c r="AP37" i="2"/>
  <c r="AO37" i="2"/>
  <c r="AN37" i="2"/>
  <c r="AL37" i="2"/>
  <c r="L37" i="2"/>
  <c r="H37" i="2" s="1"/>
  <c r="F37" i="2" s="1"/>
  <c r="E37" i="2" s="1"/>
  <c r="BJ36" i="2"/>
  <c r="BI36" i="2"/>
  <c r="BH36" i="2"/>
  <c r="BG36" i="2"/>
  <c r="BF36" i="2"/>
  <c r="BE36" i="2"/>
  <c r="BD36" i="2"/>
  <c r="BC36" i="2"/>
  <c r="BB36" i="2"/>
  <c r="BK36" i="2" s="1"/>
  <c r="BA36" i="2"/>
  <c r="AZ36" i="2"/>
  <c r="AX36" i="2"/>
  <c r="AW36" i="2"/>
  <c r="AV36" i="2"/>
  <c r="AU36" i="2"/>
  <c r="AT36" i="2"/>
  <c r="AS36" i="2"/>
  <c r="AR36" i="2"/>
  <c r="AQ36" i="2"/>
  <c r="AP36" i="2"/>
  <c r="AO36" i="2"/>
  <c r="L36" i="2" s="1"/>
  <c r="H36" i="2" s="1"/>
  <c r="AN36" i="2"/>
  <c r="AL36" i="2"/>
  <c r="M36" i="2"/>
  <c r="E36" i="2"/>
  <c r="BJ35" i="2"/>
  <c r="BI35" i="2"/>
  <c r="BH35" i="2"/>
  <c r="BG35" i="2"/>
  <c r="BF35" i="2"/>
  <c r="BE35" i="2"/>
  <c r="BD35" i="2"/>
  <c r="BC35" i="2"/>
  <c r="BB35" i="2"/>
  <c r="BK35" i="2" s="1"/>
  <c r="BA35" i="2"/>
  <c r="AZ35" i="2"/>
  <c r="AX35" i="2"/>
  <c r="AW35" i="2"/>
  <c r="AV35" i="2"/>
  <c r="AU35" i="2"/>
  <c r="AT35" i="2"/>
  <c r="AS35" i="2"/>
  <c r="AR35" i="2"/>
  <c r="AQ35" i="2"/>
  <c r="AP35" i="2"/>
  <c r="AO35" i="2"/>
  <c r="L35" i="2" s="1"/>
  <c r="H35" i="2" s="1"/>
  <c r="F35" i="2" s="1"/>
  <c r="AN35" i="2"/>
  <c r="AL35" i="2"/>
  <c r="E35" i="2"/>
  <c r="BJ34" i="2"/>
  <c r="BI34" i="2"/>
  <c r="BH34" i="2"/>
  <c r="BG34" i="2"/>
  <c r="BF34" i="2"/>
  <c r="BE34" i="2"/>
  <c r="BD34" i="2"/>
  <c r="BC34" i="2"/>
  <c r="BK34" i="2" s="1"/>
  <c r="BB34" i="2"/>
  <c r="BA34" i="2"/>
  <c r="AZ34" i="2"/>
  <c r="AX34" i="2"/>
  <c r="AW34" i="2"/>
  <c r="AV34" i="2"/>
  <c r="AU34" i="2"/>
  <c r="AT34" i="2"/>
  <c r="AS34" i="2"/>
  <c r="AR34" i="2"/>
  <c r="AQ34" i="2"/>
  <c r="AP34" i="2"/>
  <c r="AO34" i="2"/>
  <c r="AN34" i="2"/>
  <c r="AL34" i="2"/>
  <c r="E34" i="2"/>
  <c r="BJ33" i="2"/>
  <c r="BI33" i="2"/>
  <c r="BH33" i="2"/>
  <c r="BG33" i="2"/>
  <c r="BF33" i="2"/>
  <c r="BE33" i="2"/>
  <c r="BD33" i="2"/>
  <c r="BC33" i="2"/>
  <c r="BK33" i="2" s="1"/>
  <c r="BB33" i="2"/>
  <c r="BA33" i="2"/>
  <c r="AZ33" i="2"/>
  <c r="AX33" i="2"/>
  <c r="AW33" i="2"/>
  <c r="AV33" i="2"/>
  <c r="AU33" i="2"/>
  <c r="AT33" i="2"/>
  <c r="AS33" i="2"/>
  <c r="AR33" i="2"/>
  <c r="AQ33" i="2"/>
  <c r="AP33" i="2"/>
  <c r="L33" i="2" s="1"/>
  <c r="H33" i="2" s="1"/>
  <c r="AO33" i="2"/>
  <c r="AN33" i="2"/>
  <c r="AL33" i="2"/>
  <c r="F33" i="2"/>
  <c r="E33" i="2" s="1"/>
  <c r="BL32" i="2"/>
  <c r="BJ32" i="2"/>
  <c r="BI32" i="2"/>
  <c r="BH32" i="2"/>
  <c r="BG32" i="2"/>
  <c r="BF32" i="2"/>
  <c r="BE32" i="2"/>
  <c r="BD32" i="2"/>
  <c r="BC32" i="2"/>
  <c r="BB32" i="2"/>
  <c r="BA32" i="2"/>
  <c r="AZ32" i="2"/>
  <c r="BK32" i="2" s="1"/>
  <c r="AX32" i="2"/>
  <c r="AW32" i="2"/>
  <c r="AV32" i="2"/>
  <c r="AU32" i="2"/>
  <c r="AT32" i="2"/>
  <c r="AS32" i="2"/>
  <c r="AR32" i="2"/>
  <c r="AQ32" i="2"/>
  <c r="AP32" i="2"/>
  <c r="AO32" i="2"/>
  <c r="AN32" i="2"/>
  <c r="AL32" i="2"/>
  <c r="BJ31" i="2"/>
  <c r="BI31" i="2"/>
  <c r="BH31" i="2"/>
  <c r="BG31" i="2"/>
  <c r="BF31" i="2"/>
  <c r="BE31" i="2"/>
  <c r="BD31" i="2"/>
  <c r="BC31" i="2"/>
  <c r="BB31" i="2"/>
  <c r="BA31" i="2"/>
  <c r="AZ31" i="2"/>
  <c r="BK31" i="2" s="1"/>
  <c r="AX31" i="2"/>
  <c r="AW31" i="2"/>
  <c r="AV31" i="2"/>
  <c r="AU31" i="2"/>
  <c r="AT31" i="2"/>
  <c r="AS31" i="2"/>
  <c r="AR31" i="2"/>
  <c r="AQ31" i="2"/>
  <c r="AP31" i="2"/>
  <c r="AO31" i="2"/>
  <c r="AN31" i="2"/>
  <c r="L31" i="2" s="1"/>
  <c r="H31" i="2" s="1"/>
  <c r="F31" i="2" s="1"/>
  <c r="E31" i="2" s="1"/>
  <c r="AL31" i="2"/>
  <c r="BJ30" i="2"/>
  <c r="BI30" i="2"/>
  <c r="BH30" i="2"/>
  <c r="BG30" i="2"/>
  <c r="BF30" i="2"/>
  <c r="BE30" i="2"/>
  <c r="BD30" i="2"/>
  <c r="BC30" i="2"/>
  <c r="BB30" i="2"/>
  <c r="BK30" i="2" s="1"/>
  <c r="BA30" i="2"/>
  <c r="AZ30" i="2"/>
  <c r="AX30" i="2"/>
  <c r="AW30" i="2"/>
  <c r="AV30" i="2"/>
  <c r="AU30" i="2"/>
  <c r="AT30" i="2"/>
  <c r="AS30" i="2"/>
  <c r="AR30" i="2"/>
  <c r="AQ30" i="2"/>
  <c r="AP30" i="2"/>
  <c r="AO30" i="2"/>
  <c r="L30" i="2" s="1"/>
  <c r="H30" i="2" s="1"/>
  <c r="F30" i="2" s="1"/>
  <c r="E30" i="2" s="1"/>
  <c r="AN30" i="2"/>
  <c r="AL30" i="2"/>
  <c r="BJ29" i="2"/>
  <c r="BI29" i="2"/>
  <c r="BH29" i="2"/>
  <c r="BG29" i="2"/>
  <c r="BF29" i="2"/>
  <c r="BE29" i="2"/>
  <c r="BD29" i="2"/>
  <c r="BC29" i="2"/>
  <c r="BK29" i="2" s="1"/>
  <c r="BB29" i="2"/>
  <c r="BA29" i="2"/>
  <c r="AZ29" i="2"/>
  <c r="AX29" i="2"/>
  <c r="AW29" i="2"/>
  <c r="AV29" i="2"/>
  <c r="AU29" i="2"/>
  <c r="AT29" i="2"/>
  <c r="AS29" i="2"/>
  <c r="AR29" i="2"/>
  <c r="AQ29" i="2"/>
  <c r="AP29" i="2"/>
  <c r="L29" i="2" s="1"/>
  <c r="H29" i="2" s="1"/>
  <c r="F29" i="2" s="1"/>
  <c r="E29" i="2" s="1"/>
  <c r="AO29" i="2"/>
  <c r="AN29" i="2"/>
  <c r="AL29" i="2"/>
  <c r="BJ28" i="2"/>
  <c r="BI28" i="2"/>
  <c r="BH28" i="2"/>
  <c r="BG28" i="2"/>
  <c r="BF28" i="2"/>
  <c r="BE28" i="2"/>
  <c r="BD28" i="2"/>
  <c r="BC28" i="2"/>
  <c r="BB28" i="2"/>
  <c r="BA28" i="2"/>
  <c r="AZ28" i="2"/>
  <c r="BK28" i="2" s="1"/>
  <c r="AX28" i="2"/>
  <c r="AW28" i="2"/>
  <c r="AV28" i="2"/>
  <c r="AU28" i="2"/>
  <c r="AT28" i="2"/>
  <c r="AS28" i="2"/>
  <c r="AR28" i="2"/>
  <c r="AQ28" i="2"/>
  <c r="L28" i="2" s="1"/>
  <c r="H28" i="2" s="1"/>
  <c r="F28" i="2" s="1"/>
  <c r="E28" i="2" s="1"/>
  <c r="AP28" i="2"/>
  <c r="AO28" i="2"/>
  <c r="AN28" i="2"/>
  <c r="AL28" i="2"/>
  <c r="BM27" i="2"/>
  <c r="BJ27" i="2"/>
  <c r="BI27" i="2"/>
  <c r="BH27" i="2"/>
  <c r="BG27" i="2"/>
  <c r="BF27" i="2"/>
  <c r="BE27" i="2"/>
  <c r="BD27" i="2"/>
  <c r="BC27" i="2"/>
  <c r="BB27" i="2"/>
  <c r="BA27" i="2"/>
  <c r="AZ27" i="2"/>
  <c r="AX27" i="2"/>
  <c r="AW27" i="2"/>
  <c r="AV27" i="2"/>
  <c r="AU27" i="2"/>
  <c r="AT27" i="2"/>
  <c r="AS27" i="2"/>
  <c r="AR27" i="2"/>
  <c r="AQ27" i="2"/>
  <c r="AP27" i="2"/>
  <c r="AO27" i="2"/>
  <c r="AN27" i="2"/>
  <c r="AL27" i="2"/>
  <c r="L27" i="2"/>
  <c r="H27" i="2" s="1"/>
  <c r="F27" i="2" s="1"/>
  <c r="E27" i="2" s="1"/>
  <c r="BJ26" i="2"/>
  <c r="BI26" i="2"/>
  <c r="BH26" i="2"/>
  <c r="BG26" i="2"/>
  <c r="BF26" i="2"/>
  <c r="BE26" i="2"/>
  <c r="BD26" i="2"/>
  <c r="BC26" i="2"/>
  <c r="BB26" i="2"/>
  <c r="BK26" i="2" s="1"/>
  <c r="BA26" i="2"/>
  <c r="AZ26" i="2"/>
  <c r="AX26" i="2"/>
  <c r="AW26" i="2"/>
  <c r="AV26" i="2"/>
  <c r="AU26" i="2"/>
  <c r="AT26" i="2"/>
  <c r="AS26" i="2"/>
  <c r="AR26" i="2"/>
  <c r="AQ26" i="2"/>
  <c r="AP26" i="2"/>
  <c r="AO26" i="2"/>
  <c r="L26" i="2" s="1"/>
  <c r="H26" i="2" s="1"/>
  <c r="F26" i="2" s="1"/>
  <c r="AN26" i="2"/>
  <c r="AL26" i="2"/>
  <c r="M26" i="2"/>
  <c r="E26" i="2"/>
  <c r="BJ25" i="2"/>
  <c r="BI25" i="2"/>
  <c r="BH25" i="2"/>
  <c r="BG25" i="2"/>
  <c r="BF25" i="2"/>
  <c r="BE25" i="2"/>
  <c r="BD25" i="2"/>
  <c r="BC25" i="2"/>
  <c r="BK25" i="2" s="1"/>
  <c r="BB25" i="2"/>
  <c r="BA25" i="2"/>
  <c r="AZ25" i="2"/>
  <c r="AX25" i="2"/>
  <c r="AW25" i="2"/>
  <c r="AV25" i="2"/>
  <c r="AU25" i="2"/>
  <c r="AT25" i="2"/>
  <c r="AS25" i="2"/>
  <c r="AR25" i="2"/>
  <c r="AQ25" i="2"/>
  <c r="AP25" i="2"/>
  <c r="L25" i="2" s="1"/>
  <c r="H25" i="2" s="1"/>
  <c r="AO25" i="2"/>
  <c r="AN25" i="2"/>
  <c r="AL25" i="2"/>
  <c r="F25" i="2"/>
  <c r="E25" i="2" s="1"/>
  <c r="BL24" i="2"/>
  <c r="BJ24" i="2"/>
  <c r="BI24" i="2"/>
  <c r="BH24" i="2"/>
  <c r="BG24" i="2"/>
  <c r="BF24" i="2"/>
  <c r="BE24" i="2"/>
  <c r="BD24" i="2"/>
  <c r="BC24" i="2"/>
  <c r="BB24" i="2"/>
  <c r="BA24" i="2"/>
  <c r="AZ24" i="2"/>
  <c r="BK24" i="2" s="1"/>
  <c r="AX24" i="2"/>
  <c r="AW24" i="2"/>
  <c r="AV24" i="2"/>
  <c r="AU24" i="2"/>
  <c r="AT24" i="2"/>
  <c r="AS24" i="2"/>
  <c r="AR24" i="2"/>
  <c r="AQ24" i="2"/>
  <c r="L24" i="2" s="1"/>
  <c r="AP24" i="2"/>
  <c r="AO24" i="2"/>
  <c r="AN24" i="2"/>
  <c r="AL24" i="2"/>
  <c r="H24" i="2"/>
  <c r="F24" i="2" s="1"/>
  <c r="E24" i="2" s="1"/>
  <c r="BJ23" i="2"/>
  <c r="BI23" i="2"/>
  <c r="BH23" i="2"/>
  <c r="BG23" i="2"/>
  <c r="BF23" i="2"/>
  <c r="BE23" i="2"/>
  <c r="BD23" i="2"/>
  <c r="BC23" i="2"/>
  <c r="BB23" i="2"/>
  <c r="BA23" i="2"/>
  <c r="AZ23" i="2"/>
  <c r="BK23" i="2" s="1"/>
  <c r="AX23" i="2"/>
  <c r="AW23" i="2"/>
  <c r="AV23" i="2"/>
  <c r="AU23" i="2"/>
  <c r="AT23" i="2"/>
  <c r="AS23" i="2"/>
  <c r="AR23" i="2"/>
  <c r="AQ23" i="2"/>
  <c r="AP23" i="2"/>
  <c r="AO23" i="2"/>
  <c r="AN23" i="2"/>
  <c r="L23" i="2" s="1"/>
  <c r="H23" i="2" s="1"/>
  <c r="F23" i="2" s="1"/>
  <c r="E23" i="2" s="1"/>
  <c r="AL23" i="2"/>
  <c r="BJ22" i="2"/>
  <c r="BI22" i="2"/>
  <c r="BH22" i="2"/>
  <c r="BG22" i="2"/>
  <c r="BF22" i="2"/>
  <c r="BE22" i="2"/>
  <c r="BD22" i="2"/>
  <c r="BC22" i="2"/>
  <c r="BB22" i="2"/>
  <c r="BK22" i="2" s="1"/>
  <c r="BA22" i="2"/>
  <c r="AZ22" i="2"/>
  <c r="AX22" i="2"/>
  <c r="AW22" i="2"/>
  <c r="AV22" i="2"/>
  <c r="AU22" i="2"/>
  <c r="AT22" i="2"/>
  <c r="AS22" i="2"/>
  <c r="AR22" i="2"/>
  <c r="AQ22" i="2"/>
  <c r="AP22" i="2"/>
  <c r="AO22" i="2"/>
  <c r="L22" i="2" s="1"/>
  <c r="H22" i="2" s="1"/>
  <c r="F22" i="2" s="1"/>
  <c r="E22" i="2" s="1"/>
  <c r="AN22" i="2"/>
  <c r="AL22" i="2"/>
  <c r="BJ21" i="2"/>
  <c r="BI21" i="2"/>
  <c r="BH21" i="2"/>
  <c r="BG21" i="2"/>
  <c r="BF21" i="2"/>
  <c r="BE21" i="2"/>
  <c r="BD21" i="2"/>
  <c r="BC21" i="2"/>
  <c r="BK21" i="2" s="1"/>
  <c r="BB21" i="2"/>
  <c r="BA21" i="2"/>
  <c r="AZ21" i="2"/>
  <c r="AX21" i="2"/>
  <c r="AW21" i="2"/>
  <c r="AV21" i="2"/>
  <c r="AU21" i="2"/>
  <c r="AT21" i="2"/>
  <c r="AS21" i="2"/>
  <c r="AR21" i="2"/>
  <c r="AQ21" i="2"/>
  <c r="AP21" i="2"/>
  <c r="L21" i="2" s="1"/>
  <c r="H21" i="2" s="1"/>
  <c r="F21" i="2" s="1"/>
  <c r="E21" i="2" s="1"/>
  <c r="AO21" i="2"/>
  <c r="AN21" i="2"/>
  <c r="AL21" i="2"/>
  <c r="BL20" i="2"/>
  <c r="BJ20" i="2"/>
  <c r="BI20" i="2"/>
  <c r="BH20" i="2"/>
  <c r="BG20" i="2"/>
  <c r="BF20" i="2"/>
  <c r="BE20" i="2"/>
  <c r="BD20" i="2"/>
  <c r="BC20" i="2"/>
  <c r="BB20" i="2"/>
  <c r="BA20" i="2"/>
  <c r="AZ20" i="2"/>
  <c r="BK20" i="2" s="1"/>
  <c r="AX20" i="2"/>
  <c r="AW20" i="2"/>
  <c r="AV20" i="2"/>
  <c r="AU20" i="2"/>
  <c r="AT20" i="2"/>
  <c r="AS20" i="2"/>
  <c r="AR20" i="2"/>
  <c r="AQ20" i="2"/>
  <c r="AP20" i="2"/>
  <c r="AO20" i="2"/>
  <c r="AN20" i="2"/>
  <c r="AL20" i="2"/>
  <c r="L20" i="2"/>
  <c r="H20" i="2" s="1"/>
  <c r="F20" i="2" s="1"/>
  <c r="E20" i="2" s="1"/>
  <c r="BJ19" i="2"/>
  <c r="BI19" i="2"/>
  <c r="BH19" i="2"/>
  <c r="BG19" i="2"/>
  <c r="BF19" i="2"/>
  <c r="BE19" i="2"/>
  <c r="BD19" i="2"/>
  <c r="BC19" i="2"/>
  <c r="BB19" i="2"/>
  <c r="BM19" i="2" s="1"/>
  <c r="BA19" i="2"/>
  <c r="AZ19" i="2"/>
  <c r="AX19" i="2"/>
  <c r="AW19" i="2"/>
  <c r="AV19" i="2"/>
  <c r="AU19" i="2"/>
  <c r="AT19" i="2"/>
  <c r="AS19" i="2"/>
  <c r="AR19" i="2"/>
  <c r="AQ19" i="2"/>
  <c r="AP19" i="2"/>
  <c r="AO19" i="2"/>
  <c r="L19" i="2" s="1"/>
  <c r="H19" i="2" s="1"/>
  <c r="AN19" i="2"/>
  <c r="AL19" i="2"/>
  <c r="E19" i="2"/>
  <c r="BJ18" i="2"/>
  <c r="BI18" i="2"/>
  <c r="BH18" i="2"/>
  <c r="BG18" i="2"/>
  <c r="BF18" i="2"/>
  <c r="BE18" i="2"/>
  <c r="BD18" i="2"/>
  <c r="BC18" i="2"/>
  <c r="BB18" i="2"/>
  <c r="BM18" i="2" s="1"/>
  <c r="BA18" i="2"/>
  <c r="AZ18" i="2"/>
  <c r="AX18" i="2"/>
  <c r="AW18" i="2"/>
  <c r="AV18" i="2"/>
  <c r="AU18" i="2"/>
  <c r="AT18" i="2"/>
  <c r="AS18" i="2"/>
  <c r="AR18" i="2"/>
  <c r="AQ18" i="2"/>
  <c r="AP18" i="2"/>
  <c r="AO18" i="2"/>
  <c r="AN18" i="2"/>
  <c r="AL18" i="2"/>
  <c r="L18" i="2"/>
  <c r="H18" i="2" s="1"/>
  <c r="E18" i="2"/>
  <c r="BJ17" i="2"/>
  <c r="BI17" i="2"/>
  <c r="BH17" i="2"/>
  <c r="BG17" i="2"/>
  <c r="BF17" i="2"/>
  <c r="BE17" i="2"/>
  <c r="BD17" i="2"/>
  <c r="BC17" i="2"/>
  <c r="BB17" i="2"/>
  <c r="BM17" i="2" s="1"/>
  <c r="BA17" i="2"/>
  <c r="AZ17" i="2"/>
  <c r="AX17" i="2"/>
  <c r="AW17" i="2"/>
  <c r="AV17" i="2"/>
  <c r="AU17" i="2"/>
  <c r="AT17" i="2"/>
  <c r="AS17" i="2"/>
  <c r="AR17" i="2"/>
  <c r="AQ17" i="2"/>
  <c r="AP17" i="2"/>
  <c r="AO17" i="2"/>
  <c r="L17" i="2" s="1"/>
  <c r="H17" i="2" s="1"/>
  <c r="F17" i="2" s="1"/>
  <c r="E17" i="2" s="1"/>
  <c r="AN17" i="2"/>
  <c r="AL17" i="2"/>
  <c r="BJ16" i="2"/>
  <c r="BI16" i="2"/>
  <c r="BH16" i="2"/>
  <c r="BG16" i="2"/>
  <c r="BF16" i="2"/>
  <c r="BE16" i="2"/>
  <c r="BD16" i="2"/>
  <c r="BC16" i="2"/>
  <c r="BB16" i="2"/>
  <c r="BK16" i="2" s="1"/>
  <c r="BA16" i="2"/>
  <c r="BM16" i="2" s="1"/>
  <c r="AZ16" i="2"/>
  <c r="AX16" i="2"/>
  <c r="AW16" i="2"/>
  <c r="AV16" i="2"/>
  <c r="AU16" i="2"/>
  <c r="AT16" i="2"/>
  <c r="AS16" i="2"/>
  <c r="AR16" i="2"/>
  <c r="AQ16" i="2"/>
  <c r="AP16" i="2"/>
  <c r="AO16" i="2"/>
  <c r="L16" i="2" s="1"/>
  <c r="H16" i="2" s="1"/>
  <c r="F16" i="2" s="1"/>
  <c r="E16" i="2" s="1"/>
  <c r="AN16" i="2"/>
  <c r="AL16" i="2"/>
  <c r="BJ15" i="2"/>
  <c r="BI15" i="2"/>
  <c r="BH15" i="2"/>
  <c r="BG15" i="2"/>
  <c r="BF15" i="2"/>
  <c r="BE15" i="2"/>
  <c r="BD15" i="2"/>
  <c r="BC15" i="2"/>
  <c r="BK15" i="2" s="1"/>
  <c r="BB15" i="2"/>
  <c r="BA15" i="2"/>
  <c r="AZ15" i="2"/>
  <c r="AX15" i="2"/>
  <c r="AW15" i="2"/>
  <c r="AV15" i="2"/>
  <c r="AU15" i="2"/>
  <c r="AT15" i="2"/>
  <c r="AS15" i="2"/>
  <c r="AR15" i="2"/>
  <c r="AQ15" i="2"/>
  <c r="AP15" i="2"/>
  <c r="AO15" i="2"/>
  <c r="AN15" i="2"/>
  <c r="AL15" i="2"/>
  <c r="BL14" i="2"/>
  <c r="BJ14" i="2"/>
  <c r="BI14" i="2"/>
  <c r="BH14" i="2"/>
  <c r="BG14" i="2"/>
  <c r="BF14" i="2"/>
  <c r="BE14" i="2"/>
  <c r="BD14" i="2"/>
  <c r="BC14" i="2"/>
  <c r="BB14" i="2"/>
  <c r="BA14" i="2"/>
  <c r="AZ14" i="2"/>
  <c r="AX14" i="2"/>
  <c r="AW14" i="2"/>
  <c r="AV14" i="2"/>
  <c r="AU14" i="2"/>
  <c r="AT14" i="2"/>
  <c r="AS14" i="2"/>
  <c r="AR14" i="2"/>
  <c r="AQ14" i="2"/>
  <c r="L14" i="2" s="1"/>
  <c r="AP14" i="2"/>
  <c r="AO14" i="2"/>
  <c r="AN14" i="2"/>
  <c r="AL14" i="2"/>
  <c r="H14" i="2"/>
  <c r="F14" i="2" s="1"/>
  <c r="E14" i="2" s="1"/>
  <c r="BM13" i="2"/>
  <c r="BJ13" i="2"/>
  <c r="BI13" i="2"/>
  <c r="BH13" i="2"/>
  <c r="BG13" i="2"/>
  <c r="BF13" i="2"/>
  <c r="BE13" i="2"/>
  <c r="BD13" i="2"/>
  <c r="BC13" i="2"/>
  <c r="BB13" i="2"/>
  <c r="BA13" i="2"/>
  <c r="AZ13" i="2"/>
  <c r="BL13" i="2" s="1"/>
  <c r="AX13" i="2"/>
  <c r="AW13" i="2"/>
  <c r="AV13" i="2"/>
  <c r="AU13" i="2"/>
  <c r="AT13" i="2"/>
  <c r="AS13" i="2"/>
  <c r="AR13" i="2"/>
  <c r="AQ13" i="2"/>
  <c r="AP13" i="2"/>
  <c r="AO13" i="2"/>
  <c r="AN13" i="2"/>
  <c r="AL13" i="2"/>
  <c r="L13" i="2"/>
  <c r="H13" i="2" s="1"/>
  <c r="F13" i="2" s="1"/>
  <c r="E13" i="2" s="1"/>
  <c r="BJ12" i="2"/>
  <c r="BI12" i="2"/>
  <c r="BH12" i="2"/>
  <c r="BG12" i="2"/>
  <c r="BF12" i="2"/>
  <c r="BE12" i="2"/>
  <c r="BD12" i="2"/>
  <c r="BC12" i="2"/>
  <c r="BB12" i="2"/>
  <c r="BK12" i="2" s="1"/>
  <c r="BA12" i="2"/>
  <c r="BM12" i="2" s="1"/>
  <c r="AZ12" i="2"/>
  <c r="AX12" i="2"/>
  <c r="AW12" i="2"/>
  <c r="AV12" i="2"/>
  <c r="AU12" i="2"/>
  <c r="AT12" i="2"/>
  <c r="AS12" i="2"/>
  <c r="AR12" i="2"/>
  <c r="AQ12" i="2"/>
  <c r="AP12" i="2"/>
  <c r="AO12" i="2"/>
  <c r="L12" i="2" s="1"/>
  <c r="H12" i="2" s="1"/>
  <c r="F12" i="2" s="1"/>
  <c r="AN12" i="2"/>
  <c r="AL12" i="2"/>
  <c r="M12" i="2"/>
  <c r="E12" i="2"/>
  <c r="BJ11" i="2"/>
  <c r="BI11" i="2"/>
  <c r="BH11" i="2"/>
  <c r="BG11" i="2"/>
  <c r="BF11" i="2"/>
  <c r="BE11" i="2"/>
  <c r="BD11" i="2"/>
  <c r="BC11" i="2"/>
  <c r="BK11" i="2" s="1"/>
  <c r="BB11" i="2"/>
  <c r="BA11" i="2"/>
  <c r="AZ11" i="2"/>
  <c r="AX11" i="2"/>
  <c r="AW11" i="2"/>
  <c r="AV11" i="2"/>
  <c r="AU11" i="2"/>
  <c r="AT11" i="2"/>
  <c r="AS11" i="2"/>
  <c r="AR11" i="2"/>
  <c r="AQ11" i="2"/>
  <c r="AP11" i="2"/>
  <c r="AO11" i="2"/>
  <c r="L11" i="2" s="1"/>
  <c r="H11" i="2" s="1"/>
  <c r="AN11" i="2"/>
  <c r="AL11" i="2"/>
  <c r="F11" i="2"/>
  <c r="E11" i="2" s="1"/>
  <c r="BL10" i="2"/>
  <c r="BJ10" i="2"/>
  <c r="BI10" i="2"/>
  <c r="BH10" i="2"/>
  <c r="BG10" i="2"/>
  <c r="BF10" i="2"/>
  <c r="BE10" i="2"/>
  <c r="BD10" i="2"/>
  <c r="BC10" i="2"/>
  <c r="BB10" i="2"/>
  <c r="BA10" i="2"/>
  <c r="AZ10" i="2"/>
  <c r="AX10" i="2"/>
  <c r="AW10" i="2"/>
  <c r="AV10" i="2"/>
  <c r="AU10" i="2"/>
  <c r="AT10" i="2"/>
  <c r="AS10" i="2"/>
  <c r="AR10" i="2"/>
  <c r="AQ10" i="2"/>
  <c r="AP10" i="2"/>
  <c r="AO10" i="2"/>
  <c r="AN10" i="2"/>
  <c r="AL10" i="2"/>
  <c r="BJ9" i="2"/>
  <c r="BI9" i="2"/>
  <c r="BH9" i="2"/>
  <c r="BG9" i="2"/>
  <c r="BF9" i="2"/>
  <c r="BE9" i="2"/>
  <c r="BD9" i="2"/>
  <c r="BC9" i="2"/>
  <c r="BB9" i="2"/>
  <c r="BA9" i="2"/>
  <c r="BM9" i="2" s="1"/>
  <c r="AZ9" i="2"/>
  <c r="BL9" i="2" s="1"/>
  <c r="AX9" i="2"/>
  <c r="AW9" i="2"/>
  <c r="AV9" i="2"/>
  <c r="AU9" i="2"/>
  <c r="AT9" i="2"/>
  <c r="AS9" i="2"/>
  <c r="AR9" i="2"/>
  <c r="AQ9" i="2"/>
  <c r="AP9" i="2"/>
  <c r="AO9" i="2"/>
  <c r="AN9" i="2"/>
  <c r="L9" i="2" s="1"/>
  <c r="H9" i="2" s="1"/>
  <c r="AL9" i="2"/>
  <c r="E9" i="2"/>
  <c r="BM8" i="2"/>
  <c r="BJ8" i="2"/>
  <c r="BI8" i="2"/>
  <c r="BH8" i="2"/>
  <c r="BG8" i="2"/>
  <c r="BF8" i="2"/>
  <c r="BE8" i="2"/>
  <c r="BD8" i="2"/>
  <c r="BC8" i="2"/>
  <c r="BB8" i="2"/>
  <c r="BA8" i="2"/>
  <c r="AZ8" i="2"/>
  <c r="BL8" i="2" s="1"/>
  <c r="AX8" i="2"/>
  <c r="AW8" i="2"/>
  <c r="AV8" i="2"/>
  <c r="AU8" i="2"/>
  <c r="AT8" i="2"/>
  <c r="AS8" i="2"/>
  <c r="AR8" i="2"/>
  <c r="AQ8" i="2"/>
  <c r="AP8" i="2"/>
  <c r="AO8" i="2"/>
  <c r="AN8" i="2"/>
  <c r="AL8" i="2"/>
  <c r="L8" i="2"/>
  <c r="H8" i="2" s="1"/>
  <c r="BJ7" i="2"/>
  <c r="BI7" i="2"/>
  <c r="BH7" i="2"/>
  <c r="BG7" i="2"/>
  <c r="BF7" i="2"/>
  <c r="BE7" i="2"/>
  <c r="BD7" i="2"/>
  <c r="BC7" i="2"/>
  <c r="BB7" i="2"/>
  <c r="BK7" i="2" s="1"/>
  <c r="BA7" i="2"/>
  <c r="AZ7" i="2"/>
  <c r="AX7" i="2"/>
  <c r="AW7" i="2"/>
  <c r="AV7" i="2"/>
  <c r="AU7" i="2"/>
  <c r="AT7" i="2"/>
  <c r="AS7" i="2"/>
  <c r="AR7" i="2"/>
  <c r="AQ7" i="2"/>
  <c r="AP7" i="2"/>
  <c r="AO7" i="2"/>
  <c r="L7" i="2" s="1"/>
  <c r="H7" i="2" s="1"/>
  <c r="F7" i="2" s="1"/>
  <c r="AN7" i="2"/>
  <c r="AL7" i="2"/>
  <c r="M7" i="2"/>
  <c r="E7" i="2"/>
  <c r="BJ6" i="2"/>
  <c r="BI6" i="2"/>
  <c r="BH6" i="2"/>
  <c r="BG6" i="2"/>
  <c r="BF6" i="2"/>
  <c r="BE6" i="2"/>
  <c r="BD6" i="2"/>
  <c r="BC6" i="2"/>
  <c r="BK6" i="2" s="1"/>
  <c r="BB6" i="2"/>
  <c r="BA6" i="2"/>
  <c r="AZ6" i="2"/>
  <c r="BL6" i="2" s="1"/>
  <c r="AX6" i="2"/>
  <c r="AW6" i="2"/>
  <c r="AV6" i="2"/>
  <c r="AU6" i="2"/>
  <c r="AT6" i="2"/>
  <c r="AS6" i="2"/>
  <c r="AR6" i="2"/>
  <c r="AQ6" i="2"/>
  <c r="AP6" i="2"/>
  <c r="AO6" i="2"/>
  <c r="L6" i="2" s="1"/>
  <c r="H6" i="2" s="1"/>
  <c r="AN6" i="2"/>
  <c r="AL6" i="2"/>
  <c r="E6" i="2"/>
  <c r="BJ5" i="2"/>
  <c r="BI5" i="2"/>
  <c r="BH5" i="2"/>
  <c r="BG5" i="2"/>
  <c r="BF5" i="2"/>
  <c r="BE5" i="2"/>
  <c r="BD5" i="2"/>
  <c r="BC5" i="2"/>
  <c r="BK5" i="2" s="1"/>
  <c r="BB5" i="2"/>
  <c r="BA5" i="2"/>
  <c r="AZ5" i="2"/>
  <c r="AX5" i="2"/>
  <c r="AW5" i="2"/>
  <c r="AV5" i="2"/>
  <c r="AU5" i="2"/>
  <c r="AT5" i="2"/>
  <c r="AS5" i="2"/>
  <c r="AR5" i="2"/>
  <c r="AQ5" i="2"/>
  <c r="AP5" i="2"/>
  <c r="AO5" i="2"/>
  <c r="AN5" i="2"/>
  <c r="AL5" i="2"/>
  <c r="K3" i="2"/>
  <c r="J3" i="2"/>
  <c r="I3" i="2"/>
  <c r="H3" i="2"/>
  <c r="AW1" i="2"/>
  <c r="AP1" i="2"/>
  <c r="AT1" i="2" s="1"/>
  <c r="W8" i="7"/>
  <c r="W18" i="7"/>
  <c r="W6" i="7"/>
  <c r="W19" i="7"/>
  <c r="W12" i="7"/>
  <c r="W13" i="7"/>
  <c r="W14" i="7"/>
  <c r="W27" i="7"/>
  <c r="W35" i="7"/>
  <c r="W36" i="7"/>
  <c r="W17" i="7"/>
  <c r="W28" i="7"/>
  <c r="W22" i="7"/>
  <c r="W32" i="7"/>
  <c r="W30" i="7"/>
  <c r="W25" i="7"/>
  <c r="W31" i="7"/>
  <c r="W26" i="7"/>
  <c r="W20" i="7"/>
  <c r="W33" i="7"/>
  <c r="W42" i="7"/>
  <c r="W37" i="7"/>
  <c r="W23" i="7"/>
  <c r="W40" i="7"/>
  <c r="W41" i="7"/>
  <c r="W29" i="7"/>
  <c r="W46" i="7"/>
  <c r="W44" i="7"/>
  <c r="W39" i="7"/>
  <c r="W45" i="7"/>
  <c r="W57" i="7"/>
  <c r="W49" i="7"/>
  <c r="W54" i="7"/>
  <c r="W61" i="7"/>
  <c r="W58" i="7"/>
  <c r="W59" i="7"/>
  <c r="W51" i="7"/>
  <c r="W53" i="7"/>
  <c r="W56" i="7"/>
  <c r="W5" i="7"/>
  <c r="W10" i="7"/>
  <c r="W9" i="7"/>
  <c r="W15" i="7"/>
  <c r="W11" i="7"/>
  <c r="W7" i="7"/>
  <c r="W21" i="7"/>
  <c r="W16" i="7"/>
  <c r="W38" i="7"/>
  <c r="W43" i="7"/>
  <c r="W48" i="7"/>
  <c r="W60" i="7"/>
  <c r="W50" i="7"/>
  <c r="W52" i="7"/>
  <c r="W47" i="7"/>
  <c r="W34" i="7"/>
  <c r="W24" i="7"/>
  <c r="W64" i="7"/>
  <c r="W63" i="7"/>
  <c r="W62" i="7"/>
  <c r="T8" i="7"/>
  <c r="T18" i="7"/>
  <c r="T6" i="7"/>
  <c r="T19" i="7"/>
  <c r="T12" i="7"/>
  <c r="T13" i="7"/>
  <c r="T14" i="7"/>
  <c r="T27" i="7"/>
  <c r="T35" i="7"/>
  <c r="T36" i="7"/>
  <c r="T17" i="7"/>
  <c r="T28" i="7"/>
  <c r="T22" i="7"/>
  <c r="T32" i="7"/>
  <c r="T30" i="7"/>
  <c r="T25" i="7"/>
  <c r="T31" i="7"/>
  <c r="T26" i="7"/>
  <c r="T20" i="7"/>
  <c r="T33" i="7"/>
  <c r="T42" i="7"/>
  <c r="T37" i="7"/>
  <c r="T23" i="7"/>
  <c r="T40" i="7"/>
  <c r="T41" i="7"/>
  <c r="T29" i="7"/>
  <c r="T46" i="7"/>
  <c r="T44" i="7"/>
  <c r="T39" i="7"/>
  <c r="T45" i="7"/>
  <c r="T57" i="7"/>
  <c r="T49" i="7"/>
  <c r="T54" i="7"/>
  <c r="T61" i="7"/>
  <c r="T58" i="7"/>
  <c r="T59" i="7"/>
  <c r="T51" i="7"/>
  <c r="T53" i="7"/>
  <c r="T56" i="7"/>
  <c r="T5" i="7"/>
  <c r="T10" i="7"/>
  <c r="T9" i="7"/>
  <c r="T15" i="7"/>
  <c r="T11" i="7"/>
  <c r="T7" i="7"/>
  <c r="T21" i="7"/>
  <c r="T16" i="7"/>
  <c r="T38" i="7"/>
  <c r="T43" i="7"/>
  <c r="T48" i="7"/>
  <c r="T60" i="7"/>
  <c r="T50" i="7"/>
  <c r="T52" i="7"/>
  <c r="T47" i="7"/>
  <c r="T34" i="7"/>
  <c r="T24" i="7"/>
  <c r="T64" i="7"/>
  <c r="T63" i="7"/>
  <c r="T62" i="7"/>
  <c r="Q8" i="7"/>
  <c r="Q18" i="7"/>
  <c r="Q6" i="7"/>
  <c r="Q19" i="7"/>
  <c r="Q12" i="7"/>
  <c r="Q13" i="7"/>
  <c r="Q14" i="7"/>
  <c r="Q27" i="7"/>
  <c r="Q35" i="7"/>
  <c r="Q36" i="7"/>
  <c r="Q17" i="7"/>
  <c r="Q28" i="7"/>
  <c r="Q22" i="7"/>
  <c r="Q32" i="7"/>
  <c r="Q30" i="7"/>
  <c r="Q25" i="7"/>
  <c r="Q31" i="7"/>
  <c r="Q26" i="7"/>
  <c r="Q20" i="7"/>
  <c r="Q33" i="7"/>
  <c r="Q42" i="7"/>
  <c r="Q37" i="7"/>
  <c r="Q23" i="7"/>
  <c r="Q40" i="7"/>
  <c r="Q41" i="7"/>
  <c r="Q29" i="7"/>
  <c r="Q46" i="7"/>
  <c r="Q44" i="7"/>
  <c r="Q39" i="7"/>
  <c r="Q45" i="7"/>
  <c r="Q57" i="7"/>
  <c r="Q49" i="7"/>
  <c r="Q54" i="7"/>
  <c r="Q61" i="7"/>
  <c r="Q58" i="7"/>
  <c r="Q59" i="7"/>
  <c r="Q51" i="7"/>
  <c r="Q53" i="7"/>
  <c r="Q56" i="7"/>
  <c r="Q5" i="7"/>
  <c r="Q10" i="7"/>
  <c r="Q9" i="7"/>
  <c r="Q15" i="7"/>
  <c r="Q11" i="7"/>
  <c r="Q7" i="7"/>
  <c r="Q21" i="7"/>
  <c r="Q16" i="7"/>
  <c r="Q38" i="7"/>
  <c r="Q43" i="7"/>
  <c r="Q48" i="7"/>
  <c r="Q60" i="7"/>
  <c r="Q50" i="7"/>
  <c r="Q52" i="7"/>
  <c r="Q47" i="7"/>
  <c r="Q34" i="7"/>
  <c r="Q24" i="7"/>
  <c r="Q64" i="7"/>
  <c r="Q63" i="7"/>
  <c r="Q62" i="7"/>
  <c r="N8" i="7"/>
  <c r="N18" i="7"/>
  <c r="N6" i="7"/>
  <c r="N19" i="7"/>
  <c r="N12" i="7"/>
  <c r="N13" i="7"/>
  <c r="N14" i="7"/>
  <c r="N27" i="7"/>
  <c r="N35" i="7"/>
  <c r="N36" i="7"/>
  <c r="N17" i="7"/>
  <c r="N28" i="7"/>
  <c r="N22" i="7"/>
  <c r="N32" i="7"/>
  <c r="N30" i="7"/>
  <c r="N25" i="7"/>
  <c r="N31" i="7"/>
  <c r="N26" i="7"/>
  <c r="N20" i="7"/>
  <c r="N33" i="7"/>
  <c r="N42" i="7"/>
  <c r="N37" i="7"/>
  <c r="N23" i="7"/>
  <c r="N40" i="7"/>
  <c r="N41" i="7"/>
  <c r="N29" i="7"/>
  <c r="N46" i="7"/>
  <c r="N44" i="7"/>
  <c r="N39" i="7"/>
  <c r="N45" i="7"/>
  <c r="N57" i="7"/>
  <c r="N49" i="7"/>
  <c r="N54" i="7"/>
  <c r="N61" i="7"/>
  <c r="N58" i="7"/>
  <c r="N59" i="7"/>
  <c r="N51" i="7"/>
  <c r="N53" i="7"/>
  <c r="N56" i="7"/>
  <c r="N5" i="7"/>
  <c r="N10" i="7"/>
  <c r="N9" i="7"/>
  <c r="N15" i="7"/>
  <c r="N11" i="7"/>
  <c r="N7" i="7"/>
  <c r="N21" i="7"/>
  <c r="N16" i="7"/>
  <c r="N38" i="7"/>
  <c r="N43" i="7"/>
  <c r="N48" i="7"/>
  <c r="N60" i="7"/>
  <c r="N50" i="7"/>
  <c r="N52" i="7"/>
  <c r="N47" i="7"/>
  <c r="N34" i="7"/>
  <c r="N24" i="7"/>
  <c r="N64" i="7"/>
  <c r="N63" i="7"/>
  <c r="N62" i="7"/>
  <c r="W55" i="7"/>
  <c r="T55" i="7"/>
  <c r="Q55" i="7"/>
  <c r="N55" i="7"/>
  <c r="K8" i="7"/>
  <c r="K18" i="7"/>
  <c r="K6" i="7"/>
  <c r="K19" i="7"/>
  <c r="K12" i="7"/>
  <c r="K13" i="7"/>
  <c r="K14" i="7"/>
  <c r="K27" i="7"/>
  <c r="K35" i="7"/>
  <c r="K36" i="7"/>
  <c r="K17" i="7"/>
  <c r="K28" i="7"/>
  <c r="K22" i="7"/>
  <c r="K32" i="7"/>
  <c r="K30" i="7"/>
  <c r="K25" i="7"/>
  <c r="K31" i="7"/>
  <c r="K26" i="7"/>
  <c r="K20" i="7"/>
  <c r="K33" i="7"/>
  <c r="K42" i="7"/>
  <c r="K37" i="7"/>
  <c r="K23" i="7"/>
  <c r="K40" i="7"/>
  <c r="K41" i="7"/>
  <c r="K29" i="7"/>
  <c r="K46" i="7"/>
  <c r="K44" i="7"/>
  <c r="K39" i="7"/>
  <c r="K45" i="7"/>
  <c r="K57" i="7"/>
  <c r="K49" i="7"/>
  <c r="K54" i="7"/>
  <c r="K61" i="7"/>
  <c r="K58" i="7"/>
  <c r="K59" i="7"/>
  <c r="K51" i="7"/>
  <c r="K53" i="7"/>
  <c r="K56" i="7"/>
  <c r="K5" i="7"/>
  <c r="K10" i="7"/>
  <c r="K9" i="7"/>
  <c r="K15" i="7"/>
  <c r="K11" i="7"/>
  <c r="K7" i="7"/>
  <c r="K21" i="7"/>
  <c r="K16" i="7"/>
  <c r="K38" i="7"/>
  <c r="K43" i="7"/>
  <c r="K48" i="7"/>
  <c r="K60" i="7"/>
  <c r="K50" i="7"/>
  <c r="K52" i="7"/>
  <c r="K47" i="7"/>
  <c r="K34" i="7"/>
  <c r="K24" i="7"/>
  <c r="K64" i="7"/>
  <c r="K63" i="7"/>
  <c r="K62" i="7"/>
  <c r="K55" i="7"/>
  <c r="BN38" i="3" l="1"/>
  <c r="N38" i="3" s="1"/>
  <c r="M33" i="3"/>
  <c r="M8" i="3"/>
  <c r="BN17" i="3"/>
  <c r="N17" i="3" s="1"/>
  <c r="BN26" i="3"/>
  <c r="N26" i="3" s="1"/>
  <c r="BN43" i="3"/>
  <c r="N43" i="3" s="1"/>
  <c r="M43" i="3"/>
  <c r="BN16" i="3"/>
  <c r="N16" i="3" s="1"/>
  <c r="M16" i="3"/>
  <c r="M12" i="3"/>
  <c r="BN12" i="3"/>
  <c r="N12" i="3" s="1"/>
  <c r="BN31" i="3"/>
  <c r="N31" i="3" s="1"/>
  <c r="M31" i="3"/>
  <c r="M11" i="2"/>
  <c r="BN29" i="2"/>
  <c r="N29" i="2" s="1"/>
  <c r="M29" i="2"/>
  <c r="BN6" i="2"/>
  <c r="N6" i="2" s="1"/>
  <c r="M6" i="2"/>
  <c r="M15" i="2"/>
  <c r="M34" i="2"/>
  <c r="BN21" i="2"/>
  <c r="N21" i="2" s="1"/>
  <c r="M21" i="2"/>
  <c r="M44" i="2"/>
  <c r="BN5" i="2"/>
  <c r="N5" i="2" s="1"/>
  <c r="M5" i="2"/>
  <c r="BL5" i="2"/>
  <c r="BK10" i="2"/>
  <c r="BM10" i="2"/>
  <c r="M46" i="2"/>
  <c r="M48" i="2"/>
  <c r="BM7" i="2"/>
  <c r="L10" i="2"/>
  <c r="H10" i="2" s="1"/>
  <c r="F10" i="2" s="1"/>
  <c r="E10" i="2" s="1"/>
  <c r="M16" i="2"/>
  <c r="BN23" i="2"/>
  <c r="N23" i="2" s="1"/>
  <c r="M23" i="2"/>
  <c r="M25" i="2"/>
  <c r="M40" i="2"/>
  <c r="M31" i="2"/>
  <c r="M33" i="2"/>
  <c r="F8" i="2"/>
  <c r="E8" i="2" s="1"/>
  <c r="BL15" i="2"/>
  <c r="BN15" i="2" s="1"/>
  <c r="N15" i="2" s="1"/>
  <c r="L34" i="2"/>
  <c r="H34" i="2" s="1"/>
  <c r="BN35" i="2"/>
  <c r="N35" i="2" s="1"/>
  <c r="L5" i="2"/>
  <c r="H5" i="2" s="1"/>
  <c r="F5" i="2" s="1"/>
  <c r="E5" i="2" s="1"/>
  <c r="BL11" i="2"/>
  <c r="BN11" i="2" s="1"/>
  <c r="N11" i="2" s="1"/>
  <c r="BK14" i="2"/>
  <c r="BM14" i="2"/>
  <c r="L15" i="2"/>
  <c r="H15" i="2" s="1"/>
  <c r="F15" i="2" s="1"/>
  <c r="E15" i="2" s="1"/>
  <c r="L32" i="2"/>
  <c r="H32" i="2" s="1"/>
  <c r="F32" i="2" s="1"/>
  <c r="E32" i="2" s="1"/>
  <c r="BN32" i="2"/>
  <c r="N32" i="2" s="1"/>
  <c r="M32" i="2"/>
  <c r="BN39" i="2"/>
  <c r="N39" i="2" s="1"/>
  <c r="M39" i="2"/>
  <c r="BN47" i="2"/>
  <c r="N47" i="2" s="1"/>
  <c r="M47" i="2"/>
  <c r="BL50" i="2"/>
  <c r="BM49" i="2"/>
  <c r="BL46" i="2"/>
  <c r="BN46" i="2" s="1"/>
  <c r="N46" i="2" s="1"/>
  <c r="BM45" i="2"/>
  <c r="BL42" i="2"/>
  <c r="BM41" i="2"/>
  <c r="BL37" i="2"/>
  <c r="BM36" i="2"/>
  <c r="BM35" i="2"/>
  <c r="BL31" i="2"/>
  <c r="BN31" i="2" s="1"/>
  <c r="N31" i="2" s="1"/>
  <c r="BM30" i="2"/>
  <c r="BL27" i="2"/>
  <c r="BM26" i="2"/>
  <c r="BL23" i="2"/>
  <c r="BM22" i="2"/>
  <c r="BL19" i="2"/>
  <c r="BL18" i="2"/>
  <c r="BL17" i="2"/>
  <c r="BL49" i="2"/>
  <c r="BN49" i="2" s="1"/>
  <c r="N49" i="2" s="1"/>
  <c r="BM48" i="2"/>
  <c r="BL45" i="2"/>
  <c r="BN45" i="2" s="1"/>
  <c r="N45" i="2" s="1"/>
  <c r="BM44" i="2"/>
  <c r="BL41" i="2"/>
  <c r="BN41" i="2" s="1"/>
  <c r="N41" i="2" s="1"/>
  <c r="BM40" i="2"/>
  <c r="BL36" i="2"/>
  <c r="BN36" i="2" s="1"/>
  <c r="N36" i="2" s="1"/>
  <c r="BL35" i="2"/>
  <c r="BM34" i="2"/>
  <c r="BM33" i="2"/>
  <c r="BL30" i="2"/>
  <c r="BN30" i="2" s="1"/>
  <c r="N30" i="2" s="1"/>
  <c r="BM29" i="2"/>
  <c r="BL26" i="2"/>
  <c r="BN26" i="2" s="1"/>
  <c r="N26" i="2" s="1"/>
  <c r="BM25" i="2"/>
  <c r="BL22" i="2"/>
  <c r="BN22" i="2" s="1"/>
  <c r="N22" i="2" s="1"/>
  <c r="BM21" i="2"/>
  <c r="BM51" i="2"/>
  <c r="BL48" i="2"/>
  <c r="BN48" i="2" s="1"/>
  <c r="N48" i="2" s="1"/>
  <c r="BM47" i="2"/>
  <c r="BL44" i="2"/>
  <c r="BN44" i="2" s="1"/>
  <c r="N44" i="2" s="1"/>
  <c r="BM43" i="2"/>
  <c r="BL40" i="2"/>
  <c r="BN40" i="2" s="1"/>
  <c r="N40" i="2" s="1"/>
  <c r="BM39" i="2"/>
  <c r="BM38" i="2"/>
  <c r="BL34" i="2"/>
  <c r="BN34" i="2" s="1"/>
  <c r="N34" i="2" s="1"/>
  <c r="BL33" i="2"/>
  <c r="BN33" i="2" s="1"/>
  <c r="N33" i="2" s="1"/>
  <c r="BM32" i="2"/>
  <c r="BL29" i="2"/>
  <c r="BM28" i="2"/>
  <c r="BL25" i="2"/>
  <c r="BN25" i="2" s="1"/>
  <c r="N25" i="2" s="1"/>
  <c r="BM24" i="2"/>
  <c r="BL21" i="2"/>
  <c r="BM5" i="2"/>
  <c r="BM6" i="2"/>
  <c r="BL7" i="2"/>
  <c r="BN7" i="2" s="1"/>
  <c r="N7" i="2" s="1"/>
  <c r="BK8" i="2"/>
  <c r="BK9" i="2"/>
  <c r="BM11" i="2"/>
  <c r="BL12" i="2"/>
  <c r="BN12" i="2" s="1"/>
  <c r="N12" i="2" s="1"/>
  <c r="BK13" i="2"/>
  <c r="BM15" i="2"/>
  <c r="BL16" i="2"/>
  <c r="BN16" i="2" s="1"/>
  <c r="N16" i="2" s="1"/>
  <c r="BK17" i="2"/>
  <c r="BK18" i="2"/>
  <c r="BK19" i="2"/>
  <c r="M22" i="2"/>
  <c r="BK27" i="2"/>
  <c r="BL28" i="2"/>
  <c r="M30" i="2"/>
  <c r="M35" i="2"/>
  <c r="BK37" i="2"/>
  <c r="BL38" i="2"/>
  <c r="BK42" i="2"/>
  <c r="BL43" i="2"/>
  <c r="M45" i="2"/>
  <c r="BN50" i="2"/>
  <c r="N50" i="2" s="1"/>
  <c r="M50" i="2"/>
  <c r="BL51" i="2"/>
  <c r="BN51" i="2" s="1"/>
  <c r="N51" i="2" s="1"/>
  <c r="BN20" i="2"/>
  <c r="N20" i="2" s="1"/>
  <c r="M20" i="2"/>
  <c r="BM20" i="2"/>
  <c r="BN24" i="2"/>
  <c r="N24" i="2" s="1"/>
  <c r="M24" i="2"/>
  <c r="BM23" i="2"/>
  <c r="BN28" i="2"/>
  <c r="N28" i="2" s="1"/>
  <c r="M28" i="2"/>
  <c r="BM31" i="2"/>
  <c r="BN38" i="2"/>
  <c r="N38" i="2" s="1"/>
  <c r="M38" i="2"/>
  <c r="BN43" i="2"/>
  <c r="N43" i="2" s="1"/>
  <c r="M43" i="2"/>
  <c r="BM46" i="2"/>
  <c r="M51" i="2"/>
  <c r="H52" i="7"/>
  <c r="Y52" i="7"/>
  <c r="Z52" i="7"/>
  <c r="H47" i="7"/>
  <c r="Y47" i="7" s="1"/>
  <c r="Z47" i="7"/>
  <c r="H34" i="7"/>
  <c r="Y34" i="7" s="1"/>
  <c r="Z34" i="7"/>
  <c r="H24" i="7"/>
  <c r="Y24" i="7" s="1"/>
  <c r="Z24" i="7"/>
  <c r="H64" i="7"/>
  <c r="Y64" i="7" s="1"/>
  <c r="Z64" i="7"/>
  <c r="H63" i="7"/>
  <c r="Y63" i="7" s="1"/>
  <c r="Z63" i="7"/>
  <c r="H62" i="7"/>
  <c r="Y62" i="7" s="1"/>
  <c r="Z62" i="7"/>
  <c r="H55" i="7"/>
  <c r="Y55" i="7" s="1"/>
  <c r="Z55" i="7"/>
  <c r="H48" i="7"/>
  <c r="Z48" i="7"/>
  <c r="H60" i="7"/>
  <c r="Y60" i="7" s="1"/>
  <c r="Z60" i="7"/>
  <c r="H50" i="7"/>
  <c r="Y50" i="7" s="1"/>
  <c r="Z50" i="7"/>
  <c r="BN18" i="2" l="1"/>
  <c r="N18" i="2" s="1"/>
  <c r="M18" i="2"/>
  <c r="M8" i="2"/>
  <c r="BN8" i="2"/>
  <c r="N8" i="2" s="1"/>
  <c r="BN14" i="2"/>
  <c r="N14" i="2" s="1"/>
  <c r="M14" i="2"/>
  <c r="BN42" i="2"/>
  <c r="N42" i="2" s="1"/>
  <c r="M42" i="2"/>
  <c r="M19" i="2"/>
  <c r="BN19" i="2"/>
  <c r="N19" i="2" s="1"/>
  <c r="BN9" i="2"/>
  <c r="N9" i="2" s="1"/>
  <c r="M9" i="2"/>
  <c r="BN10" i="2"/>
  <c r="N10" i="2" s="1"/>
  <c r="M10" i="2"/>
  <c r="BN13" i="2"/>
  <c r="N13" i="2" s="1"/>
  <c r="M13" i="2"/>
  <c r="BN37" i="2"/>
  <c r="N37" i="2" s="1"/>
  <c r="M37" i="2"/>
  <c r="BN27" i="2"/>
  <c r="N27" i="2" s="1"/>
  <c r="M27" i="2"/>
  <c r="BN17" i="2"/>
  <c r="N17" i="2" s="1"/>
  <c r="M17" i="2"/>
  <c r="Y48" i="7"/>
  <c r="H8" i="7"/>
  <c r="H13" i="7"/>
  <c r="H14" i="7"/>
  <c r="H27" i="7"/>
  <c r="H35" i="7"/>
  <c r="H36" i="7"/>
  <c r="H17" i="7"/>
  <c r="H28" i="7"/>
  <c r="H22" i="7"/>
  <c r="H32" i="7"/>
  <c r="H30" i="7"/>
  <c r="H25" i="7"/>
  <c r="H31" i="7"/>
  <c r="H26" i="7"/>
  <c r="H20" i="7"/>
  <c r="H33" i="7"/>
  <c r="H42" i="7"/>
  <c r="H37" i="7"/>
  <c r="H23" i="7"/>
  <c r="H40" i="7"/>
  <c r="H41" i="7"/>
  <c r="H29" i="7"/>
  <c r="H46" i="7"/>
  <c r="H44" i="7"/>
  <c r="H39" i="7"/>
  <c r="H45" i="7"/>
  <c r="H57" i="7"/>
  <c r="H49" i="7"/>
  <c r="H54" i="7"/>
  <c r="H61" i="7"/>
  <c r="H58" i="7"/>
  <c r="H59" i="7"/>
  <c r="H51" i="7"/>
  <c r="H53" i="7"/>
  <c r="H56" i="7"/>
  <c r="H5" i="7"/>
  <c r="H10" i="7"/>
  <c r="H9" i="7"/>
  <c r="H15" i="7"/>
  <c r="H11" i="7"/>
  <c r="H7" i="7"/>
  <c r="H21" i="7"/>
  <c r="H16" i="7"/>
  <c r="H38" i="7"/>
  <c r="H43" i="7"/>
  <c r="H12" i="7"/>
  <c r="H19" i="7"/>
  <c r="H6" i="7"/>
  <c r="H18" i="7"/>
  <c r="A45" i="8"/>
  <c r="BK43" i="8"/>
  <c r="BJ43" i="8"/>
  <c r="BI43" i="8"/>
  <c r="BH43" i="8"/>
  <c r="BG43" i="8"/>
  <c r="BF43" i="8"/>
  <c r="BE43" i="8"/>
  <c r="BD43" i="8"/>
  <c r="BC43" i="8"/>
  <c r="BB43" i="8"/>
  <c r="BA43" i="8"/>
  <c r="BL43" i="8" s="1"/>
  <c r="AY43" i="8"/>
  <c r="AX43" i="8"/>
  <c r="AW43" i="8"/>
  <c r="AV43" i="8"/>
  <c r="AU43" i="8"/>
  <c r="AT43" i="8"/>
  <c r="AS43" i="8"/>
  <c r="AR43" i="8"/>
  <c r="AQ43" i="8"/>
  <c r="AP43" i="8"/>
  <c r="AO43" i="8"/>
  <c r="AM43" i="8"/>
  <c r="H43" i="8"/>
  <c r="BK42" i="8"/>
  <c r="BJ42" i="8"/>
  <c r="BI42" i="8"/>
  <c r="BH42" i="8"/>
  <c r="BG42" i="8"/>
  <c r="BF42" i="8"/>
  <c r="BE42" i="8"/>
  <c r="BD42" i="8"/>
  <c r="BC42" i="8"/>
  <c r="BB42" i="8"/>
  <c r="BA42" i="8"/>
  <c r="AY42" i="8"/>
  <c r="AX42" i="8"/>
  <c r="AW42" i="8"/>
  <c r="AV42" i="8"/>
  <c r="AU42" i="8"/>
  <c r="AT42" i="8"/>
  <c r="AS42" i="8"/>
  <c r="AR42" i="8"/>
  <c r="AQ42" i="8"/>
  <c r="AP42" i="8"/>
  <c r="AO42" i="8"/>
  <c r="AM42" i="8"/>
  <c r="H42" i="8"/>
  <c r="BM41" i="8"/>
  <c r="BK41" i="8"/>
  <c r="BJ41" i="8"/>
  <c r="BI41" i="8"/>
  <c r="BH41" i="8"/>
  <c r="BG41" i="8"/>
  <c r="BF41" i="8"/>
  <c r="BE41" i="8"/>
  <c r="BD41" i="8"/>
  <c r="BC41" i="8"/>
  <c r="BB41" i="8"/>
  <c r="BA41" i="8"/>
  <c r="BL41" i="8" s="1"/>
  <c r="AY41" i="8"/>
  <c r="AX41" i="8"/>
  <c r="AW41" i="8"/>
  <c r="AV41" i="8"/>
  <c r="AU41" i="8"/>
  <c r="AT41" i="8"/>
  <c r="AS41" i="8"/>
  <c r="AR41" i="8"/>
  <c r="AQ41" i="8"/>
  <c r="M41" i="8" s="1"/>
  <c r="I41" i="8" s="1"/>
  <c r="F41" i="8" s="1"/>
  <c r="E41" i="8" s="1"/>
  <c r="AP41" i="8"/>
  <c r="AO41" i="8"/>
  <c r="AM41" i="8"/>
  <c r="H41" i="8"/>
  <c r="BK40" i="8"/>
  <c r="BJ40" i="8"/>
  <c r="BI40" i="8"/>
  <c r="BH40" i="8"/>
  <c r="BG40" i="8"/>
  <c r="BF40" i="8"/>
  <c r="BE40" i="8"/>
  <c r="BD40" i="8"/>
  <c r="BC40" i="8"/>
  <c r="BB40" i="8"/>
  <c r="BL40" i="8" s="1"/>
  <c r="BA40" i="8"/>
  <c r="AY40" i="8"/>
  <c r="AX40" i="8"/>
  <c r="AW40" i="8"/>
  <c r="AV40" i="8"/>
  <c r="AU40" i="8"/>
  <c r="AT40" i="8"/>
  <c r="AS40" i="8"/>
  <c r="AR40" i="8"/>
  <c r="AQ40" i="8"/>
  <c r="AP40" i="8"/>
  <c r="M40" i="8" s="1"/>
  <c r="I40" i="8" s="1"/>
  <c r="AO40" i="8"/>
  <c r="AM40" i="8"/>
  <c r="H40" i="8"/>
  <c r="F40" i="8"/>
  <c r="E40" i="8" s="1"/>
  <c r="BM39" i="8"/>
  <c r="BK39" i="8"/>
  <c r="BJ39" i="8"/>
  <c r="BI39" i="8"/>
  <c r="BH39" i="8"/>
  <c r="BG39" i="8"/>
  <c r="BF39" i="8"/>
  <c r="BE39" i="8"/>
  <c r="BD39" i="8"/>
  <c r="BC39" i="8"/>
  <c r="BB39" i="8"/>
  <c r="BA39" i="8"/>
  <c r="BL39" i="8" s="1"/>
  <c r="AY39" i="8"/>
  <c r="AX39" i="8"/>
  <c r="AW39" i="8"/>
  <c r="AV39" i="8"/>
  <c r="AU39" i="8"/>
  <c r="AT39" i="8"/>
  <c r="AS39" i="8"/>
  <c r="AR39" i="8"/>
  <c r="M39" i="8" s="1"/>
  <c r="AQ39" i="8"/>
  <c r="AP39" i="8"/>
  <c r="AO39" i="8"/>
  <c r="AM39" i="8"/>
  <c r="I39" i="8"/>
  <c r="F39" i="8" s="1"/>
  <c r="E39" i="8" s="1"/>
  <c r="H39" i="8"/>
  <c r="BK38" i="8"/>
  <c r="BJ38" i="8"/>
  <c r="BI38" i="8"/>
  <c r="BH38" i="8"/>
  <c r="BG38" i="8"/>
  <c r="BF38" i="8"/>
  <c r="BE38" i="8"/>
  <c r="BD38" i="8"/>
  <c r="BC38" i="8"/>
  <c r="BB38" i="8"/>
  <c r="BL38" i="8" s="1"/>
  <c r="BA38" i="8"/>
  <c r="AY38" i="8"/>
  <c r="AX38" i="8"/>
  <c r="AW38" i="8"/>
  <c r="AV38" i="8"/>
  <c r="AU38" i="8"/>
  <c r="AT38" i="8"/>
  <c r="AS38" i="8"/>
  <c r="AR38" i="8"/>
  <c r="AQ38" i="8"/>
  <c r="AP38" i="8"/>
  <c r="M38" i="8" s="1"/>
  <c r="I38" i="8" s="1"/>
  <c r="AO38" i="8"/>
  <c r="AM38" i="8"/>
  <c r="H38" i="8"/>
  <c r="F38" i="8"/>
  <c r="E38" i="8" s="1"/>
  <c r="BK37" i="8"/>
  <c r="BJ37" i="8"/>
  <c r="BI37" i="8"/>
  <c r="BH37" i="8"/>
  <c r="BG37" i="8"/>
  <c r="BF37" i="8"/>
  <c r="BE37" i="8"/>
  <c r="BD37" i="8"/>
  <c r="BC37" i="8"/>
  <c r="BB37" i="8"/>
  <c r="BA37" i="8"/>
  <c r="BL37" i="8" s="1"/>
  <c r="AY37" i="8"/>
  <c r="AX37" i="8"/>
  <c r="AW37" i="8"/>
  <c r="AV37" i="8"/>
  <c r="AU37" i="8"/>
  <c r="AT37" i="8"/>
  <c r="AS37" i="8"/>
  <c r="AR37" i="8"/>
  <c r="M37" i="8" s="1"/>
  <c r="I37" i="8" s="1"/>
  <c r="F37" i="8" s="1"/>
  <c r="E37" i="8" s="1"/>
  <c r="AQ37" i="8"/>
  <c r="AP37" i="8"/>
  <c r="AO37" i="8"/>
  <c r="AM37" i="8"/>
  <c r="H37" i="8"/>
  <c r="BK36" i="8"/>
  <c r="BJ36" i="8"/>
  <c r="BI36" i="8"/>
  <c r="BH36" i="8"/>
  <c r="BG36" i="8"/>
  <c r="BF36" i="8"/>
  <c r="BE36" i="8"/>
  <c r="BD36" i="8"/>
  <c r="BC36" i="8"/>
  <c r="BB36" i="8"/>
  <c r="BA36" i="8"/>
  <c r="AY36" i="8"/>
  <c r="AX36" i="8"/>
  <c r="AW36" i="8"/>
  <c r="AV36" i="8"/>
  <c r="AU36" i="8"/>
  <c r="AT36" i="8"/>
  <c r="AS36" i="8"/>
  <c r="AR36" i="8"/>
  <c r="AQ36" i="8"/>
  <c r="AP36" i="8"/>
  <c r="M36" i="8" s="1"/>
  <c r="I36" i="8" s="1"/>
  <c r="F36" i="8" s="1"/>
  <c r="E36" i="8" s="1"/>
  <c r="AO36" i="8"/>
  <c r="AM36" i="8"/>
  <c r="H36" i="8"/>
  <c r="BK35" i="8"/>
  <c r="BJ35" i="8"/>
  <c r="BI35" i="8"/>
  <c r="BH35" i="8"/>
  <c r="BG35" i="8"/>
  <c r="BF35" i="8"/>
  <c r="BE35" i="8"/>
  <c r="BD35" i="8"/>
  <c r="BC35" i="8"/>
  <c r="BB35" i="8"/>
  <c r="BA35" i="8"/>
  <c r="BL35" i="8" s="1"/>
  <c r="AY35" i="8"/>
  <c r="AX35" i="8"/>
  <c r="AW35" i="8"/>
  <c r="AV35" i="8"/>
  <c r="AU35" i="8"/>
  <c r="AT35" i="8"/>
  <c r="AS35" i="8"/>
  <c r="AR35" i="8"/>
  <c r="M35" i="8" s="1"/>
  <c r="AQ35" i="8"/>
  <c r="AP35" i="8"/>
  <c r="AO35" i="8"/>
  <c r="AM35" i="8"/>
  <c r="I35" i="8"/>
  <c r="F35" i="8" s="1"/>
  <c r="E35" i="8" s="1"/>
  <c r="H35" i="8"/>
  <c r="BK34" i="8"/>
  <c r="BJ34" i="8"/>
  <c r="BI34" i="8"/>
  <c r="BH34" i="8"/>
  <c r="BG34" i="8"/>
  <c r="BF34" i="8"/>
  <c r="BE34" i="8"/>
  <c r="BD34" i="8"/>
  <c r="BC34" i="8"/>
  <c r="BL34" i="8" s="1"/>
  <c r="BB34" i="8"/>
  <c r="BA34" i="8"/>
  <c r="AY34" i="8"/>
  <c r="AX34" i="8"/>
  <c r="AW34" i="8"/>
  <c r="AV34" i="8"/>
  <c r="AU34" i="8"/>
  <c r="AT34" i="8"/>
  <c r="AS34" i="8"/>
  <c r="AR34" i="8"/>
  <c r="AQ34" i="8"/>
  <c r="AP34" i="8"/>
  <c r="M34" i="8" s="1"/>
  <c r="I34" i="8" s="1"/>
  <c r="AO34" i="8"/>
  <c r="AM34" i="8"/>
  <c r="N34" i="8"/>
  <c r="H34" i="8"/>
  <c r="E34" i="8"/>
  <c r="BM33" i="8"/>
  <c r="BK33" i="8"/>
  <c r="BJ33" i="8"/>
  <c r="BI33" i="8"/>
  <c r="BH33" i="8"/>
  <c r="BG33" i="8"/>
  <c r="BF33" i="8"/>
  <c r="BE33" i="8"/>
  <c r="BD33" i="8"/>
  <c r="BC33" i="8"/>
  <c r="BB33" i="8"/>
  <c r="BA33" i="8"/>
  <c r="BL33" i="8" s="1"/>
  <c r="AY33" i="8"/>
  <c r="AX33" i="8"/>
  <c r="AW33" i="8"/>
  <c r="AV33" i="8"/>
  <c r="AU33" i="8"/>
  <c r="AT33" i="8"/>
  <c r="AS33" i="8"/>
  <c r="AR33" i="8"/>
  <c r="M33" i="8" s="1"/>
  <c r="AQ33" i="8"/>
  <c r="AP33" i="8"/>
  <c r="AO33" i="8"/>
  <c r="AM33" i="8"/>
  <c r="I33" i="8"/>
  <c r="F33" i="8" s="1"/>
  <c r="E33" i="8" s="1"/>
  <c r="H33" i="8"/>
  <c r="BK32" i="8"/>
  <c r="BJ32" i="8"/>
  <c r="BI32" i="8"/>
  <c r="BH32" i="8"/>
  <c r="BG32" i="8"/>
  <c r="BF32" i="8"/>
  <c r="BE32" i="8"/>
  <c r="BD32" i="8"/>
  <c r="BC32" i="8"/>
  <c r="BL32" i="8" s="1"/>
  <c r="BB32" i="8"/>
  <c r="BA32" i="8"/>
  <c r="AY32" i="8"/>
  <c r="AX32" i="8"/>
  <c r="AW32" i="8"/>
  <c r="AV32" i="8"/>
  <c r="AU32" i="8"/>
  <c r="AT32" i="8"/>
  <c r="AS32" i="8"/>
  <c r="AR32" i="8"/>
  <c r="AQ32" i="8"/>
  <c r="AP32" i="8"/>
  <c r="M32" i="8" s="1"/>
  <c r="I32" i="8" s="1"/>
  <c r="AO32" i="8"/>
  <c r="AM32" i="8"/>
  <c r="H32" i="8"/>
  <c r="F32" i="8"/>
  <c r="E32" i="8" s="1"/>
  <c r="BM31" i="8"/>
  <c r="BK31" i="8"/>
  <c r="BJ31" i="8"/>
  <c r="BI31" i="8"/>
  <c r="BH31" i="8"/>
  <c r="BG31" i="8"/>
  <c r="BF31" i="8"/>
  <c r="BE31" i="8"/>
  <c r="BD31" i="8"/>
  <c r="BC31" i="8"/>
  <c r="BB31" i="8"/>
  <c r="BA31" i="8"/>
  <c r="BL31" i="8" s="1"/>
  <c r="AY31" i="8"/>
  <c r="AX31" i="8"/>
  <c r="AW31" i="8"/>
  <c r="AV31" i="8"/>
  <c r="AU31" i="8"/>
  <c r="AT31" i="8"/>
  <c r="AS31" i="8"/>
  <c r="AR31" i="8"/>
  <c r="M31" i="8" s="1"/>
  <c r="AQ31" i="8"/>
  <c r="AP31" i="8"/>
  <c r="AO31" i="8"/>
  <c r="AM31" i="8"/>
  <c r="I31" i="8"/>
  <c r="E31" i="8" s="1"/>
  <c r="H31" i="8"/>
  <c r="BK30" i="8"/>
  <c r="BJ30" i="8"/>
  <c r="BI30" i="8"/>
  <c r="BH30" i="8"/>
  <c r="BG30" i="8"/>
  <c r="BF30" i="8"/>
  <c r="BE30" i="8"/>
  <c r="BD30" i="8"/>
  <c r="BC30" i="8"/>
  <c r="BL30" i="8" s="1"/>
  <c r="BB30" i="8"/>
  <c r="BA30" i="8"/>
  <c r="AY30" i="8"/>
  <c r="AX30" i="8"/>
  <c r="AW30" i="8"/>
  <c r="AV30" i="8"/>
  <c r="AU30" i="8"/>
  <c r="AT30" i="8"/>
  <c r="AS30" i="8"/>
  <c r="AR30" i="8"/>
  <c r="AQ30" i="8"/>
  <c r="AP30" i="8"/>
  <c r="AO30" i="8"/>
  <c r="AM30" i="8"/>
  <c r="H30" i="8"/>
  <c r="BK29" i="8"/>
  <c r="BJ29" i="8"/>
  <c r="BI29" i="8"/>
  <c r="BH29" i="8"/>
  <c r="BG29" i="8"/>
  <c r="BF29" i="8"/>
  <c r="BE29" i="8"/>
  <c r="BD29" i="8"/>
  <c r="BC29" i="8"/>
  <c r="BB29" i="8"/>
  <c r="BA29" i="8"/>
  <c r="BL29" i="8" s="1"/>
  <c r="AY29" i="8"/>
  <c r="AX29" i="8"/>
  <c r="AW29" i="8"/>
  <c r="AV29" i="8"/>
  <c r="AU29" i="8"/>
  <c r="AT29" i="8"/>
  <c r="AS29" i="8"/>
  <c r="AR29" i="8"/>
  <c r="M29" i="8" s="1"/>
  <c r="I29" i="8" s="1"/>
  <c r="F29" i="8" s="1"/>
  <c r="E29" i="8" s="1"/>
  <c r="AQ29" i="8"/>
  <c r="AP29" i="8"/>
  <c r="AO29" i="8"/>
  <c r="AM29" i="8"/>
  <c r="H29" i="8"/>
  <c r="BK28" i="8"/>
  <c r="BJ28" i="8"/>
  <c r="BI28" i="8"/>
  <c r="BH28" i="8"/>
  <c r="BG28" i="8"/>
  <c r="BF28" i="8"/>
  <c r="BE28" i="8"/>
  <c r="BD28" i="8"/>
  <c r="BC28" i="8"/>
  <c r="BL28" i="8" s="1"/>
  <c r="BB28" i="8"/>
  <c r="BA28" i="8"/>
  <c r="AY28" i="8"/>
  <c r="AX28" i="8"/>
  <c r="AW28" i="8"/>
  <c r="AV28" i="8"/>
  <c r="AU28" i="8"/>
  <c r="AT28" i="8"/>
  <c r="AS28" i="8"/>
  <c r="AR28" i="8"/>
  <c r="AQ28" i="8"/>
  <c r="AP28" i="8"/>
  <c r="M28" i="8" s="1"/>
  <c r="I28" i="8" s="1"/>
  <c r="F28" i="8" s="1"/>
  <c r="E28" i="8" s="1"/>
  <c r="AO28" i="8"/>
  <c r="AM28" i="8"/>
  <c r="H28" i="8"/>
  <c r="BK27" i="8"/>
  <c r="BJ27" i="8"/>
  <c r="BI27" i="8"/>
  <c r="BH27" i="8"/>
  <c r="BG27" i="8"/>
  <c r="BF27" i="8"/>
  <c r="BE27" i="8"/>
  <c r="BD27" i="8"/>
  <c r="BC27" i="8"/>
  <c r="BB27" i="8"/>
  <c r="BA27" i="8"/>
  <c r="BL27" i="8" s="1"/>
  <c r="AY27" i="8"/>
  <c r="AX27" i="8"/>
  <c r="AW27" i="8"/>
  <c r="AV27" i="8"/>
  <c r="AU27" i="8"/>
  <c r="AT27" i="8"/>
  <c r="AS27" i="8"/>
  <c r="AR27" i="8"/>
  <c r="AQ27" i="8"/>
  <c r="AP27" i="8"/>
  <c r="AO27" i="8"/>
  <c r="AM27" i="8"/>
  <c r="H27" i="8"/>
  <c r="BK26" i="8"/>
  <c r="BJ26" i="8"/>
  <c r="BI26" i="8"/>
  <c r="BH26" i="8"/>
  <c r="BG26" i="8"/>
  <c r="BF26" i="8"/>
  <c r="BE26" i="8"/>
  <c r="BD26" i="8"/>
  <c r="BC26" i="8"/>
  <c r="BL26" i="8" s="1"/>
  <c r="BB26" i="8"/>
  <c r="BA26" i="8"/>
  <c r="AY26" i="8"/>
  <c r="AX26" i="8"/>
  <c r="AW26" i="8"/>
  <c r="AV26" i="8"/>
  <c r="AU26" i="8"/>
  <c r="AT26" i="8"/>
  <c r="AS26" i="8"/>
  <c r="AR26" i="8"/>
  <c r="AQ26" i="8"/>
  <c r="AP26" i="8"/>
  <c r="M26" i="8" s="1"/>
  <c r="I26" i="8" s="1"/>
  <c r="AO26" i="8"/>
  <c r="AM26" i="8"/>
  <c r="N26" i="8"/>
  <c r="H26" i="8"/>
  <c r="F26" i="8"/>
  <c r="E26" i="8" s="1"/>
  <c r="BM25" i="8"/>
  <c r="BK25" i="8"/>
  <c r="BJ25" i="8"/>
  <c r="BI25" i="8"/>
  <c r="BH25" i="8"/>
  <c r="BG25" i="8"/>
  <c r="BF25" i="8"/>
  <c r="BE25" i="8"/>
  <c r="BD25" i="8"/>
  <c r="BC25" i="8"/>
  <c r="BB25" i="8"/>
  <c r="BA25" i="8"/>
  <c r="BL25" i="8" s="1"/>
  <c r="AY25" i="8"/>
  <c r="AX25" i="8"/>
  <c r="AW25" i="8"/>
  <c r="AV25" i="8"/>
  <c r="AU25" i="8"/>
  <c r="AT25" i="8"/>
  <c r="AS25" i="8"/>
  <c r="AR25" i="8"/>
  <c r="M25" i="8" s="1"/>
  <c r="AQ25" i="8"/>
  <c r="AP25" i="8"/>
  <c r="AO25" i="8"/>
  <c r="AM25" i="8"/>
  <c r="I25" i="8"/>
  <c r="F25" i="8" s="1"/>
  <c r="E25" i="8" s="1"/>
  <c r="H25" i="8"/>
  <c r="BK24" i="8"/>
  <c r="BJ24" i="8"/>
  <c r="BI24" i="8"/>
  <c r="BH24" i="8"/>
  <c r="BG24" i="8"/>
  <c r="BF24" i="8"/>
  <c r="BE24" i="8"/>
  <c r="BD24" i="8"/>
  <c r="BC24" i="8"/>
  <c r="BL24" i="8" s="1"/>
  <c r="BB24" i="8"/>
  <c r="BA24" i="8"/>
  <c r="AY24" i="8"/>
  <c r="AX24" i="8"/>
  <c r="AW24" i="8"/>
  <c r="AV24" i="8"/>
  <c r="AU24" i="8"/>
  <c r="AT24" i="8"/>
  <c r="AS24" i="8"/>
  <c r="AR24" i="8"/>
  <c r="AQ24" i="8"/>
  <c r="AP24" i="8"/>
  <c r="M24" i="8" s="1"/>
  <c r="I24" i="8" s="1"/>
  <c r="AO24" i="8"/>
  <c r="AM24" i="8"/>
  <c r="H24" i="8"/>
  <c r="F24" i="8"/>
  <c r="E24" i="8" s="1"/>
  <c r="BM23" i="8"/>
  <c r="BK23" i="8"/>
  <c r="BJ23" i="8"/>
  <c r="BI23" i="8"/>
  <c r="BH23" i="8"/>
  <c r="BG23" i="8"/>
  <c r="BF23" i="8"/>
  <c r="BE23" i="8"/>
  <c r="BD23" i="8"/>
  <c r="BC23" i="8"/>
  <c r="BB23" i="8"/>
  <c r="BA23" i="8"/>
  <c r="BL23" i="8" s="1"/>
  <c r="AY23" i="8"/>
  <c r="AX23" i="8"/>
  <c r="AW23" i="8"/>
  <c r="AV23" i="8"/>
  <c r="AU23" i="8"/>
  <c r="AT23" i="8"/>
  <c r="AS23" i="8"/>
  <c r="AR23" i="8"/>
  <c r="M23" i="8" s="1"/>
  <c r="AQ23" i="8"/>
  <c r="AP23" i="8"/>
  <c r="AO23" i="8"/>
  <c r="AM23" i="8"/>
  <c r="I23" i="8"/>
  <c r="F23" i="8" s="1"/>
  <c r="E23" i="8" s="1"/>
  <c r="H23" i="8"/>
  <c r="BK22" i="8"/>
  <c r="BJ22" i="8"/>
  <c r="BI22" i="8"/>
  <c r="BH22" i="8"/>
  <c r="BG22" i="8"/>
  <c r="BF22" i="8"/>
  <c r="BE22" i="8"/>
  <c r="BD22" i="8"/>
  <c r="BC22" i="8"/>
  <c r="BL22" i="8" s="1"/>
  <c r="BB22" i="8"/>
  <c r="BA22" i="8"/>
  <c r="AY22" i="8"/>
  <c r="AX22" i="8"/>
  <c r="AW22" i="8"/>
  <c r="AV22" i="8"/>
  <c r="AU22" i="8"/>
  <c r="AT22" i="8"/>
  <c r="AS22" i="8"/>
  <c r="AR22" i="8"/>
  <c r="AQ22" i="8"/>
  <c r="AP22" i="8"/>
  <c r="M22" i="8" s="1"/>
  <c r="I22" i="8" s="1"/>
  <c r="AO22" i="8"/>
  <c r="AM22" i="8"/>
  <c r="H22" i="8"/>
  <c r="F22" i="8"/>
  <c r="E22" i="8" s="1"/>
  <c r="BK21" i="8"/>
  <c r="BJ21" i="8"/>
  <c r="BI21" i="8"/>
  <c r="BH21" i="8"/>
  <c r="BG21" i="8"/>
  <c r="BF21" i="8"/>
  <c r="BE21" i="8"/>
  <c r="BD21" i="8"/>
  <c r="BC21" i="8"/>
  <c r="BB21" i="8"/>
  <c r="BA21" i="8"/>
  <c r="BL21" i="8" s="1"/>
  <c r="AY21" i="8"/>
  <c r="AX21" i="8"/>
  <c r="AW21" i="8"/>
  <c r="AV21" i="8"/>
  <c r="AU21" i="8"/>
  <c r="AT21" i="8"/>
  <c r="AS21" i="8"/>
  <c r="AR21" i="8"/>
  <c r="M21" i="8" s="1"/>
  <c r="I21" i="8" s="1"/>
  <c r="E21" i="8" s="1"/>
  <c r="AQ21" i="8"/>
  <c r="AP21" i="8"/>
  <c r="AO21" i="8"/>
  <c r="AM21" i="8"/>
  <c r="H21" i="8"/>
  <c r="BK20" i="8"/>
  <c r="BJ20" i="8"/>
  <c r="BI20" i="8"/>
  <c r="BH20" i="8"/>
  <c r="BG20" i="8"/>
  <c r="BF20" i="8"/>
  <c r="BE20" i="8"/>
  <c r="BD20" i="8"/>
  <c r="BC20" i="8"/>
  <c r="BL20" i="8" s="1"/>
  <c r="BB20" i="8"/>
  <c r="BA20" i="8"/>
  <c r="AY20" i="8"/>
  <c r="AX20" i="8"/>
  <c r="AW20" i="8"/>
  <c r="AV20" i="8"/>
  <c r="AU20" i="8"/>
  <c r="AT20" i="8"/>
  <c r="AS20" i="8"/>
  <c r="AR20" i="8"/>
  <c r="AQ20" i="8"/>
  <c r="AP20" i="8"/>
  <c r="M20" i="8" s="1"/>
  <c r="I20" i="8" s="1"/>
  <c r="F20" i="8" s="1"/>
  <c r="E20" i="8" s="1"/>
  <c r="AO20" i="8"/>
  <c r="AM20" i="8"/>
  <c r="H20" i="8"/>
  <c r="BK19" i="8"/>
  <c r="BJ19" i="8"/>
  <c r="BI19" i="8"/>
  <c r="BH19" i="8"/>
  <c r="BG19" i="8"/>
  <c r="BF19" i="8"/>
  <c r="BE19" i="8"/>
  <c r="BD19" i="8"/>
  <c r="BC19" i="8"/>
  <c r="BB19" i="8"/>
  <c r="BA19" i="8"/>
  <c r="BL19" i="8" s="1"/>
  <c r="AY19" i="8"/>
  <c r="AX19" i="8"/>
  <c r="AW19" i="8"/>
  <c r="AV19" i="8"/>
  <c r="AU19" i="8"/>
  <c r="AT19" i="8"/>
  <c r="AS19" i="8"/>
  <c r="AR19" i="8"/>
  <c r="M19" i="8" s="1"/>
  <c r="AQ19" i="8"/>
  <c r="AP19" i="8"/>
  <c r="AO19" i="8"/>
  <c r="AM19" i="8"/>
  <c r="I19" i="8"/>
  <c r="F19" i="8" s="1"/>
  <c r="E19" i="8" s="1"/>
  <c r="H19" i="8"/>
  <c r="BK18" i="8"/>
  <c r="BJ18" i="8"/>
  <c r="BI18" i="8"/>
  <c r="BH18" i="8"/>
  <c r="BG18" i="8"/>
  <c r="BF18" i="8"/>
  <c r="BE18" i="8"/>
  <c r="BD18" i="8"/>
  <c r="BC18" i="8"/>
  <c r="BL18" i="8" s="1"/>
  <c r="BB18" i="8"/>
  <c r="BA18" i="8"/>
  <c r="AY18" i="8"/>
  <c r="AX18" i="8"/>
  <c r="AW18" i="8"/>
  <c r="AV18" i="8"/>
  <c r="AU18" i="8"/>
  <c r="AT18" i="8"/>
  <c r="AS18" i="8"/>
  <c r="AR18" i="8"/>
  <c r="AQ18" i="8"/>
  <c r="AP18" i="8"/>
  <c r="M18" i="8" s="1"/>
  <c r="I18" i="8" s="1"/>
  <c r="AO18" i="8"/>
  <c r="AM18" i="8"/>
  <c r="N18" i="8"/>
  <c r="H18" i="8"/>
  <c r="F18" i="8"/>
  <c r="E18" i="8" s="1"/>
  <c r="BM17" i="8"/>
  <c r="BK17" i="8"/>
  <c r="BJ17" i="8"/>
  <c r="BI17" i="8"/>
  <c r="BH17" i="8"/>
  <c r="BG17" i="8"/>
  <c r="BF17" i="8"/>
  <c r="BE17" i="8"/>
  <c r="BD17" i="8"/>
  <c r="BC17" i="8"/>
  <c r="BB17" i="8"/>
  <c r="BA17" i="8"/>
  <c r="BL17" i="8" s="1"/>
  <c r="AY17" i="8"/>
  <c r="AX17" i="8"/>
  <c r="AW17" i="8"/>
  <c r="AV17" i="8"/>
  <c r="AU17" i="8"/>
  <c r="AT17" i="8"/>
  <c r="AS17" i="8"/>
  <c r="AR17" i="8"/>
  <c r="M17" i="8" s="1"/>
  <c r="AQ17" i="8"/>
  <c r="AP17" i="8"/>
  <c r="AO17" i="8"/>
  <c r="AM17" i="8"/>
  <c r="I17" i="8"/>
  <c r="F17" i="8" s="1"/>
  <c r="E17" i="8" s="1"/>
  <c r="H17" i="8"/>
  <c r="BK16" i="8"/>
  <c r="BJ16" i="8"/>
  <c r="BI16" i="8"/>
  <c r="BH16" i="8"/>
  <c r="BG16" i="8"/>
  <c r="BF16" i="8"/>
  <c r="BE16" i="8"/>
  <c r="BD16" i="8"/>
  <c r="BC16" i="8"/>
  <c r="BL16" i="8" s="1"/>
  <c r="BB16" i="8"/>
  <c r="BA16" i="8"/>
  <c r="AY16" i="8"/>
  <c r="AX16" i="8"/>
  <c r="AW16" i="8"/>
  <c r="AV16" i="8"/>
  <c r="AU16" i="8"/>
  <c r="AT16" i="8"/>
  <c r="AS16" i="8"/>
  <c r="AR16" i="8"/>
  <c r="AQ16" i="8"/>
  <c r="AP16" i="8"/>
  <c r="M16" i="8" s="1"/>
  <c r="I16" i="8" s="1"/>
  <c r="AO16" i="8"/>
  <c r="AM16" i="8"/>
  <c r="H16" i="8"/>
  <c r="F16" i="8"/>
  <c r="E16" i="8" s="1"/>
  <c r="BM15" i="8"/>
  <c r="BK15" i="8"/>
  <c r="BJ15" i="8"/>
  <c r="BI15" i="8"/>
  <c r="BH15" i="8"/>
  <c r="BG15" i="8"/>
  <c r="BF15" i="8"/>
  <c r="BE15" i="8"/>
  <c r="BD15" i="8"/>
  <c r="BC15" i="8"/>
  <c r="BB15" i="8"/>
  <c r="BA15" i="8"/>
  <c r="BL15" i="8" s="1"/>
  <c r="AY15" i="8"/>
  <c r="AX15" i="8"/>
  <c r="AW15" i="8"/>
  <c r="AV15" i="8"/>
  <c r="AU15" i="8"/>
  <c r="AT15" i="8"/>
  <c r="AS15" i="8"/>
  <c r="AR15" i="8"/>
  <c r="M15" i="8" s="1"/>
  <c r="AQ15" i="8"/>
  <c r="AP15" i="8"/>
  <c r="AO15" i="8"/>
  <c r="AM15" i="8"/>
  <c r="I15" i="8"/>
  <c r="F15" i="8" s="1"/>
  <c r="E15" i="8" s="1"/>
  <c r="H15" i="8"/>
  <c r="BK14" i="8"/>
  <c r="BJ14" i="8"/>
  <c r="BI14" i="8"/>
  <c r="BH14" i="8"/>
  <c r="BG14" i="8"/>
  <c r="BF14" i="8"/>
  <c r="BE14" i="8"/>
  <c r="BD14" i="8"/>
  <c r="BC14" i="8"/>
  <c r="BL14" i="8" s="1"/>
  <c r="BB14" i="8"/>
  <c r="BA14" i="8"/>
  <c r="AY14" i="8"/>
  <c r="AX14" i="8"/>
  <c r="AW14" i="8"/>
  <c r="AV14" i="8"/>
  <c r="AU14" i="8"/>
  <c r="AT14" i="8"/>
  <c r="AS14" i="8"/>
  <c r="AR14" i="8"/>
  <c r="AQ14" i="8"/>
  <c r="AP14" i="8"/>
  <c r="M14" i="8" s="1"/>
  <c r="I14" i="8" s="1"/>
  <c r="AO14" i="8"/>
  <c r="AM14" i="8"/>
  <c r="H14" i="8"/>
  <c r="BK13" i="8"/>
  <c r="BJ13" i="8"/>
  <c r="BI13" i="8"/>
  <c r="BH13" i="8"/>
  <c r="BG13" i="8"/>
  <c r="BF13" i="8"/>
  <c r="BE13" i="8"/>
  <c r="BD13" i="8"/>
  <c r="BC13" i="8"/>
  <c r="BB13" i="8"/>
  <c r="BA13" i="8"/>
  <c r="BL13" i="8" s="1"/>
  <c r="AY13" i="8"/>
  <c r="AX13" i="8"/>
  <c r="AW13" i="8"/>
  <c r="AV13" i="8"/>
  <c r="AU13" i="8"/>
  <c r="AT13" i="8"/>
  <c r="AS13" i="8"/>
  <c r="AR13" i="8"/>
  <c r="M13" i="8" s="1"/>
  <c r="I13" i="8" s="1"/>
  <c r="F13" i="8" s="1"/>
  <c r="E13" i="8" s="1"/>
  <c r="AQ13" i="8"/>
  <c r="AP13" i="8"/>
  <c r="AO13" i="8"/>
  <c r="AM13" i="8"/>
  <c r="H13" i="8"/>
  <c r="BK12" i="8"/>
  <c r="BJ12" i="8"/>
  <c r="BI12" i="8"/>
  <c r="BH12" i="8"/>
  <c r="BG12" i="8"/>
  <c r="BF12" i="8"/>
  <c r="BE12" i="8"/>
  <c r="BD12" i="8"/>
  <c r="BC12" i="8"/>
  <c r="BL12" i="8" s="1"/>
  <c r="BB12" i="8"/>
  <c r="BA12" i="8"/>
  <c r="AY12" i="8"/>
  <c r="AX12" i="8"/>
  <c r="AW12" i="8"/>
  <c r="AV12" i="8"/>
  <c r="AU12" i="8"/>
  <c r="AT12" i="8"/>
  <c r="AS12" i="8"/>
  <c r="AR12" i="8"/>
  <c r="AQ12" i="8"/>
  <c r="AP12" i="8"/>
  <c r="M12" i="8" s="1"/>
  <c r="I12" i="8" s="1"/>
  <c r="F12" i="8" s="1"/>
  <c r="E12" i="8" s="1"/>
  <c r="AO12" i="8"/>
  <c r="AM12" i="8"/>
  <c r="H12" i="8"/>
  <c r="BK11" i="8"/>
  <c r="BJ11" i="8"/>
  <c r="BI11" i="8"/>
  <c r="BH11" i="8"/>
  <c r="BG11" i="8"/>
  <c r="BF11" i="8"/>
  <c r="BE11" i="8"/>
  <c r="BD11" i="8"/>
  <c r="BC11" i="8"/>
  <c r="BB11" i="8"/>
  <c r="BA11" i="8"/>
  <c r="BL11" i="8" s="1"/>
  <c r="AY11" i="8"/>
  <c r="AX11" i="8"/>
  <c r="AW11" i="8"/>
  <c r="AV11" i="8"/>
  <c r="AU11" i="8"/>
  <c r="AT11" i="8"/>
  <c r="AS11" i="8"/>
  <c r="AR11" i="8"/>
  <c r="AQ11" i="8"/>
  <c r="AP11" i="8"/>
  <c r="AO11" i="8"/>
  <c r="M11" i="8" s="1"/>
  <c r="I11" i="8" s="1"/>
  <c r="F11" i="8" s="1"/>
  <c r="E11" i="8" s="1"/>
  <c r="AM11" i="8"/>
  <c r="H11" i="8"/>
  <c r="BK10" i="8"/>
  <c r="BJ10" i="8"/>
  <c r="BI10" i="8"/>
  <c r="BH10" i="8"/>
  <c r="BG10" i="8"/>
  <c r="BF10" i="8"/>
  <c r="BE10" i="8"/>
  <c r="BD10" i="8"/>
  <c r="BC10" i="8"/>
  <c r="BL10" i="8" s="1"/>
  <c r="BB10" i="8"/>
  <c r="BA10" i="8"/>
  <c r="AY10" i="8"/>
  <c r="AX10" i="8"/>
  <c r="AW10" i="8"/>
  <c r="AV10" i="8"/>
  <c r="AU10" i="8"/>
  <c r="AT10" i="8"/>
  <c r="AS10" i="8"/>
  <c r="AR10" i="8"/>
  <c r="AQ10" i="8"/>
  <c r="AP10" i="8"/>
  <c r="M10" i="8" s="1"/>
  <c r="I10" i="8" s="1"/>
  <c r="E10" i="8" s="1"/>
  <c r="AO10" i="8"/>
  <c r="AM10" i="8"/>
  <c r="H10" i="8"/>
  <c r="BK9" i="8"/>
  <c r="BJ9" i="8"/>
  <c r="BI9" i="8"/>
  <c r="BH9" i="8"/>
  <c r="BG9" i="8"/>
  <c r="BF9" i="8"/>
  <c r="BE9" i="8"/>
  <c r="BD9" i="8"/>
  <c r="BC9" i="8"/>
  <c r="BL9" i="8" s="1"/>
  <c r="BB9" i="8"/>
  <c r="BA9" i="8"/>
  <c r="AY9" i="8"/>
  <c r="AX9" i="8"/>
  <c r="AW9" i="8"/>
  <c r="AV9" i="8"/>
  <c r="AU9" i="8"/>
  <c r="AT9" i="8"/>
  <c r="AS9" i="8"/>
  <c r="AR9" i="8"/>
  <c r="AQ9" i="8"/>
  <c r="AP9" i="8"/>
  <c r="M9" i="8" s="1"/>
  <c r="I9" i="8" s="1"/>
  <c r="F9" i="8" s="1"/>
  <c r="E9" i="8" s="1"/>
  <c r="AO9" i="8"/>
  <c r="AM9" i="8"/>
  <c r="H9" i="8"/>
  <c r="BK8" i="8"/>
  <c r="BJ8" i="8"/>
  <c r="BI8" i="8"/>
  <c r="BH8" i="8"/>
  <c r="BG8" i="8"/>
  <c r="BF8" i="8"/>
  <c r="BE8" i="8"/>
  <c r="BD8" i="8"/>
  <c r="BC8" i="8"/>
  <c r="BB8" i="8"/>
  <c r="BA8" i="8"/>
  <c r="BL8" i="8" s="1"/>
  <c r="AY8" i="8"/>
  <c r="AX8" i="8"/>
  <c r="AW8" i="8"/>
  <c r="AV8" i="8"/>
  <c r="AU8" i="8"/>
  <c r="AT8" i="8"/>
  <c r="AS8" i="8"/>
  <c r="AR8" i="8"/>
  <c r="M8" i="8" s="1"/>
  <c r="I8" i="8" s="1"/>
  <c r="E8" i="8" s="1"/>
  <c r="AQ8" i="8"/>
  <c r="AP8" i="8"/>
  <c r="AO8" i="8"/>
  <c r="AM8" i="8"/>
  <c r="H8" i="8"/>
  <c r="BK7" i="8"/>
  <c r="BJ7" i="8"/>
  <c r="BI7" i="8"/>
  <c r="BH7" i="8"/>
  <c r="BG7" i="8"/>
  <c r="BF7" i="8"/>
  <c r="BE7" i="8"/>
  <c r="BD7" i="8"/>
  <c r="BC7" i="8"/>
  <c r="BL7" i="8" s="1"/>
  <c r="BB7" i="8"/>
  <c r="BA7" i="8"/>
  <c r="AY7" i="8"/>
  <c r="AX7" i="8"/>
  <c r="AW7" i="8"/>
  <c r="AV7" i="8"/>
  <c r="AU7" i="8"/>
  <c r="AT7" i="8"/>
  <c r="AS7" i="8"/>
  <c r="AR7" i="8"/>
  <c r="AQ7" i="8"/>
  <c r="AP7" i="8"/>
  <c r="M7" i="8" s="1"/>
  <c r="I7" i="8" s="1"/>
  <c r="E7" i="8" s="1"/>
  <c r="AO7" i="8"/>
  <c r="AM7" i="8"/>
  <c r="H7" i="8"/>
  <c r="BK6" i="8"/>
  <c r="BJ6" i="8"/>
  <c r="BI6" i="8"/>
  <c r="BH6" i="8"/>
  <c r="BG6" i="8"/>
  <c r="BF6" i="8"/>
  <c r="BE6" i="8"/>
  <c r="BD6" i="8"/>
  <c r="BC6" i="8"/>
  <c r="BB6" i="8"/>
  <c r="BA6" i="8"/>
  <c r="BL6" i="8" s="1"/>
  <c r="AY6" i="8"/>
  <c r="AX6" i="8"/>
  <c r="AW6" i="8"/>
  <c r="AV6" i="8"/>
  <c r="AU6" i="8"/>
  <c r="AT6" i="8"/>
  <c r="AS6" i="8"/>
  <c r="AR6" i="8"/>
  <c r="M6" i="8" s="1"/>
  <c r="I6" i="8" s="1"/>
  <c r="F6" i="8" s="1"/>
  <c r="E6" i="8" s="1"/>
  <c r="AQ6" i="8"/>
  <c r="AP6" i="8"/>
  <c r="AO6" i="8"/>
  <c r="AM6" i="8"/>
  <c r="H6" i="8"/>
  <c r="BK5" i="8"/>
  <c r="BJ5" i="8"/>
  <c r="BI5" i="8"/>
  <c r="BH5" i="8"/>
  <c r="BG5" i="8"/>
  <c r="BF5" i="8"/>
  <c r="BE5" i="8"/>
  <c r="BD5" i="8"/>
  <c r="BC5" i="8"/>
  <c r="BL5" i="8" s="1"/>
  <c r="BB5" i="8"/>
  <c r="BA5" i="8"/>
  <c r="AY5" i="8"/>
  <c r="AX5" i="8"/>
  <c r="AW5" i="8"/>
  <c r="AV5" i="8"/>
  <c r="AU5" i="8"/>
  <c r="AT5" i="8"/>
  <c r="AS5" i="8"/>
  <c r="AR5" i="8"/>
  <c r="AQ5" i="8"/>
  <c r="AP5" i="8"/>
  <c r="M5" i="8" s="1"/>
  <c r="I5" i="8" s="1"/>
  <c r="F5" i="8" s="1"/>
  <c r="E5" i="8" s="1"/>
  <c r="AO5" i="8"/>
  <c r="AM5" i="8"/>
  <c r="H5" i="8"/>
  <c r="L3" i="8"/>
  <c r="K3" i="8"/>
  <c r="J3" i="8"/>
  <c r="I3" i="8"/>
  <c r="AX1" i="8"/>
  <c r="AQ1" i="8"/>
  <c r="AU1" i="8" s="1"/>
  <c r="F14" i="8" s="1"/>
  <c r="E14" i="8" s="1"/>
  <c r="M27" i="8" l="1"/>
  <c r="I27" i="8" s="1"/>
  <c r="F27" i="8" s="1"/>
  <c r="E27" i="8" s="1"/>
  <c r="M42" i="8"/>
  <c r="I42" i="8" s="1"/>
  <c r="F42" i="8" s="1"/>
  <c r="E42" i="8" s="1"/>
  <c r="N5" i="8"/>
  <c r="BO9" i="8"/>
  <c r="O9" i="8" s="1"/>
  <c r="N9" i="8"/>
  <c r="BO32" i="8"/>
  <c r="O32" i="8" s="1"/>
  <c r="N6" i="8"/>
  <c r="BO8" i="8"/>
  <c r="O8" i="8" s="1"/>
  <c r="N8" i="8"/>
  <c r="N7" i="8"/>
  <c r="N10" i="8"/>
  <c r="BO24" i="8"/>
  <c r="O24" i="8" s="1"/>
  <c r="BO16" i="8"/>
  <c r="O16" i="8" s="1"/>
  <c r="BM6" i="8"/>
  <c r="BO6" i="8" s="1"/>
  <c r="O6" i="8" s="1"/>
  <c r="BM8" i="8"/>
  <c r="N13" i="8"/>
  <c r="BO21" i="8"/>
  <c r="O21" i="8" s="1"/>
  <c r="N21" i="8"/>
  <c r="N29" i="8"/>
  <c r="BO37" i="8"/>
  <c r="O37" i="8" s="1"/>
  <c r="N37" i="8"/>
  <c r="BN6" i="8"/>
  <c r="BN8" i="8"/>
  <c r="N12" i="8"/>
  <c r="BO15" i="8"/>
  <c r="O15" i="8" s="1"/>
  <c r="N15" i="8"/>
  <c r="N20" i="8"/>
  <c r="BO23" i="8"/>
  <c r="O23" i="8" s="1"/>
  <c r="N23" i="8"/>
  <c r="N28" i="8"/>
  <c r="M30" i="8"/>
  <c r="I30" i="8" s="1"/>
  <c r="F30" i="8" s="1"/>
  <c r="E30" i="8" s="1"/>
  <c r="BN42" i="8"/>
  <c r="BN40" i="8"/>
  <c r="BN38" i="8"/>
  <c r="BN36" i="8"/>
  <c r="BN34" i="8"/>
  <c r="BN32" i="8"/>
  <c r="BN30" i="8"/>
  <c r="BN28" i="8"/>
  <c r="BN26" i="8"/>
  <c r="BN24" i="8"/>
  <c r="BN22" i="8"/>
  <c r="BN20" i="8"/>
  <c r="BN18" i="8"/>
  <c r="BN16" i="8"/>
  <c r="BN14" i="8"/>
  <c r="BN12" i="8"/>
  <c r="BN10" i="8"/>
  <c r="BM42" i="8"/>
  <c r="BM40" i="8"/>
  <c r="BO40" i="8" s="1"/>
  <c r="O40" i="8" s="1"/>
  <c r="BM38" i="8"/>
  <c r="BO38" i="8" s="1"/>
  <c r="O38" i="8" s="1"/>
  <c r="BM36" i="8"/>
  <c r="BM34" i="8"/>
  <c r="BO34" i="8" s="1"/>
  <c r="O34" i="8" s="1"/>
  <c r="BM32" i="8"/>
  <c r="BM30" i="8"/>
  <c r="BO30" i="8" s="1"/>
  <c r="O30" i="8" s="1"/>
  <c r="BM28" i="8"/>
  <c r="BO28" i="8" s="1"/>
  <c r="O28" i="8" s="1"/>
  <c r="BM26" i="8"/>
  <c r="BO26" i="8" s="1"/>
  <c r="O26" i="8" s="1"/>
  <c r="BM24" i="8"/>
  <c r="BM22" i="8"/>
  <c r="BO22" i="8" s="1"/>
  <c r="O22" i="8" s="1"/>
  <c r="BM20" i="8"/>
  <c r="BO20" i="8" s="1"/>
  <c r="O20" i="8" s="1"/>
  <c r="BM18" i="8"/>
  <c r="BO18" i="8" s="1"/>
  <c r="O18" i="8" s="1"/>
  <c r="BM16" i="8"/>
  <c r="BM14" i="8"/>
  <c r="BO14" i="8" s="1"/>
  <c r="O14" i="8" s="1"/>
  <c r="BM12" i="8"/>
  <c r="BO12" i="8" s="1"/>
  <c r="O12" i="8" s="1"/>
  <c r="BM10" i="8"/>
  <c r="BO10" i="8" s="1"/>
  <c r="O10" i="8" s="1"/>
  <c r="BN43" i="8"/>
  <c r="BN41" i="8"/>
  <c r="BN39" i="8"/>
  <c r="BN37" i="8"/>
  <c r="BN35" i="8"/>
  <c r="BN33" i="8"/>
  <c r="BN31" i="8"/>
  <c r="BN29" i="8"/>
  <c r="BN27" i="8"/>
  <c r="BN25" i="8"/>
  <c r="BN23" i="8"/>
  <c r="BN21" i="8"/>
  <c r="BN19" i="8"/>
  <c r="BN17" i="8"/>
  <c r="BN15" i="8"/>
  <c r="BN13" i="8"/>
  <c r="BN11" i="8"/>
  <c r="BM5" i="8"/>
  <c r="BO5" i="8" s="1"/>
  <c r="O5" i="8" s="1"/>
  <c r="BM7" i="8"/>
  <c r="BO7" i="8" s="1"/>
  <c r="O7" i="8" s="1"/>
  <c r="BM9" i="8"/>
  <c r="BM11" i="8"/>
  <c r="N14" i="8"/>
  <c r="BO17" i="8"/>
  <c r="O17" i="8" s="1"/>
  <c r="N17" i="8"/>
  <c r="BM19" i="8"/>
  <c r="N22" i="8"/>
  <c r="BO25" i="8"/>
  <c r="O25" i="8" s="1"/>
  <c r="N25" i="8"/>
  <c r="BM27" i="8"/>
  <c r="N30" i="8"/>
  <c r="BO33" i="8"/>
  <c r="O33" i="8" s="1"/>
  <c r="N33" i="8"/>
  <c r="BM35" i="8"/>
  <c r="N38" i="8"/>
  <c r="BO41" i="8"/>
  <c r="O41" i="8" s="1"/>
  <c r="N41" i="8"/>
  <c r="BL42" i="8"/>
  <c r="M43" i="8"/>
  <c r="I43" i="8" s="1"/>
  <c r="F43" i="8" s="1"/>
  <c r="E43" i="8" s="1"/>
  <c r="BM43" i="8"/>
  <c r="BO43" i="8" s="1"/>
  <c r="O43" i="8" s="1"/>
  <c r="BO31" i="8"/>
  <c r="O31" i="8" s="1"/>
  <c r="N31" i="8"/>
  <c r="BO39" i="8"/>
  <c r="O39" i="8" s="1"/>
  <c r="N39" i="8"/>
  <c r="BN5" i="8"/>
  <c r="BN7" i="8"/>
  <c r="BN9" i="8"/>
  <c r="BO11" i="8"/>
  <c r="O11" i="8" s="1"/>
  <c r="N11" i="8"/>
  <c r="BM13" i="8"/>
  <c r="BO13" i="8" s="1"/>
  <c r="O13" i="8" s="1"/>
  <c r="N16" i="8"/>
  <c r="BO19" i="8"/>
  <c r="O19" i="8" s="1"/>
  <c r="N19" i="8"/>
  <c r="BM21" i="8"/>
  <c r="N24" i="8"/>
  <c r="BO27" i="8"/>
  <c r="O27" i="8" s="1"/>
  <c r="N27" i="8"/>
  <c r="BM29" i="8"/>
  <c r="BO29" i="8" s="1"/>
  <c r="O29" i="8" s="1"/>
  <c r="N32" i="8"/>
  <c r="BO35" i="8"/>
  <c r="O35" i="8" s="1"/>
  <c r="N35" i="8"/>
  <c r="BL36" i="8"/>
  <c r="BM37" i="8"/>
  <c r="N40" i="8"/>
  <c r="N43" i="8"/>
  <c r="Z43" i="7"/>
  <c r="Z41" i="7"/>
  <c r="BO36" i="8" l="1"/>
  <c r="O36" i="8" s="1"/>
  <c r="N36" i="8"/>
  <c r="BO42" i="8"/>
  <c r="O42" i="8" s="1"/>
  <c r="N42" i="8"/>
  <c r="Y43" i="7"/>
  <c r="Y41" i="7"/>
  <c r="Z45" i="7"/>
  <c r="Z21" i="7"/>
  <c r="Z16" i="7"/>
  <c r="Z11" i="7"/>
  <c r="Z35" i="7"/>
  <c r="Z7" i="7"/>
  <c r="Z51" i="7"/>
  <c r="Z15" i="7"/>
  <c r="Z54" i="7"/>
  <c r="Z5" i="7"/>
  <c r="Z29" i="7"/>
  <c r="Z28" i="7"/>
  <c r="Z53" i="7"/>
  <c r="Z42" i="7"/>
  <c r="Z26" i="7"/>
  <c r="Z27" i="7"/>
  <c r="Z33" i="7"/>
  <c r="Z32" i="7"/>
  <c r="Z22" i="7"/>
  <c r="Z12" i="7"/>
  <c r="Z8" i="7"/>
  <c r="Z13" i="7"/>
  <c r="Z19" i="7"/>
  <c r="Z38" i="7"/>
  <c r="Z31" i="7"/>
  <c r="Z10" i="7"/>
  <c r="Z61" i="7"/>
  <c r="Z9" i="7"/>
  <c r="Z40" i="7"/>
  <c r="Z59" i="7"/>
  <c r="Z58" i="7"/>
  <c r="Z56" i="7"/>
  <c r="Z44" i="7"/>
  <c r="Z49" i="7"/>
  <c r="Z37" i="7"/>
  <c r="Z17" i="7"/>
  <c r="Z39" i="7"/>
  <c r="Z23" i="7"/>
  <c r="Z20" i="7"/>
  <c r="Z30" i="7"/>
  <c r="Z25" i="7"/>
  <c r="Z36" i="7"/>
  <c r="Z6" i="7"/>
  <c r="Z18" i="7"/>
  <c r="Z14" i="7"/>
  <c r="Y21" i="7" l="1"/>
  <c r="Y8" i="7"/>
  <c r="Y35" i="7"/>
  <c r="Y11" i="7"/>
  <c r="Y23" i="7"/>
  <c r="Y19" i="7"/>
  <c r="Y26" i="7"/>
  <c r="Y16" i="7"/>
  <c r="Y7" i="7"/>
  <c r="Y57" i="7"/>
  <c r="Y46" i="7"/>
  <c r="Y9" i="7"/>
  <c r="Y61" i="7"/>
  <c r="Y13" i="7"/>
  <c r="Y22" i="7"/>
  <c r="Y36" i="7"/>
  <c r="Y45" i="7"/>
  <c r="Y56" i="7"/>
  <c r="Y38" i="7"/>
  <c r="Y5" i="7"/>
  <c r="Y14" i="7"/>
  <c r="Y58" i="7"/>
  <c r="Y42" i="7"/>
  <c r="Y53" i="7"/>
  <c r="Y20" i="7"/>
  <c r="Y40" i="7"/>
  <c r="Y31" i="7"/>
  <c r="Y28" i="7"/>
  <c r="Y29" i="7"/>
  <c r="Y18" i="7"/>
  <c r="Y25" i="7"/>
  <c r="Y59" i="7"/>
  <c r="Y6" i="7"/>
  <c r="Y15" i="7"/>
  <c r="Y51" i="7"/>
  <c r="Y30" i="7"/>
  <c r="Y27" i="7"/>
  <c r="Y39" i="7"/>
  <c r="Y17" i="7"/>
  <c r="Y37" i="7"/>
  <c r="Y32" i="7"/>
  <c r="Y33" i="7"/>
  <c r="Y44" i="7"/>
  <c r="Y10" i="7"/>
  <c r="Y12" i="7"/>
  <c r="Y54" i="7"/>
  <c r="Y49" i="7"/>
</calcChain>
</file>

<file path=xl/sharedStrings.xml><?xml version="1.0" encoding="utf-8"?>
<sst xmlns="http://schemas.openxmlformats.org/spreadsheetml/2006/main" count="849" uniqueCount="230">
  <si>
    <t>Tit.</t>
  </si>
  <si>
    <t>V</t>
  </si>
  <si>
    <t>Cīrulis Māris</t>
  </si>
  <si>
    <t>Čoders Gaidis</t>
  </si>
  <si>
    <t>Pūliņš Pēteris</t>
  </si>
  <si>
    <t>Ulbins Dainis</t>
  </si>
  <si>
    <t>Voitehovičs Staņislavs</t>
  </si>
  <si>
    <t>Emsis Aivars</t>
  </si>
  <si>
    <t>Andersons Ēriks</t>
  </si>
  <si>
    <t>Dzērve Ansis</t>
  </si>
  <si>
    <t>Veilands Mārtiņš</t>
  </si>
  <si>
    <t>Kapenieks  Andris</t>
  </si>
  <si>
    <t>Balaka Maija</t>
  </si>
  <si>
    <t>Balode Līga</t>
  </si>
  <si>
    <t>Štubis Elmārs</t>
  </si>
  <si>
    <t>Bekkers Āris</t>
  </si>
  <si>
    <t>Jelgavas novads</t>
  </si>
  <si>
    <t>Jelgava</t>
  </si>
  <si>
    <t>Babīte</t>
  </si>
  <si>
    <t>Auce</t>
  </si>
  <si>
    <t>Nr. p.   k.</t>
  </si>
  <si>
    <t>Vārds, Uzvārds</t>
  </si>
  <si>
    <t>Dzīvesvieta vai pārstāvētais klubs</t>
  </si>
  <si>
    <t>IK</t>
  </si>
  <si>
    <t>PP</t>
  </si>
  <si>
    <t>P summa</t>
  </si>
  <si>
    <t>V summa</t>
  </si>
  <si>
    <t>Vieta</t>
  </si>
  <si>
    <t xml:space="preserve"> </t>
  </si>
  <si>
    <t>_ Kopvērtējumā tiek skaitīti pieci posmi no sešiem. Posms, kurā dalībnieks nav piedalījies vai sliktāk nospēlētais posms, netiek ieskaitīts.</t>
  </si>
  <si>
    <t>_ Premiālie punkti, kas tiek aprēķināti no izcīnītās vietas</t>
  </si>
  <si>
    <t>_ Čempionāta posmā izcīnītā vieta</t>
  </si>
  <si>
    <t>Turnīra posms</t>
  </si>
  <si>
    <t>1. posms</t>
  </si>
  <si>
    <t xml:space="preserve">2. posms </t>
  </si>
  <si>
    <t>3. posms</t>
  </si>
  <si>
    <t>4. posms</t>
  </si>
  <si>
    <t xml:space="preserve">5. posms </t>
  </si>
  <si>
    <t xml:space="preserve">6. posms </t>
  </si>
  <si>
    <t>Dalībnieku skaits</t>
  </si>
  <si>
    <t>Sacensību tiesnesis:                                                                         Māris Cīrulis</t>
  </si>
  <si>
    <t>Lauks Eduards</t>
  </si>
  <si>
    <t>Bauska</t>
  </si>
  <si>
    <t>Ferbers Arje</t>
  </si>
  <si>
    <t>Olaine</t>
  </si>
  <si>
    <t>Krencs Aigars</t>
  </si>
  <si>
    <t>Eihenbergs Gints</t>
  </si>
  <si>
    <t>Rūja Ivars</t>
  </si>
  <si>
    <t>Pētersons Ilgvars</t>
  </si>
  <si>
    <t>Roziņš Guntis</t>
  </si>
  <si>
    <t>Matvejs Ilmārs</t>
  </si>
  <si>
    <t>Abrams Arnolds</t>
  </si>
  <si>
    <t>"Sesavas kauss 2018" - čempions</t>
  </si>
  <si>
    <t>"Sesavas kauss 2017" - čempions</t>
  </si>
  <si>
    <t>"Sesavas kauss 2010; 2011; 2012" - čempions</t>
  </si>
  <si>
    <t>"Sesavas kauss 2013" - čempions</t>
  </si>
  <si>
    <t>"Sesavas kauss 2014" - čempions</t>
  </si>
  <si>
    <t>"Sesavas kauss 2016" - čempions</t>
  </si>
  <si>
    <t>"Sesavas kauss 2015" - čempions</t>
  </si>
  <si>
    <t>Kopsavilkums, uzvarētāji: 2010. - 2018.gads</t>
  </si>
  <si>
    <t>Individuālais novusa čempionāts "Sesavas kauss 2019" - 1.poms</t>
  </si>
  <si>
    <t>Max P</t>
  </si>
  <si>
    <t>65 % no Max P</t>
  </si>
  <si>
    <t>Kārtas</t>
  </si>
  <si>
    <t>21-10-2018</t>
  </si>
  <si>
    <t xml:space="preserve">     Sacensību vieta: </t>
  </si>
  <si>
    <t>Upesiela 1, Sesavas pagass, Jelgaas novads</t>
  </si>
  <si>
    <t>Pretinieku   IK</t>
  </si>
  <si>
    <t>Bucholts</t>
  </si>
  <si>
    <t>Nr.</t>
  </si>
  <si>
    <t>Uzvārds,Vārds</t>
  </si>
  <si>
    <t>Kolektīvs         dz. vieta</t>
  </si>
  <si>
    <t>IK/f</t>
  </si>
  <si>
    <t>IK+</t>
  </si>
  <si>
    <t>IK/s</t>
  </si>
  <si>
    <t>R</t>
  </si>
  <si>
    <t>F-L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</si>
  <si>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</si>
  <si>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</si>
  <si>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</si>
  <si>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</si>
  <si>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</si>
  <si>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</si>
  <si>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</si>
  <si>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</si>
  <si>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</si>
  <si>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>Bauka</t>
  </si>
  <si>
    <t>NM</t>
  </si>
  <si>
    <t>Balaka Dace</t>
  </si>
  <si>
    <t>Nasteviča Iveta</t>
  </si>
  <si>
    <t>Pabērza Mārīte</t>
  </si>
  <si>
    <t>Prohorovs Boriss</t>
  </si>
  <si>
    <t>Rīga</t>
  </si>
  <si>
    <t>Gailis Andris</t>
  </si>
  <si>
    <t>Janovskis Heinrihs</t>
  </si>
  <si>
    <t>Rēzekne</t>
  </si>
  <si>
    <t>Mūrniece Gunta</t>
  </si>
  <si>
    <t>Bednarčiks Staņislavs</t>
  </si>
  <si>
    <t>Jūrmala</t>
  </si>
  <si>
    <t>Kaross Ringolds</t>
  </si>
  <si>
    <t>Šteinkopfs Edgars</t>
  </si>
  <si>
    <t>GM</t>
  </si>
  <si>
    <t>Dobele</t>
  </si>
  <si>
    <t>Segliņš  Agris</t>
  </si>
  <si>
    <t>Mellis Andris</t>
  </si>
  <si>
    <t>Šadeiko Fēlikss</t>
  </si>
  <si>
    <t>Čuda Aigars</t>
  </si>
  <si>
    <t>Ozoliņš Māris</t>
  </si>
  <si>
    <t>BRIVS</t>
  </si>
  <si>
    <t xml:space="preserve">   </t>
  </si>
  <si>
    <t>X</t>
  </si>
  <si>
    <t xml:space="preserve"> Sacensību tiesnesis:    </t>
  </si>
  <si>
    <t>M. Cīrulis (1.kategorija / Jelgavas novads)</t>
  </si>
  <si>
    <t>Individuālā novusa čempionāta "Sesavas kauss 2019" - kopsavilkuma tabula</t>
  </si>
  <si>
    <t>Mironovs Aleksejs</t>
  </si>
  <si>
    <t>Sēja</t>
  </si>
  <si>
    <t>Dūmiņš Jānis</t>
  </si>
  <si>
    <t>Baldone</t>
  </si>
  <si>
    <t>Balodis Gunārs</t>
  </si>
  <si>
    <t>Ozolnieki</t>
  </si>
  <si>
    <t>Priede Oskars</t>
  </si>
  <si>
    <t>Evers Gunārs</t>
  </si>
  <si>
    <t>Ķekava</t>
  </si>
  <si>
    <t>Cepurītis Egils</t>
  </si>
  <si>
    <t>Daugmale</t>
  </si>
  <si>
    <t>Ģērmane Ieva</t>
  </si>
  <si>
    <t>Saldus</t>
  </si>
  <si>
    <t>4.</t>
  </si>
  <si>
    <t>3.</t>
  </si>
  <si>
    <t>1.</t>
  </si>
  <si>
    <t>5.</t>
  </si>
  <si>
    <t>6.</t>
  </si>
  <si>
    <t>Pērkons Jānis</t>
  </si>
  <si>
    <t>Gusjkova Olga</t>
  </si>
  <si>
    <t>Naglis Juris</t>
  </si>
  <si>
    <t>Ozonieki</t>
  </si>
  <si>
    <t>Tiesnesis Viesturs</t>
  </si>
  <si>
    <t>SM</t>
  </si>
  <si>
    <t>LM</t>
  </si>
  <si>
    <t>MK</t>
  </si>
  <si>
    <t>Gross Rihards</t>
  </si>
  <si>
    <t>Golunovs Juris</t>
  </si>
  <si>
    <t>Grigorovičs Ruslans</t>
  </si>
  <si>
    <t>Gradkovskis Jānis</t>
  </si>
  <si>
    <t>Individuālais novusa čempionāts "Sesavas kauss 2019" - 2.poms</t>
  </si>
  <si>
    <t>26-11-2018</t>
  </si>
  <si>
    <t>Upes iela 1, Sesavas pagasts, Jelgavas novads</t>
  </si>
  <si>
    <t>Kolektīvs                    dz. vieta</t>
  </si>
  <si>
    <t>Rundāle</t>
  </si>
  <si>
    <t>9.</t>
  </si>
  <si>
    <t>15.</t>
  </si>
  <si>
    <t>16.</t>
  </si>
  <si>
    <t>17.</t>
  </si>
  <si>
    <t>18.</t>
  </si>
  <si>
    <t>24.</t>
  </si>
  <si>
    <t>26.</t>
  </si>
  <si>
    <t>27.</t>
  </si>
  <si>
    <t>29.</t>
  </si>
  <si>
    <t>31.</t>
  </si>
  <si>
    <t>32.</t>
  </si>
  <si>
    <t>14.</t>
  </si>
  <si>
    <t>33.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</si>
  <si>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</si>
  <si>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</si>
  <si>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</si>
  <si>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</si>
  <si>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</si>
  <si>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</si>
  <si>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</si>
  <si>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</si>
  <si>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</si>
  <si>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</si>
  <si>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</si>
  <si>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</si>
  <si>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</si>
  <si>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</si>
  <si>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</si>
  <si>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</si>
  <si>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2.</t>
  </si>
  <si>
    <t>7.</t>
  </si>
  <si>
    <t>8.</t>
  </si>
  <si>
    <t>10.</t>
  </si>
  <si>
    <t>11.</t>
  </si>
  <si>
    <t>12.</t>
  </si>
  <si>
    <t>13.</t>
  </si>
  <si>
    <t>19.</t>
  </si>
  <si>
    <t>20.</t>
  </si>
  <si>
    <t>21.</t>
  </si>
  <si>
    <t>22.</t>
  </si>
  <si>
    <t>23.</t>
  </si>
  <si>
    <t>25.</t>
  </si>
  <si>
    <t>28.</t>
  </si>
  <si>
    <t>30.</t>
  </si>
  <si>
    <t>34.</t>
  </si>
  <si>
    <t>35.</t>
  </si>
  <si>
    <t>43.</t>
  </si>
  <si>
    <t>44.</t>
  </si>
  <si>
    <t>54.</t>
  </si>
  <si>
    <t>55.</t>
  </si>
  <si>
    <t>56.</t>
  </si>
  <si>
    <t>57.</t>
  </si>
  <si>
    <t>58.</t>
  </si>
  <si>
    <t>59.</t>
  </si>
  <si>
    <t>60.</t>
  </si>
  <si>
    <t>Sējas novads</t>
  </si>
  <si>
    <r>
      <t xml:space="preserve">1. posms </t>
    </r>
    <r>
      <rPr>
        <sz val="10"/>
        <rFont val="Times New Roman"/>
        <family val="1"/>
        <charset val="186"/>
      </rPr>
      <t>-  14.10.2018.</t>
    </r>
  </si>
  <si>
    <r>
      <t xml:space="preserve">2. posms </t>
    </r>
    <r>
      <rPr>
        <sz val="10"/>
        <rFont val="Times New Roman"/>
        <family val="1"/>
        <charset val="186"/>
      </rPr>
      <t>-  25.11.2018.</t>
    </r>
  </si>
  <si>
    <r>
      <t xml:space="preserve">3. posms </t>
    </r>
    <r>
      <rPr>
        <sz val="10"/>
        <rFont val="Times New Roman"/>
        <family val="1"/>
        <charset val="186"/>
      </rPr>
      <t>-  16.12.2018.</t>
    </r>
  </si>
  <si>
    <t>Stankevičs Andris</t>
  </si>
  <si>
    <t>Marga Mārtiņš</t>
  </si>
  <si>
    <t>16-12-2018</t>
  </si>
  <si>
    <t>Ločmels Imants</t>
  </si>
  <si>
    <t>Roja</t>
  </si>
  <si>
    <t>Stankevics Andris</t>
  </si>
  <si>
    <t>Individuālais novusa čempionāts "Sesavas kauss 2019" - 3.poms</t>
  </si>
  <si>
    <r>
      <t xml:space="preserve">4. posms </t>
    </r>
    <r>
      <rPr>
        <sz val="10"/>
        <rFont val="Times New Roman"/>
        <family val="1"/>
        <charset val="186"/>
      </rPr>
      <t>-  20.01.2019.</t>
    </r>
  </si>
  <si>
    <t>20-01-2019</t>
  </si>
  <si>
    <t>Kolektīvs                 dz. vieta</t>
  </si>
  <si>
    <t>Auc</t>
  </si>
  <si>
    <t>Rīg</t>
  </si>
  <si>
    <t>Ozo</t>
  </si>
  <si>
    <t>Kotovičs Edvīns</t>
  </si>
  <si>
    <t>Zeps Ivo</t>
  </si>
  <si>
    <r>
      <t xml:space="preserve">5. posms </t>
    </r>
    <r>
      <rPr>
        <sz val="10"/>
        <rFont val="Times New Roman"/>
        <family val="1"/>
        <charset val="186"/>
      </rPr>
      <t>- 24.02.2019.</t>
    </r>
  </si>
  <si>
    <t>24-02-2019</t>
  </si>
  <si>
    <t>Individuālais novusa čempionāts "Sesavas kauss 2019" - 5.poms</t>
  </si>
  <si>
    <t>Individuālais novusa čempionāts "Sesavas kauss 2019" - 4.poms</t>
  </si>
  <si>
    <r>
      <t xml:space="preserve">6. posms </t>
    </r>
    <r>
      <rPr>
        <sz val="10"/>
        <rFont val="Times New Roman"/>
        <family val="1"/>
        <charset val="186"/>
      </rPr>
      <t>-  31.03.2019.</t>
    </r>
  </si>
  <si>
    <r>
      <t>Kopsavilkums un apbalvošana -</t>
    </r>
    <r>
      <rPr>
        <sz val="10"/>
        <rFont val="Times New Roman"/>
        <family val="1"/>
        <charset val="186"/>
      </rPr>
      <t xml:space="preserve"> 31.03.2019.</t>
    </r>
  </si>
  <si>
    <t>2019.gada 24.februārī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</si>
</sst>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 x14ac:knownFonts="1">
    <font>
      <sz val="10"/>
      <name val="Arial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26"/>
      <name val="Times New Roman"/>
      <family val="1"/>
      <charset val="186"/>
    </font>
    <font>
      <b/>
      <i/>
      <sz val="2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rgb="FFFFFFFF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9"/>
      <color indexed="14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36"/>
      <color theme="1" tint="0.14999847407452621"/>
      <name val="Times New Roman"/>
      <family val="1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4FD1FF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14" fontId="3" fillId="2" borderId="0" xfId="0" applyNumberFormat="1" applyFont="1" applyFill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/>
    </xf>
    <xf numFmtId="1" fontId="5" fillId="9" borderId="4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" fontId="3" fillId="10" borderId="5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right" vertical="center"/>
    </xf>
    <xf numFmtId="0" fontId="3" fillId="10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3" fillId="1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0" fontId="1" fillId="0" borderId="0" xfId="0" applyFont="1" applyFill="1"/>
    <xf numFmtId="0" fontId="7" fillId="2" borderId="0" xfId="0" applyFont="1" applyFill="1" applyAlignment="1"/>
    <xf numFmtId="0" fontId="10" fillId="2" borderId="0" xfId="0" applyFont="1" applyFill="1" applyBorder="1" applyAlignment="1">
      <alignment vertical="center"/>
    </xf>
    <xf numFmtId="0" fontId="11" fillId="2" borderId="0" xfId="0" applyFont="1" applyFill="1"/>
    <xf numFmtId="164" fontId="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" fillId="13" borderId="17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13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13" borderId="4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14" fillId="2" borderId="23" xfId="0" applyNumberFormat="1" applyFont="1" applyFill="1" applyBorder="1" applyAlignment="1">
      <alignment horizontal="center" vertical="center"/>
    </xf>
    <xf numFmtId="165" fontId="1" fillId="2" borderId="22" xfId="0" applyNumberFormat="1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5" fillId="2" borderId="25" xfId="0" applyFont="1" applyFill="1" applyBorder="1" applyAlignment="1" applyProtection="1">
      <alignment horizontal="center" vertical="center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vertical="center"/>
    </xf>
    <xf numFmtId="1" fontId="14" fillId="2" borderId="35" xfId="0" applyNumberFormat="1" applyFont="1" applyFill="1" applyBorder="1" applyAlignment="1">
      <alignment horizontal="center" vertical="center"/>
    </xf>
    <xf numFmtId="165" fontId="1" fillId="2" borderId="3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15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1" fontId="18" fillId="2" borderId="1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" fontId="14" fillId="2" borderId="43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Alignment="1">
      <alignment horizontal="left"/>
    </xf>
    <xf numFmtId="0" fontId="3" fillId="11" borderId="4" xfId="0" applyFont="1" applyFill="1" applyBorder="1" applyAlignment="1">
      <alignment horizontal="left" vertical="center"/>
    </xf>
    <xf numFmtId="0" fontId="3" fillId="14" borderId="4" xfId="0" applyFont="1" applyFill="1" applyBorder="1" applyAlignment="1" applyProtection="1">
      <alignment horizontal="center" vertical="center" wrapText="1"/>
      <protection hidden="1"/>
    </xf>
    <xf numFmtId="0" fontId="3" fillId="14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22" xfId="0" applyFont="1" applyFill="1" applyBorder="1" applyAlignment="1">
      <alignment horizontal="center" vertical="center"/>
    </xf>
    <xf numFmtId="1" fontId="9" fillId="9" borderId="23" xfId="0" applyNumberFormat="1" applyFont="1" applyFill="1" applyBorder="1" applyAlignment="1">
      <alignment horizontal="center" vertical="center"/>
    </xf>
    <xf numFmtId="1" fontId="14" fillId="9" borderId="23" xfId="0" applyNumberFormat="1" applyFont="1" applyFill="1" applyBorder="1" applyAlignment="1">
      <alignment horizontal="center" vertical="center"/>
    </xf>
    <xf numFmtId="1" fontId="1" fillId="9" borderId="23" xfId="0" applyNumberFormat="1" applyFont="1" applyFill="1" applyBorder="1" applyAlignment="1">
      <alignment horizontal="center" vertical="center" wrapText="1"/>
    </xf>
    <xf numFmtId="1" fontId="2" fillId="9" borderId="22" xfId="0" applyNumberFormat="1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1" fontId="9" fillId="9" borderId="34" xfId="0" applyNumberFormat="1" applyFont="1" applyFill="1" applyBorder="1" applyAlignment="1">
      <alignment horizontal="center" vertical="center"/>
    </xf>
    <xf numFmtId="1" fontId="21" fillId="9" borderId="35" xfId="0" applyNumberFormat="1" applyFont="1" applyFill="1" applyBorder="1" applyAlignment="1">
      <alignment horizontal="center" vertical="center"/>
    </xf>
    <xf numFmtId="1" fontId="1" fillId="9" borderId="15" xfId="0" applyNumberFormat="1" applyFont="1" applyFill="1" applyBorder="1" applyAlignment="1">
      <alignment horizontal="center" vertical="center" wrapText="1"/>
    </xf>
    <xf numFmtId="1" fontId="2" fillId="9" borderId="15" xfId="0" applyNumberFormat="1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left" vertical="center"/>
    </xf>
    <xf numFmtId="1" fontId="14" fillId="9" borderId="35" xfId="0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 wrapText="1"/>
    </xf>
    <xf numFmtId="1" fontId="1" fillId="9" borderId="31" xfId="0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1" fontId="21" fillId="2" borderId="35" xfId="0" applyNumberFormat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vertical="center" wrapText="1"/>
    </xf>
    <xf numFmtId="1" fontId="5" fillId="11" borderId="4" xfId="0" applyNumberFormat="1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2" fillId="11" borderId="4" xfId="0" applyNumberFormat="1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left" vertical="center"/>
    </xf>
    <xf numFmtId="0" fontId="3" fillId="15" borderId="4" xfId="0" applyFont="1" applyFill="1" applyBorder="1" applyAlignment="1">
      <alignment horizontal="center" vertical="center"/>
    </xf>
    <xf numFmtId="1" fontId="3" fillId="15" borderId="4" xfId="0" applyNumberFormat="1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3" fillId="14" borderId="10" xfId="0" applyFont="1" applyFill="1" applyBorder="1" applyAlignment="1" applyProtection="1">
      <alignment horizontal="center" vertical="center" wrapText="1"/>
      <protection hidden="1"/>
    </xf>
    <xf numFmtId="0" fontId="15" fillId="15" borderId="14" xfId="0" applyFont="1" applyFill="1" applyBorder="1" applyAlignment="1" applyProtection="1">
      <alignment horizontal="center" vertical="center"/>
      <protection hidden="1"/>
    </xf>
    <xf numFmtId="0" fontId="9" fillId="15" borderId="13" xfId="0" applyFont="1" applyFill="1" applyBorder="1" applyAlignment="1" applyProtection="1">
      <alignment horizontal="center" vertical="center"/>
      <protection hidden="1"/>
    </xf>
    <xf numFmtId="0" fontId="15" fillId="15" borderId="41" xfId="0" applyFont="1" applyFill="1" applyBorder="1" applyAlignment="1" applyProtection="1">
      <alignment horizontal="center" vertical="center"/>
      <protection hidden="1"/>
    </xf>
    <xf numFmtId="0" fontId="9" fillId="15" borderId="38" xfId="0" applyFont="1" applyFill="1" applyBorder="1" applyAlignment="1" applyProtection="1">
      <alignment horizontal="center" vertical="center"/>
      <protection hidden="1"/>
    </xf>
    <xf numFmtId="0" fontId="15" fillId="15" borderId="37" xfId="0" applyFont="1" applyFill="1" applyBorder="1" applyAlignment="1" applyProtection="1">
      <alignment horizontal="center" vertical="center"/>
      <protection hidden="1"/>
    </xf>
    <xf numFmtId="0" fontId="9" fillId="15" borderId="40" xfId="0" applyFont="1" applyFill="1" applyBorder="1" applyAlignment="1" applyProtection="1">
      <alignment horizontal="center" vertical="center"/>
      <protection hidden="1"/>
    </xf>
    <xf numFmtId="0" fontId="1" fillId="15" borderId="15" xfId="0" applyFont="1" applyFill="1" applyBorder="1" applyAlignment="1">
      <alignment horizontal="center"/>
    </xf>
    <xf numFmtId="0" fontId="1" fillId="15" borderId="31" xfId="0" applyFont="1" applyFill="1" applyBorder="1" applyAlignment="1">
      <alignment horizontal="center"/>
    </xf>
    <xf numFmtId="1" fontId="2" fillId="15" borderId="4" xfId="0" applyNumberFormat="1" applyFont="1" applyFill="1" applyBorder="1" applyAlignment="1">
      <alignment horizontal="center" vertical="center" wrapText="1"/>
    </xf>
    <xf numFmtId="1" fontId="2" fillId="16" borderId="4" xfId="0" applyNumberFormat="1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left" vertical="center"/>
    </xf>
    <xf numFmtId="0" fontId="2" fillId="17" borderId="4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left" vertical="center"/>
    </xf>
    <xf numFmtId="0" fontId="5" fillId="17" borderId="6" xfId="0" applyFont="1" applyFill="1" applyBorder="1" applyAlignment="1">
      <alignment horizontal="center" vertical="center"/>
    </xf>
    <xf numFmtId="1" fontId="3" fillId="17" borderId="4" xfId="0" applyNumberFormat="1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vertical="center" wrapText="1"/>
    </xf>
    <xf numFmtId="1" fontId="3" fillId="15" borderId="4" xfId="0" applyNumberFormat="1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1" fontId="2" fillId="18" borderId="4" xfId="0" applyNumberFormat="1" applyFont="1" applyFill="1" applyBorder="1" applyAlignment="1">
      <alignment horizontal="center" vertical="center" wrapText="1"/>
    </xf>
    <xf numFmtId="1" fontId="3" fillId="16" borderId="4" xfId="0" applyNumberFormat="1" applyFont="1" applyFill="1" applyBorder="1" applyAlignment="1">
      <alignment horizontal="center" vertical="center"/>
    </xf>
    <xf numFmtId="1" fontId="5" fillId="15" borderId="4" xfId="0" applyNumberFormat="1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13" borderId="13" xfId="0" applyFont="1" applyFill="1" applyBorder="1" applyAlignment="1">
      <alignment horizontal="right"/>
    </xf>
    <xf numFmtId="0" fontId="9" fillId="13" borderId="14" xfId="0" applyFont="1" applyFill="1" applyBorder="1" applyAlignment="1">
      <alignment horizontal="right"/>
    </xf>
    <xf numFmtId="0" fontId="9" fillId="13" borderId="13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13" borderId="20" xfId="0" applyFont="1" applyFill="1" applyBorder="1" applyAlignment="1" applyProtection="1">
      <alignment horizontal="center" vertical="center"/>
      <protection hidden="1"/>
    </xf>
    <xf numFmtId="0" fontId="9" fillId="13" borderId="17" xfId="0" applyFont="1" applyFill="1" applyBorder="1" applyAlignment="1" applyProtection="1">
      <alignment horizontal="center" vertical="center"/>
      <protection hidden="1"/>
    </xf>
    <xf numFmtId="0" fontId="9" fillId="13" borderId="1" xfId="0" applyFont="1" applyFill="1" applyBorder="1" applyAlignment="1" applyProtection="1">
      <alignment horizontal="center" vertical="center"/>
      <protection hidden="1"/>
    </xf>
    <xf numFmtId="0" fontId="9" fillId="13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/>
    </xf>
    <xf numFmtId="0" fontId="9" fillId="13" borderId="3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  <xf numFmtId="0" fontId="3" fillId="14" borderId="9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1" fontId="22" fillId="10" borderId="0" xfId="0" applyNumberFormat="1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14" borderId="4" xfId="0" applyFont="1" applyFill="1" applyBorder="1" applyAlignment="1" applyProtection="1">
      <alignment horizontal="center" vertical="center" wrapText="1"/>
      <protection hidden="1"/>
    </xf>
    <xf numFmtId="0" fontId="3" fillId="14" borderId="2" xfId="0" applyFont="1" applyFill="1" applyBorder="1" applyAlignment="1" applyProtection="1">
      <alignment horizontal="center" vertical="center" wrapText="1"/>
      <protection hidden="1"/>
    </xf>
    <xf numFmtId="0" fontId="3" fillId="14" borderId="10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</cellXfs>
  <cellStyles count="1">
    <cellStyle name="Parasts" xfId="0" builtinId="0"/>
  </cellStyles>
  <dxfs count="10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ill>
        <patternFill patternType="gray125"/>
      </fill>
    </dxf>
    <dxf>
      <font>
        <color rgb="FFFFCCFF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4FD1FF"/>
      <color rgb="FF33CCFF"/>
      <color rgb="FF3AF70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70</xdr:row>
      <xdr:rowOff>66675</xdr:rowOff>
    </xdr:from>
    <xdr:to>
      <xdr:col>7</xdr:col>
      <xdr:colOff>285750</xdr:colOff>
      <xdr:row>78</xdr:row>
      <xdr:rowOff>0</xdr:rowOff>
    </xdr:to>
    <xdr:pic>
      <xdr:nvPicPr>
        <xdr:cNvPr id="2120" name="Attēls 7" descr="G:\-=DOKUMENTI=-\3. Boss Noliktava\-=DOKUMENTI=-\Māra - vajadzīgie faili\parakst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1410950"/>
          <a:ext cx="27527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95"/>
  <sheetViews>
    <sheetView workbookViewId="0">
      <selection activeCell="C54" sqref="C53:C54"/>
    </sheetView>
  </sheetViews>
  <sheetFormatPr defaultRowHeight="12.75" x14ac:dyDescent="0.2"/>
  <cols>
    <col min="1" max="1" width="3.42578125" style="1" customWidth="1"/>
    <col min="2" max="2" width="17.42578125" style="1" customWidth="1"/>
    <col min="3" max="3" width="16.28515625" style="1" customWidth="1"/>
    <col min="4" max="4" width="5" style="1" customWidth="1"/>
    <col min="5" max="6" width="4.7109375" style="1" customWidth="1"/>
    <col min="7" max="7" width="4.28515625" style="1" customWidth="1"/>
    <col min="8" max="8" width="0.14062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256" width="9.140625" style="1"/>
    <col min="257" max="257" width="3.42578125" style="1" customWidth="1"/>
    <col min="258" max="258" width="17.42578125" style="1" customWidth="1"/>
    <col min="259" max="259" width="16.28515625" style="1" customWidth="1"/>
    <col min="260" max="260" width="5" style="1" customWidth="1"/>
    <col min="261" max="262" width="4.7109375" style="1" customWidth="1"/>
    <col min="263" max="263" width="4.28515625" style="1" customWidth="1"/>
    <col min="264" max="264" width="0" style="1" hidden="1" customWidth="1"/>
    <col min="265" max="268" width="4.7109375" style="1" customWidth="1"/>
    <col min="269" max="271" width="5" style="1" customWidth="1"/>
    <col min="272" max="272" width="3.28515625" style="1" customWidth="1"/>
    <col min="273" max="273" width="2.7109375" style="1" customWidth="1"/>
    <col min="274" max="274" width="3.28515625" style="1" customWidth="1"/>
    <col min="275" max="275" width="2.7109375" style="1" customWidth="1"/>
    <col min="276" max="276" width="3.28515625" style="1" customWidth="1"/>
    <col min="277" max="277" width="2.7109375" style="1" customWidth="1"/>
    <col min="278" max="278" width="3.28515625" style="1" customWidth="1"/>
    <col min="279" max="279" width="2.7109375" style="1" customWidth="1"/>
    <col min="280" max="280" width="3.28515625" style="1" customWidth="1"/>
    <col min="281" max="281" width="2.7109375" style="1" customWidth="1"/>
    <col min="282" max="282" width="3.28515625" style="1" customWidth="1"/>
    <col min="283" max="283" width="2.7109375" style="1" customWidth="1"/>
    <col min="284" max="284" width="3.28515625" style="1" customWidth="1"/>
    <col min="285" max="285" width="2.7109375" style="1" customWidth="1"/>
    <col min="286" max="286" width="3.28515625" style="1" customWidth="1"/>
    <col min="287" max="287" width="2.7109375" style="1" customWidth="1"/>
    <col min="288" max="288" width="3.28515625" style="1" customWidth="1"/>
    <col min="289" max="289" width="2.7109375" style="1" customWidth="1"/>
    <col min="290" max="290" width="3.28515625" style="1" customWidth="1"/>
    <col min="291" max="291" width="2.7109375" style="1" customWidth="1"/>
    <col min="292" max="292" width="3.28515625" style="1" customWidth="1"/>
    <col min="293" max="293" width="2.7109375" style="1" customWidth="1"/>
    <col min="294" max="294" width="2.42578125" style="1" customWidth="1"/>
    <col min="295" max="295" width="2.28515625" style="1" customWidth="1"/>
    <col min="296" max="296" width="2.42578125" style="1" customWidth="1"/>
    <col min="297" max="307" width="4.140625" style="1" customWidth="1"/>
    <col min="308" max="308" width="2.42578125" style="1" customWidth="1"/>
    <col min="309" max="319" width="4.140625" style="1" customWidth="1"/>
    <col min="320" max="320" width="5.85546875" style="1" customWidth="1"/>
    <col min="321" max="322" width="6.42578125" style="1" customWidth="1"/>
    <col min="323" max="323" width="6.7109375" style="1" customWidth="1"/>
    <col min="324" max="512" width="9.140625" style="1"/>
    <col min="513" max="513" width="3.42578125" style="1" customWidth="1"/>
    <col min="514" max="514" width="17.42578125" style="1" customWidth="1"/>
    <col min="515" max="515" width="16.28515625" style="1" customWidth="1"/>
    <col min="516" max="516" width="5" style="1" customWidth="1"/>
    <col min="517" max="518" width="4.7109375" style="1" customWidth="1"/>
    <col min="519" max="519" width="4.28515625" style="1" customWidth="1"/>
    <col min="520" max="520" width="0" style="1" hidden="1" customWidth="1"/>
    <col min="521" max="524" width="4.7109375" style="1" customWidth="1"/>
    <col min="525" max="527" width="5" style="1" customWidth="1"/>
    <col min="528" max="528" width="3.28515625" style="1" customWidth="1"/>
    <col min="529" max="529" width="2.7109375" style="1" customWidth="1"/>
    <col min="530" max="530" width="3.28515625" style="1" customWidth="1"/>
    <col min="531" max="531" width="2.7109375" style="1" customWidth="1"/>
    <col min="532" max="532" width="3.28515625" style="1" customWidth="1"/>
    <col min="533" max="533" width="2.7109375" style="1" customWidth="1"/>
    <col min="534" max="534" width="3.28515625" style="1" customWidth="1"/>
    <col min="535" max="535" width="2.7109375" style="1" customWidth="1"/>
    <col min="536" max="536" width="3.28515625" style="1" customWidth="1"/>
    <col min="537" max="537" width="2.7109375" style="1" customWidth="1"/>
    <col min="538" max="538" width="3.28515625" style="1" customWidth="1"/>
    <col min="539" max="539" width="2.7109375" style="1" customWidth="1"/>
    <col min="540" max="540" width="3.28515625" style="1" customWidth="1"/>
    <col min="541" max="541" width="2.7109375" style="1" customWidth="1"/>
    <col min="542" max="542" width="3.28515625" style="1" customWidth="1"/>
    <col min="543" max="543" width="2.7109375" style="1" customWidth="1"/>
    <col min="544" max="544" width="3.28515625" style="1" customWidth="1"/>
    <col min="545" max="545" width="2.7109375" style="1" customWidth="1"/>
    <col min="546" max="546" width="3.28515625" style="1" customWidth="1"/>
    <col min="547" max="547" width="2.7109375" style="1" customWidth="1"/>
    <col min="548" max="548" width="3.28515625" style="1" customWidth="1"/>
    <col min="549" max="549" width="2.7109375" style="1" customWidth="1"/>
    <col min="550" max="550" width="2.42578125" style="1" customWidth="1"/>
    <col min="551" max="551" width="2.28515625" style="1" customWidth="1"/>
    <col min="552" max="552" width="2.42578125" style="1" customWidth="1"/>
    <col min="553" max="563" width="4.140625" style="1" customWidth="1"/>
    <col min="564" max="564" width="2.42578125" style="1" customWidth="1"/>
    <col min="565" max="575" width="4.140625" style="1" customWidth="1"/>
    <col min="576" max="576" width="5.85546875" style="1" customWidth="1"/>
    <col min="577" max="578" width="6.42578125" style="1" customWidth="1"/>
    <col min="579" max="579" width="6.7109375" style="1" customWidth="1"/>
    <col min="580" max="768" width="9.140625" style="1"/>
    <col min="769" max="769" width="3.42578125" style="1" customWidth="1"/>
    <col min="770" max="770" width="17.42578125" style="1" customWidth="1"/>
    <col min="771" max="771" width="16.28515625" style="1" customWidth="1"/>
    <col min="772" max="772" width="5" style="1" customWidth="1"/>
    <col min="773" max="774" width="4.7109375" style="1" customWidth="1"/>
    <col min="775" max="775" width="4.28515625" style="1" customWidth="1"/>
    <col min="776" max="776" width="0" style="1" hidden="1" customWidth="1"/>
    <col min="777" max="780" width="4.7109375" style="1" customWidth="1"/>
    <col min="781" max="783" width="5" style="1" customWidth="1"/>
    <col min="784" max="784" width="3.28515625" style="1" customWidth="1"/>
    <col min="785" max="785" width="2.7109375" style="1" customWidth="1"/>
    <col min="786" max="786" width="3.28515625" style="1" customWidth="1"/>
    <col min="787" max="787" width="2.7109375" style="1" customWidth="1"/>
    <col min="788" max="788" width="3.28515625" style="1" customWidth="1"/>
    <col min="789" max="789" width="2.7109375" style="1" customWidth="1"/>
    <col min="790" max="790" width="3.28515625" style="1" customWidth="1"/>
    <col min="791" max="791" width="2.7109375" style="1" customWidth="1"/>
    <col min="792" max="792" width="3.28515625" style="1" customWidth="1"/>
    <col min="793" max="793" width="2.7109375" style="1" customWidth="1"/>
    <col min="794" max="794" width="3.28515625" style="1" customWidth="1"/>
    <col min="795" max="795" width="2.7109375" style="1" customWidth="1"/>
    <col min="796" max="796" width="3.28515625" style="1" customWidth="1"/>
    <col min="797" max="797" width="2.7109375" style="1" customWidth="1"/>
    <col min="798" max="798" width="3.28515625" style="1" customWidth="1"/>
    <col min="799" max="799" width="2.7109375" style="1" customWidth="1"/>
    <col min="800" max="800" width="3.28515625" style="1" customWidth="1"/>
    <col min="801" max="801" width="2.7109375" style="1" customWidth="1"/>
    <col min="802" max="802" width="3.28515625" style="1" customWidth="1"/>
    <col min="803" max="803" width="2.7109375" style="1" customWidth="1"/>
    <col min="804" max="804" width="3.28515625" style="1" customWidth="1"/>
    <col min="805" max="805" width="2.7109375" style="1" customWidth="1"/>
    <col min="806" max="806" width="2.42578125" style="1" customWidth="1"/>
    <col min="807" max="807" width="2.28515625" style="1" customWidth="1"/>
    <col min="808" max="808" width="2.42578125" style="1" customWidth="1"/>
    <col min="809" max="819" width="4.140625" style="1" customWidth="1"/>
    <col min="820" max="820" width="2.42578125" style="1" customWidth="1"/>
    <col min="821" max="831" width="4.140625" style="1" customWidth="1"/>
    <col min="832" max="832" width="5.85546875" style="1" customWidth="1"/>
    <col min="833" max="834" width="6.42578125" style="1" customWidth="1"/>
    <col min="835" max="835" width="6.7109375" style="1" customWidth="1"/>
    <col min="836" max="1024" width="9.140625" style="1"/>
    <col min="1025" max="1025" width="3.42578125" style="1" customWidth="1"/>
    <col min="1026" max="1026" width="17.42578125" style="1" customWidth="1"/>
    <col min="1027" max="1027" width="16.28515625" style="1" customWidth="1"/>
    <col min="1028" max="1028" width="5" style="1" customWidth="1"/>
    <col min="1029" max="1030" width="4.7109375" style="1" customWidth="1"/>
    <col min="1031" max="1031" width="4.28515625" style="1" customWidth="1"/>
    <col min="1032" max="1032" width="0" style="1" hidden="1" customWidth="1"/>
    <col min="1033" max="1036" width="4.7109375" style="1" customWidth="1"/>
    <col min="1037" max="1039" width="5" style="1" customWidth="1"/>
    <col min="1040" max="1040" width="3.28515625" style="1" customWidth="1"/>
    <col min="1041" max="1041" width="2.7109375" style="1" customWidth="1"/>
    <col min="1042" max="1042" width="3.28515625" style="1" customWidth="1"/>
    <col min="1043" max="1043" width="2.7109375" style="1" customWidth="1"/>
    <col min="1044" max="1044" width="3.28515625" style="1" customWidth="1"/>
    <col min="1045" max="1045" width="2.7109375" style="1" customWidth="1"/>
    <col min="1046" max="1046" width="3.28515625" style="1" customWidth="1"/>
    <col min="1047" max="1047" width="2.7109375" style="1" customWidth="1"/>
    <col min="1048" max="1048" width="3.28515625" style="1" customWidth="1"/>
    <col min="1049" max="1049" width="2.7109375" style="1" customWidth="1"/>
    <col min="1050" max="1050" width="3.28515625" style="1" customWidth="1"/>
    <col min="1051" max="1051" width="2.7109375" style="1" customWidth="1"/>
    <col min="1052" max="1052" width="3.28515625" style="1" customWidth="1"/>
    <col min="1053" max="1053" width="2.7109375" style="1" customWidth="1"/>
    <col min="1054" max="1054" width="3.28515625" style="1" customWidth="1"/>
    <col min="1055" max="1055" width="2.7109375" style="1" customWidth="1"/>
    <col min="1056" max="1056" width="3.28515625" style="1" customWidth="1"/>
    <col min="1057" max="1057" width="2.7109375" style="1" customWidth="1"/>
    <col min="1058" max="1058" width="3.28515625" style="1" customWidth="1"/>
    <col min="1059" max="1059" width="2.7109375" style="1" customWidth="1"/>
    <col min="1060" max="1060" width="3.28515625" style="1" customWidth="1"/>
    <col min="1061" max="1061" width="2.7109375" style="1" customWidth="1"/>
    <col min="1062" max="1062" width="2.42578125" style="1" customWidth="1"/>
    <col min="1063" max="1063" width="2.28515625" style="1" customWidth="1"/>
    <col min="1064" max="1064" width="2.42578125" style="1" customWidth="1"/>
    <col min="1065" max="1075" width="4.140625" style="1" customWidth="1"/>
    <col min="1076" max="1076" width="2.42578125" style="1" customWidth="1"/>
    <col min="1077" max="1087" width="4.140625" style="1" customWidth="1"/>
    <col min="1088" max="1088" width="5.85546875" style="1" customWidth="1"/>
    <col min="1089" max="1090" width="6.42578125" style="1" customWidth="1"/>
    <col min="1091" max="1091" width="6.7109375" style="1" customWidth="1"/>
    <col min="1092" max="1280" width="9.140625" style="1"/>
    <col min="1281" max="1281" width="3.42578125" style="1" customWidth="1"/>
    <col min="1282" max="1282" width="17.42578125" style="1" customWidth="1"/>
    <col min="1283" max="1283" width="16.28515625" style="1" customWidth="1"/>
    <col min="1284" max="1284" width="5" style="1" customWidth="1"/>
    <col min="1285" max="1286" width="4.7109375" style="1" customWidth="1"/>
    <col min="1287" max="1287" width="4.28515625" style="1" customWidth="1"/>
    <col min="1288" max="1288" width="0" style="1" hidden="1" customWidth="1"/>
    <col min="1289" max="1292" width="4.7109375" style="1" customWidth="1"/>
    <col min="1293" max="1295" width="5" style="1" customWidth="1"/>
    <col min="1296" max="1296" width="3.28515625" style="1" customWidth="1"/>
    <col min="1297" max="1297" width="2.7109375" style="1" customWidth="1"/>
    <col min="1298" max="1298" width="3.28515625" style="1" customWidth="1"/>
    <col min="1299" max="1299" width="2.7109375" style="1" customWidth="1"/>
    <col min="1300" max="1300" width="3.28515625" style="1" customWidth="1"/>
    <col min="1301" max="1301" width="2.7109375" style="1" customWidth="1"/>
    <col min="1302" max="1302" width="3.28515625" style="1" customWidth="1"/>
    <col min="1303" max="1303" width="2.7109375" style="1" customWidth="1"/>
    <col min="1304" max="1304" width="3.28515625" style="1" customWidth="1"/>
    <col min="1305" max="1305" width="2.7109375" style="1" customWidth="1"/>
    <col min="1306" max="1306" width="3.28515625" style="1" customWidth="1"/>
    <col min="1307" max="1307" width="2.7109375" style="1" customWidth="1"/>
    <col min="1308" max="1308" width="3.28515625" style="1" customWidth="1"/>
    <col min="1309" max="1309" width="2.7109375" style="1" customWidth="1"/>
    <col min="1310" max="1310" width="3.28515625" style="1" customWidth="1"/>
    <col min="1311" max="1311" width="2.7109375" style="1" customWidth="1"/>
    <col min="1312" max="1312" width="3.28515625" style="1" customWidth="1"/>
    <col min="1313" max="1313" width="2.7109375" style="1" customWidth="1"/>
    <col min="1314" max="1314" width="3.28515625" style="1" customWidth="1"/>
    <col min="1315" max="1315" width="2.7109375" style="1" customWidth="1"/>
    <col min="1316" max="1316" width="3.28515625" style="1" customWidth="1"/>
    <col min="1317" max="1317" width="2.7109375" style="1" customWidth="1"/>
    <col min="1318" max="1318" width="2.42578125" style="1" customWidth="1"/>
    <col min="1319" max="1319" width="2.28515625" style="1" customWidth="1"/>
    <col min="1320" max="1320" width="2.42578125" style="1" customWidth="1"/>
    <col min="1321" max="1331" width="4.140625" style="1" customWidth="1"/>
    <col min="1332" max="1332" width="2.42578125" style="1" customWidth="1"/>
    <col min="1333" max="1343" width="4.140625" style="1" customWidth="1"/>
    <col min="1344" max="1344" width="5.85546875" style="1" customWidth="1"/>
    <col min="1345" max="1346" width="6.42578125" style="1" customWidth="1"/>
    <col min="1347" max="1347" width="6.7109375" style="1" customWidth="1"/>
    <col min="1348" max="1536" width="9.140625" style="1"/>
    <col min="1537" max="1537" width="3.42578125" style="1" customWidth="1"/>
    <col min="1538" max="1538" width="17.42578125" style="1" customWidth="1"/>
    <col min="1539" max="1539" width="16.28515625" style="1" customWidth="1"/>
    <col min="1540" max="1540" width="5" style="1" customWidth="1"/>
    <col min="1541" max="1542" width="4.7109375" style="1" customWidth="1"/>
    <col min="1543" max="1543" width="4.28515625" style="1" customWidth="1"/>
    <col min="1544" max="1544" width="0" style="1" hidden="1" customWidth="1"/>
    <col min="1545" max="1548" width="4.7109375" style="1" customWidth="1"/>
    <col min="1549" max="1551" width="5" style="1" customWidth="1"/>
    <col min="1552" max="1552" width="3.28515625" style="1" customWidth="1"/>
    <col min="1553" max="1553" width="2.7109375" style="1" customWidth="1"/>
    <col min="1554" max="1554" width="3.28515625" style="1" customWidth="1"/>
    <col min="1555" max="1555" width="2.7109375" style="1" customWidth="1"/>
    <col min="1556" max="1556" width="3.28515625" style="1" customWidth="1"/>
    <col min="1557" max="1557" width="2.7109375" style="1" customWidth="1"/>
    <col min="1558" max="1558" width="3.28515625" style="1" customWidth="1"/>
    <col min="1559" max="1559" width="2.7109375" style="1" customWidth="1"/>
    <col min="1560" max="1560" width="3.28515625" style="1" customWidth="1"/>
    <col min="1561" max="1561" width="2.7109375" style="1" customWidth="1"/>
    <col min="1562" max="1562" width="3.28515625" style="1" customWidth="1"/>
    <col min="1563" max="1563" width="2.7109375" style="1" customWidth="1"/>
    <col min="1564" max="1564" width="3.28515625" style="1" customWidth="1"/>
    <col min="1565" max="1565" width="2.7109375" style="1" customWidth="1"/>
    <col min="1566" max="1566" width="3.28515625" style="1" customWidth="1"/>
    <col min="1567" max="1567" width="2.7109375" style="1" customWidth="1"/>
    <col min="1568" max="1568" width="3.28515625" style="1" customWidth="1"/>
    <col min="1569" max="1569" width="2.7109375" style="1" customWidth="1"/>
    <col min="1570" max="1570" width="3.28515625" style="1" customWidth="1"/>
    <col min="1571" max="1571" width="2.7109375" style="1" customWidth="1"/>
    <col min="1572" max="1572" width="3.28515625" style="1" customWidth="1"/>
    <col min="1573" max="1573" width="2.7109375" style="1" customWidth="1"/>
    <col min="1574" max="1574" width="2.42578125" style="1" customWidth="1"/>
    <col min="1575" max="1575" width="2.28515625" style="1" customWidth="1"/>
    <col min="1576" max="1576" width="2.42578125" style="1" customWidth="1"/>
    <col min="1577" max="1587" width="4.140625" style="1" customWidth="1"/>
    <col min="1588" max="1588" width="2.42578125" style="1" customWidth="1"/>
    <col min="1589" max="1599" width="4.140625" style="1" customWidth="1"/>
    <col min="1600" max="1600" width="5.85546875" style="1" customWidth="1"/>
    <col min="1601" max="1602" width="6.42578125" style="1" customWidth="1"/>
    <col min="1603" max="1603" width="6.7109375" style="1" customWidth="1"/>
    <col min="1604" max="1792" width="9.140625" style="1"/>
    <col min="1793" max="1793" width="3.42578125" style="1" customWidth="1"/>
    <col min="1794" max="1794" width="17.42578125" style="1" customWidth="1"/>
    <col min="1795" max="1795" width="16.28515625" style="1" customWidth="1"/>
    <col min="1796" max="1796" width="5" style="1" customWidth="1"/>
    <col min="1797" max="1798" width="4.7109375" style="1" customWidth="1"/>
    <col min="1799" max="1799" width="4.28515625" style="1" customWidth="1"/>
    <col min="1800" max="1800" width="0" style="1" hidden="1" customWidth="1"/>
    <col min="1801" max="1804" width="4.7109375" style="1" customWidth="1"/>
    <col min="1805" max="1807" width="5" style="1" customWidth="1"/>
    <col min="1808" max="1808" width="3.28515625" style="1" customWidth="1"/>
    <col min="1809" max="1809" width="2.7109375" style="1" customWidth="1"/>
    <col min="1810" max="1810" width="3.28515625" style="1" customWidth="1"/>
    <col min="1811" max="1811" width="2.7109375" style="1" customWidth="1"/>
    <col min="1812" max="1812" width="3.28515625" style="1" customWidth="1"/>
    <col min="1813" max="1813" width="2.7109375" style="1" customWidth="1"/>
    <col min="1814" max="1814" width="3.28515625" style="1" customWidth="1"/>
    <col min="1815" max="1815" width="2.7109375" style="1" customWidth="1"/>
    <col min="1816" max="1816" width="3.28515625" style="1" customWidth="1"/>
    <col min="1817" max="1817" width="2.7109375" style="1" customWidth="1"/>
    <col min="1818" max="1818" width="3.28515625" style="1" customWidth="1"/>
    <col min="1819" max="1819" width="2.7109375" style="1" customWidth="1"/>
    <col min="1820" max="1820" width="3.28515625" style="1" customWidth="1"/>
    <col min="1821" max="1821" width="2.7109375" style="1" customWidth="1"/>
    <col min="1822" max="1822" width="3.28515625" style="1" customWidth="1"/>
    <col min="1823" max="1823" width="2.7109375" style="1" customWidth="1"/>
    <col min="1824" max="1824" width="3.28515625" style="1" customWidth="1"/>
    <col min="1825" max="1825" width="2.7109375" style="1" customWidth="1"/>
    <col min="1826" max="1826" width="3.28515625" style="1" customWidth="1"/>
    <col min="1827" max="1827" width="2.7109375" style="1" customWidth="1"/>
    <col min="1828" max="1828" width="3.28515625" style="1" customWidth="1"/>
    <col min="1829" max="1829" width="2.7109375" style="1" customWidth="1"/>
    <col min="1830" max="1830" width="2.42578125" style="1" customWidth="1"/>
    <col min="1831" max="1831" width="2.28515625" style="1" customWidth="1"/>
    <col min="1832" max="1832" width="2.42578125" style="1" customWidth="1"/>
    <col min="1833" max="1843" width="4.140625" style="1" customWidth="1"/>
    <col min="1844" max="1844" width="2.42578125" style="1" customWidth="1"/>
    <col min="1845" max="1855" width="4.140625" style="1" customWidth="1"/>
    <col min="1856" max="1856" width="5.85546875" style="1" customWidth="1"/>
    <col min="1857" max="1858" width="6.42578125" style="1" customWidth="1"/>
    <col min="1859" max="1859" width="6.7109375" style="1" customWidth="1"/>
    <col min="1860" max="2048" width="9.140625" style="1"/>
    <col min="2049" max="2049" width="3.42578125" style="1" customWidth="1"/>
    <col min="2050" max="2050" width="17.42578125" style="1" customWidth="1"/>
    <col min="2051" max="2051" width="16.28515625" style="1" customWidth="1"/>
    <col min="2052" max="2052" width="5" style="1" customWidth="1"/>
    <col min="2053" max="2054" width="4.7109375" style="1" customWidth="1"/>
    <col min="2055" max="2055" width="4.28515625" style="1" customWidth="1"/>
    <col min="2056" max="2056" width="0" style="1" hidden="1" customWidth="1"/>
    <col min="2057" max="2060" width="4.7109375" style="1" customWidth="1"/>
    <col min="2061" max="2063" width="5" style="1" customWidth="1"/>
    <col min="2064" max="2064" width="3.28515625" style="1" customWidth="1"/>
    <col min="2065" max="2065" width="2.7109375" style="1" customWidth="1"/>
    <col min="2066" max="2066" width="3.28515625" style="1" customWidth="1"/>
    <col min="2067" max="2067" width="2.7109375" style="1" customWidth="1"/>
    <col min="2068" max="2068" width="3.28515625" style="1" customWidth="1"/>
    <col min="2069" max="2069" width="2.7109375" style="1" customWidth="1"/>
    <col min="2070" max="2070" width="3.28515625" style="1" customWidth="1"/>
    <col min="2071" max="2071" width="2.7109375" style="1" customWidth="1"/>
    <col min="2072" max="2072" width="3.28515625" style="1" customWidth="1"/>
    <col min="2073" max="2073" width="2.7109375" style="1" customWidth="1"/>
    <col min="2074" max="2074" width="3.28515625" style="1" customWidth="1"/>
    <col min="2075" max="2075" width="2.7109375" style="1" customWidth="1"/>
    <col min="2076" max="2076" width="3.28515625" style="1" customWidth="1"/>
    <col min="2077" max="2077" width="2.7109375" style="1" customWidth="1"/>
    <col min="2078" max="2078" width="3.28515625" style="1" customWidth="1"/>
    <col min="2079" max="2079" width="2.7109375" style="1" customWidth="1"/>
    <col min="2080" max="2080" width="3.28515625" style="1" customWidth="1"/>
    <col min="2081" max="2081" width="2.7109375" style="1" customWidth="1"/>
    <col min="2082" max="2082" width="3.28515625" style="1" customWidth="1"/>
    <col min="2083" max="2083" width="2.7109375" style="1" customWidth="1"/>
    <col min="2084" max="2084" width="3.28515625" style="1" customWidth="1"/>
    <col min="2085" max="2085" width="2.7109375" style="1" customWidth="1"/>
    <col min="2086" max="2086" width="2.42578125" style="1" customWidth="1"/>
    <col min="2087" max="2087" width="2.28515625" style="1" customWidth="1"/>
    <col min="2088" max="2088" width="2.42578125" style="1" customWidth="1"/>
    <col min="2089" max="2099" width="4.140625" style="1" customWidth="1"/>
    <col min="2100" max="2100" width="2.42578125" style="1" customWidth="1"/>
    <col min="2101" max="2111" width="4.140625" style="1" customWidth="1"/>
    <col min="2112" max="2112" width="5.85546875" style="1" customWidth="1"/>
    <col min="2113" max="2114" width="6.42578125" style="1" customWidth="1"/>
    <col min="2115" max="2115" width="6.7109375" style="1" customWidth="1"/>
    <col min="2116" max="2304" width="9.140625" style="1"/>
    <col min="2305" max="2305" width="3.42578125" style="1" customWidth="1"/>
    <col min="2306" max="2306" width="17.42578125" style="1" customWidth="1"/>
    <col min="2307" max="2307" width="16.28515625" style="1" customWidth="1"/>
    <col min="2308" max="2308" width="5" style="1" customWidth="1"/>
    <col min="2309" max="2310" width="4.7109375" style="1" customWidth="1"/>
    <col min="2311" max="2311" width="4.28515625" style="1" customWidth="1"/>
    <col min="2312" max="2312" width="0" style="1" hidden="1" customWidth="1"/>
    <col min="2313" max="2316" width="4.7109375" style="1" customWidth="1"/>
    <col min="2317" max="2319" width="5" style="1" customWidth="1"/>
    <col min="2320" max="2320" width="3.28515625" style="1" customWidth="1"/>
    <col min="2321" max="2321" width="2.7109375" style="1" customWidth="1"/>
    <col min="2322" max="2322" width="3.28515625" style="1" customWidth="1"/>
    <col min="2323" max="2323" width="2.7109375" style="1" customWidth="1"/>
    <col min="2324" max="2324" width="3.28515625" style="1" customWidth="1"/>
    <col min="2325" max="2325" width="2.7109375" style="1" customWidth="1"/>
    <col min="2326" max="2326" width="3.28515625" style="1" customWidth="1"/>
    <col min="2327" max="2327" width="2.7109375" style="1" customWidth="1"/>
    <col min="2328" max="2328" width="3.28515625" style="1" customWidth="1"/>
    <col min="2329" max="2329" width="2.7109375" style="1" customWidth="1"/>
    <col min="2330" max="2330" width="3.28515625" style="1" customWidth="1"/>
    <col min="2331" max="2331" width="2.7109375" style="1" customWidth="1"/>
    <col min="2332" max="2332" width="3.28515625" style="1" customWidth="1"/>
    <col min="2333" max="2333" width="2.7109375" style="1" customWidth="1"/>
    <col min="2334" max="2334" width="3.28515625" style="1" customWidth="1"/>
    <col min="2335" max="2335" width="2.7109375" style="1" customWidth="1"/>
    <col min="2336" max="2336" width="3.28515625" style="1" customWidth="1"/>
    <col min="2337" max="2337" width="2.7109375" style="1" customWidth="1"/>
    <col min="2338" max="2338" width="3.28515625" style="1" customWidth="1"/>
    <col min="2339" max="2339" width="2.7109375" style="1" customWidth="1"/>
    <col min="2340" max="2340" width="3.28515625" style="1" customWidth="1"/>
    <col min="2341" max="2341" width="2.7109375" style="1" customWidth="1"/>
    <col min="2342" max="2342" width="2.42578125" style="1" customWidth="1"/>
    <col min="2343" max="2343" width="2.28515625" style="1" customWidth="1"/>
    <col min="2344" max="2344" width="2.42578125" style="1" customWidth="1"/>
    <col min="2345" max="2355" width="4.140625" style="1" customWidth="1"/>
    <col min="2356" max="2356" width="2.42578125" style="1" customWidth="1"/>
    <col min="2357" max="2367" width="4.140625" style="1" customWidth="1"/>
    <col min="2368" max="2368" width="5.85546875" style="1" customWidth="1"/>
    <col min="2369" max="2370" width="6.42578125" style="1" customWidth="1"/>
    <col min="2371" max="2371" width="6.7109375" style="1" customWidth="1"/>
    <col min="2372" max="2560" width="9.140625" style="1"/>
    <col min="2561" max="2561" width="3.42578125" style="1" customWidth="1"/>
    <col min="2562" max="2562" width="17.42578125" style="1" customWidth="1"/>
    <col min="2563" max="2563" width="16.28515625" style="1" customWidth="1"/>
    <col min="2564" max="2564" width="5" style="1" customWidth="1"/>
    <col min="2565" max="2566" width="4.7109375" style="1" customWidth="1"/>
    <col min="2567" max="2567" width="4.28515625" style="1" customWidth="1"/>
    <col min="2568" max="2568" width="0" style="1" hidden="1" customWidth="1"/>
    <col min="2569" max="2572" width="4.7109375" style="1" customWidth="1"/>
    <col min="2573" max="2575" width="5" style="1" customWidth="1"/>
    <col min="2576" max="2576" width="3.28515625" style="1" customWidth="1"/>
    <col min="2577" max="2577" width="2.7109375" style="1" customWidth="1"/>
    <col min="2578" max="2578" width="3.28515625" style="1" customWidth="1"/>
    <col min="2579" max="2579" width="2.7109375" style="1" customWidth="1"/>
    <col min="2580" max="2580" width="3.28515625" style="1" customWidth="1"/>
    <col min="2581" max="2581" width="2.7109375" style="1" customWidth="1"/>
    <col min="2582" max="2582" width="3.28515625" style="1" customWidth="1"/>
    <col min="2583" max="2583" width="2.7109375" style="1" customWidth="1"/>
    <col min="2584" max="2584" width="3.28515625" style="1" customWidth="1"/>
    <col min="2585" max="2585" width="2.7109375" style="1" customWidth="1"/>
    <col min="2586" max="2586" width="3.28515625" style="1" customWidth="1"/>
    <col min="2587" max="2587" width="2.7109375" style="1" customWidth="1"/>
    <col min="2588" max="2588" width="3.28515625" style="1" customWidth="1"/>
    <col min="2589" max="2589" width="2.7109375" style="1" customWidth="1"/>
    <col min="2590" max="2590" width="3.28515625" style="1" customWidth="1"/>
    <col min="2591" max="2591" width="2.7109375" style="1" customWidth="1"/>
    <col min="2592" max="2592" width="3.28515625" style="1" customWidth="1"/>
    <col min="2593" max="2593" width="2.7109375" style="1" customWidth="1"/>
    <col min="2594" max="2594" width="3.28515625" style="1" customWidth="1"/>
    <col min="2595" max="2595" width="2.7109375" style="1" customWidth="1"/>
    <col min="2596" max="2596" width="3.28515625" style="1" customWidth="1"/>
    <col min="2597" max="2597" width="2.7109375" style="1" customWidth="1"/>
    <col min="2598" max="2598" width="2.42578125" style="1" customWidth="1"/>
    <col min="2599" max="2599" width="2.28515625" style="1" customWidth="1"/>
    <col min="2600" max="2600" width="2.42578125" style="1" customWidth="1"/>
    <col min="2601" max="2611" width="4.140625" style="1" customWidth="1"/>
    <col min="2612" max="2612" width="2.42578125" style="1" customWidth="1"/>
    <col min="2613" max="2623" width="4.140625" style="1" customWidth="1"/>
    <col min="2624" max="2624" width="5.85546875" style="1" customWidth="1"/>
    <col min="2625" max="2626" width="6.42578125" style="1" customWidth="1"/>
    <col min="2627" max="2627" width="6.7109375" style="1" customWidth="1"/>
    <col min="2628" max="2816" width="9.140625" style="1"/>
    <col min="2817" max="2817" width="3.42578125" style="1" customWidth="1"/>
    <col min="2818" max="2818" width="17.42578125" style="1" customWidth="1"/>
    <col min="2819" max="2819" width="16.28515625" style="1" customWidth="1"/>
    <col min="2820" max="2820" width="5" style="1" customWidth="1"/>
    <col min="2821" max="2822" width="4.7109375" style="1" customWidth="1"/>
    <col min="2823" max="2823" width="4.28515625" style="1" customWidth="1"/>
    <col min="2824" max="2824" width="0" style="1" hidden="1" customWidth="1"/>
    <col min="2825" max="2828" width="4.7109375" style="1" customWidth="1"/>
    <col min="2829" max="2831" width="5" style="1" customWidth="1"/>
    <col min="2832" max="2832" width="3.28515625" style="1" customWidth="1"/>
    <col min="2833" max="2833" width="2.7109375" style="1" customWidth="1"/>
    <col min="2834" max="2834" width="3.28515625" style="1" customWidth="1"/>
    <col min="2835" max="2835" width="2.7109375" style="1" customWidth="1"/>
    <col min="2836" max="2836" width="3.28515625" style="1" customWidth="1"/>
    <col min="2837" max="2837" width="2.7109375" style="1" customWidth="1"/>
    <col min="2838" max="2838" width="3.28515625" style="1" customWidth="1"/>
    <col min="2839" max="2839" width="2.7109375" style="1" customWidth="1"/>
    <col min="2840" max="2840" width="3.28515625" style="1" customWidth="1"/>
    <col min="2841" max="2841" width="2.7109375" style="1" customWidth="1"/>
    <col min="2842" max="2842" width="3.28515625" style="1" customWidth="1"/>
    <col min="2843" max="2843" width="2.7109375" style="1" customWidth="1"/>
    <col min="2844" max="2844" width="3.28515625" style="1" customWidth="1"/>
    <col min="2845" max="2845" width="2.7109375" style="1" customWidth="1"/>
    <col min="2846" max="2846" width="3.28515625" style="1" customWidth="1"/>
    <col min="2847" max="2847" width="2.7109375" style="1" customWidth="1"/>
    <col min="2848" max="2848" width="3.28515625" style="1" customWidth="1"/>
    <col min="2849" max="2849" width="2.7109375" style="1" customWidth="1"/>
    <col min="2850" max="2850" width="3.28515625" style="1" customWidth="1"/>
    <col min="2851" max="2851" width="2.7109375" style="1" customWidth="1"/>
    <col min="2852" max="2852" width="3.28515625" style="1" customWidth="1"/>
    <col min="2853" max="2853" width="2.7109375" style="1" customWidth="1"/>
    <col min="2854" max="2854" width="2.42578125" style="1" customWidth="1"/>
    <col min="2855" max="2855" width="2.28515625" style="1" customWidth="1"/>
    <col min="2856" max="2856" width="2.42578125" style="1" customWidth="1"/>
    <col min="2857" max="2867" width="4.140625" style="1" customWidth="1"/>
    <col min="2868" max="2868" width="2.42578125" style="1" customWidth="1"/>
    <col min="2869" max="2879" width="4.140625" style="1" customWidth="1"/>
    <col min="2880" max="2880" width="5.85546875" style="1" customWidth="1"/>
    <col min="2881" max="2882" width="6.42578125" style="1" customWidth="1"/>
    <col min="2883" max="2883" width="6.7109375" style="1" customWidth="1"/>
    <col min="2884" max="3072" width="9.140625" style="1"/>
    <col min="3073" max="3073" width="3.42578125" style="1" customWidth="1"/>
    <col min="3074" max="3074" width="17.42578125" style="1" customWidth="1"/>
    <col min="3075" max="3075" width="16.28515625" style="1" customWidth="1"/>
    <col min="3076" max="3076" width="5" style="1" customWidth="1"/>
    <col min="3077" max="3078" width="4.7109375" style="1" customWidth="1"/>
    <col min="3079" max="3079" width="4.28515625" style="1" customWidth="1"/>
    <col min="3080" max="3080" width="0" style="1" hidden="1" customWidth="1"/>
    <col min="3081" max="3084" width="4.7109375" style="1" customWidth="1"/>
    <col min="3085" max="3087" width="5" style="1" customWidth="1"/>
    <col min="3088" max="3088" width="3.28515625" style="1" customWidth="1"/>
    <col min="3089" max="3089" width="2.7109375" style="1" customWidth="1"/>
    <col min="3090" max="3090" width="3.28515625" style="1" customWidth="1"/>
    <col min="3091" max="3091" width="2.7109375" style="1" customWidth="1"/>
    <col min="3092" max="3092" width="3.28515625" style="1" customWidth="1"/>
    <col min="3093" max="3093" width="2.7109375" style="1" customWidth="1"/>
    <col min="3094" max="3094" width="3.28515625" style="1" customWidth="1"/>
    <col min="3095" max="3095" width="2.7109375" style="1" customWidth="1"/>
    <col min="3096" max="3096" width="3.28515625" style="1" customWidth="1"/>
    <col min="3097" max="3097" width="2.7109375" style="1" customWidth="1"/>
    <col min="3098" max="3098" width="3.28515625" style="1" customWidth="1"/>
    <col min="3099" max="3099" width="2.7109375" style="1" customWidth="1"/>
    <col min="3100" max="3100" width="3.28515625" style="1" customWidth="1"/>
    <col min="3101" max="3101" width="2.7109375" style="1" customWidth="1"/>
    <col min="3102" max="3102" width="3.28515625" style="1" customWidth="1"/>
    <col min="3103" max="3103" width="2.7109375" style="1" customWidth="1"/>
    <col min="3104" max="3104" width="3.28515625" style="1" customWidth="1"/>
    <col min="3105" max="3105" width="2.7109375" style="1" customWidth="1"/>
    <col min="3106" max="3106" width="3.28515625" style="1" customWidth="1"/>
    <col min="3107" max="3107" width="2.7109375" style="1" customWidth="1"/>
    <col min="3108" max="3108" width="3.28515625" style="1" customWidth="1"/>
    <col min="3109" max="3109" width="2.7109375" style="1" customWidth="1"/>
    <col min="3110" max="3110" width="2.42578125" style="1" customWidth="1"/>
    <col min="3111" max="3111" width="2.28515625" style="1" customWidth="1"/>
    <col min="3112" max="3112" width="2.42578125" style="1" customWidth="1"/>
    <col min="3113" max="3123" width="4.140625" style="1" customWidth="1"/>
    <col min="3124" max="3124" width="2.42578125" style="1" customWidth="1"/>
    <col min="3125" max="3135" width="4.140625" style="1" customWidth="1"/>
    <col min="3136" max="3136" width="5.85546875" style="1" customWidth="1"/>
    <col min="3137" max="3138" width="6.42578125" style="1" customWidth="1"/>
    <col min="3139" max="3139" width="6.7109375" style="1" customWidth="1"/>
    <col min="3140" max="3328" width="9.140625" style="1"/>
    <col min="3329" max="3329" width="3.42578125" style="1" customWidth="1"/>
    <col min="3330" max="3330" width="17.42578125" style="1" customWidth="1"/>
    <col min="3331" max="3331" width="16.28515625" style="1" customWidth="1"/>
    <col min="3332" max="3332" width="5" style="1" customWidth="1"/>
    <col min="3333" max="3334" width="4.7109375" style="1" customWidth="1"/>
    <col min="3335" max="3335" width="4.28515625" style="1" customWidth="1"/>
    <col min="3336" max="3336" width="0" style="1" hidden="1" customWidth="1"/>
    <col min="3337" max="3340" width="4.7109375" style="1" customWidth="1"/>
    <col min="3341" max="3343" width="5" style="1" customWidth="1"/>
    <col min="3344" max="3344" width="3.28515625" style="1" customWidth="1"/>
    <col min="3345" max="3345" width="2.7109375" style="1" customWidth="1"/>
    <col min="3346" max="3346" width="3.28515625" style="1" customWidth="1"/>
    <col min="3347" max="3347" width="2.7109375" style="1" customWidth="1"/>
    <col min="3348" max="3348" width="3.28515625" style="1" customWidth="1"/>
    <col min="3349" max="3349" width="2.7109375" style="1" customWidth="1"/>
    <col min="3350" max="3350" width="3.28515625" style="1" customWidth="1"/>
    <col min="3351" max="3351" width="2.7109375" style="1" customWidth="1"/>
    <col min="3352" max="3352" width="3.28515625" style="1" customWidth="1"/>
    <col min="3353" max="3353" width="2.7109375" style="1" customWidth="1"/>
    <col min="3354" max="3354" width="3.28515625" style="1" customWidth="1"/>
    <col min="3355" max="3355" width="2.7109375" style="1" customWidth="1"/>
    <col min="3356" max="3356" width="3.28515625" style="1" customWidth="1"/>
    <col min="3357" max="3357" width="2.7109375" style="1" customWidth="1"/>
    <col min="3358" max="3358" width="3.28515625" style="1" customWidth="1"/>
    <col min="3359" max="3359" width="2.7109375" style="1" customWidth="1"/>
    <col min="3360" max="3360" width="3.28515625" style="1" customWidth="1"/>
    <col min="3361" max="3361" width="2.7109375" style="1" customWidth="1"/>
    <col min="3362" max="3362" width="3.28515625" style="1" customWidth="1"/>
    <col min="3363" max="3363" width="2.7109375" style="1" customWidth="1"/>
    <col min="3364" max="3364" width="3.28515625" style="1" customWidth="1"/>
    <col min="3365" max="3365" width="2.7109375" style="1" customWidth="1"/>
    <col min="3366" max="3366" width="2.42578125" style="1" customWidth="1"/>
    <col min="3367" max="3367" width="2.28515625" style="1" customWidth="1"/>
    <col min="3368" max="3368" width="2.42578125" style="1" customWidth="1"/>
    <col min="3369" max="3379" width="4.140625" style="1" customWidth="1"/>
    <col min="3380" max="3380" width="2.42578125" style="1" customWidth="1"/>
    <col min="3381" max="3391" width="4.140625" style="1" customWidth="1"/>
    <col min="3392" max="3392" width="5.85546875" style="1" customWidth="1"/>
    <col min="3393" max="3394" width="6.42578125" style="1" customWidth="1"/>
    <col min="3395" max="3395" width="6.7109375" style="1" customWidth="1"/>
    <col min="3396" max="3584" width="9.140625" style="1"/>
    <col min="3585" max="3585" width="3.42578125" style="1" customWidth="1"/>
    <col min="3586" max="3586" width="17.42578125" style="1" customWidth="1"/>
    <col min="3587" max="3587" width="16.28515625" style="1" customWidth="1"/>
    <col min="3588" max="3588" width="5" style="1" customWidth="1"/>
    <col min="3589" max="3590" width="4.7109375" style="1" customWidth="1"/>
    <col min="3591" max="3591" width="4.28515625" style="1" customWidth="1"/>
    <col min="3592" max="3592" width="0" style="1" hidden="1" customWidth="1"/>
    <col min="3593" max="3596" width="4.7109375" style="1" customWidth="1"/>
    <col min="3597" max="3599" width="5" style="1" customWidth="1"/>
    <col min="3600" max="3600" width="3.28515625" style="1" customWidth="1"/>
    <col min="3601" max="3601" width="2.7109375" style="1" customWidth="1"/>
    <col min="3602" max="3602" width="3.28515625" style="1" customWidth="1"/>
    <col min="3603" max="3603" width="2.7109375" style="1" customWidth="1"/>
    <col min="3604" max="3604" width="3.28515625" style="1" customWidth="1"/>
    <col min="3605" max="3605" width="2.7109375" style="1" customWidth="1"/>
    <col min="3606" max="3606" width="3.28515625" style="1" customWidth="1"/>
    <col min="3607" max="3607" width="2.7109375" style="1" customWidth="1"/>
    <col min="3608" max="3608" width="3.28515625" style="1" customWidth="1"/>
    <col min="3609" max="3609" width="2.7109375" style="1" customWidth="1"/>
    <col min="3610" max="3610" width="3.28515625" style="1" customWidth="1"/>
    <col min="3611" max="3611" width="2.7109375" style="1" customWidth="1"/>
    <col min="3612" max="3612" width="3.28515625" style="1" customWidth="1"/>
    <col min="3613" max="3613" width="2.7109375" style="1" customWidth="1"/>
    <col min="3614" max="3614" width="3.28515625" style="1" customWidth="1"/>
    <col min="3615" max="3615" width="2.7109375" style="1" customWidth="1"/>
    <col min="3616" max="3616" width="3.28515625" style="1" customWidth="1"/>
    <col min="3617" max="3617" width="2.7109375" style="1" customWidth="1"/>
    <col min="3618" max="3618" width="3.28515625" style="1" customWidth="1"/>
    <col min="3619" max="3619" width="2.7109375" style="1" customWidth="1"/>
    <col min="3620" max="3620" width="3.28515625" style="1" customWidth="1"/>
    <col min="3621" max="3621" width="2.7109375" style="1" customWidth="1"/>
    <col min="3622" max="3622" width="2.42578125" style="1" customWidth="1"/>
    <col min="3623" max="3623" width="2.28515625" style="1" customWidth="1"/>
    <col min="3624" max="3624" width="2.42578125" style="1" customWidth="1"/>
    <col min="3625" max="3635" width="4.140625" style="1" customWidth="1"/>
    <col min="3636" max="3636" width="2.42578125" style="1" customWidth="1"/>
    <col min="3637" max="3647" width="4.140625" style="1" customWidth="1"/>
    <col min="3648" max="3648" width="5.85546875" style="1" customWidth="1"/>
    <col min="3649" max="3650" width="6.42578125" style="1" customWidth="1"/>
    <col min="3651" max="3651" width="6.7109375" style="1" customWidth="1"/>
    <col min="3652" max="3840" width="9.140625" style="1"/>
    <col min="3841" max="3841" width="3.42578125" style="1" customWidth="1"/>
    <col min="3842" max="3842" width="17.42578125" style="1" customWidth="1"/>
    <col min="3843" max="3843" width="16.28515625" style="1" customWidth="1"/>
    <col min="3844" max="3844" width="5" style="1" customWidth="1"/>
    <col min="3845" max="3846" width="4.7109375" style="1" customWidth="1"/>
    <col min="3847" max="3847" width="4.28515625" style="1" customWidth="1"/>
    <col min="3848" max="3848" width="0" style="1" hidden="1" customWidth="1"/>
    <col min="3849" max="3852" width="4.7109375" style="1" customWidth="1"/>
    <col min="3853" max="3855" width="5" style="1" customWidth="1"/>
    <col min="3856" max="3856" width="3.28515625" style="1" customWidth="1"/>
    <col min="3857" max="3857" width="2.7109375" style="1" customWidth="1"/>
    <col min="3858" max="3858" width="3.28515625" style="1" customWidth="1"/>
    <col min="3859" max="3859" width="2.7109375" style="1" customWidth="1"/>
    <col min="3860" max="3860" width="3.28515625" style="1" customWidth="1"/>
    <col min="3861" max="3861" width="2.7109375" style="1" customWidth="1"/>
    <col min="3862" max="3862" width="3.28515625" style="1" customWidth="1"/>
    <col min="3863" max="3863" width="2.7109375" style="1" customWidth="1"/>
    <col min="3864" max="3864" width="3.28515625" style="1" customWidth="1"/>
    <col min="3865" max="3865" width="2.7109375" style="1" customWidth="1"/>
    <col min="3866" max="3866" width="3.28515625" style="1" customWidth="1"/>
    <col min="3867" max="3867" width="2.7109375" style="1" customWidth="1"/>
    <col min="3868" max="3868" width="3.28515625" style="1" customWidth="1"/>
    <col min="3869" max="3869" width="2.7109375" style="1" customWidth="1"/>
    <col min="3870" max="3870" width="3.28515625" style="1" customWidth="1"/>
    <col min="3871" max="3871" width="2.7109375" style="1" customWidth="1"/>
    <col min="3872" max="3872" width="3.28515625" style="1" customWidth="1"/>
    <col min="3873" max="3873" width="2.7109375" style="1" customWidth="1"/>
    <col min="3874" max="3874" width="3.28515625" style="1" customWidth="1"/>
    <col min="3875" max="3875" width="2.7109375" style="1" customWidth="1"/>
    <col min="3876" max="3876" width="3.28515625" style="1" customWidth="1"/>
    <col min="3877" max="3877" width="2.7109375" style="1" customWidth="1"/>
    <col min="3878" max="3878" width="2.42578125" style="1" customWidth="1"/>
    <col min="3879" max="3879" width="2.28515625" style="1" customWidth="1"/>
    <col min="3880" max="3880" width="2.42578125" style="1" customWidth="1"/>
    <col min="3881" max="3891" width="4.140625" style="1" customWidth="1"/>
    <col min="3892" max="3892" width="2.42578125" style="1" customWidth="1"/>
    <col min="3893" max="3903" width="4.140625" style="1" customWidth="1"/>
    <col min="3904" max="3904" width="5.85546875" style="1" customWidth="1"/>
    <col min="3905" max="3906" width="6.42578125" style="1" customWidth="1"/>
    <col min="3907" max="3907" width="6.7109375" style="1" customWidth="1"/>
    <col min="3908" max="4096" width="9.140625" style="1"/>
    <col min="4097" max="4097" width="3.42578125" style="1" customWidth="1"/>
    <col min="4098" max="4098" width="17.42578125" style="1" customWidth="1"/>
    <col min="4099" max="4099" width="16.28515625" style="1" customWidth="1"/>
    <col min="4100" max="4100" width="5" style="1" customWidth="1"/>
    <col min="4101" max="4102" width="4.7109375" style="1" customWidth="1"/>
    <col min="4103" max="4103" width="4.28515625" style="1" customWidth="1"/>
    <col min="4104" max="4104" width="0" style="1" hidden="1" customWidth="1"/>
    <col min="4105" max="4108" width="4.7109375" style="1" customWidth="1"/>
    <col min="4109" max="4111" width="5" style="1" customWidth="1"/>
    <col min="4112" max="4112" width="3.28515625" style="1" customWidth="1"/>
    <col min="4113" max="4113" width="2.7109375" style="1" customWidth="1"/>
    <col min="4114" max="4114" width="3.28515625" style="1" customWidth="1"/>
    <col min="4115" max="4115" width="2.7109375" style="1" customWidth="1"/>
    <col min="4116" max="4116" width="3.28515625" style="1" customWidth="1"/>
    <col min="4117" max="4117" width="2.7109375" style="1" customWidth="1"/>
    <col min="4118" max="4118" width="3.28515625" style="1" customWidth="1"/>
    <col min="4119" max="4119" width="2.7109375" style="1" customWidth="1"/>
    <col min="4120" max="4120" width="3.28515625" style="1" customWidth="1"/>
    <col min="4121" max="4121" width="2.7109375" style="1" customWidth="1"/>
    <col min="4122" max="4122" width="3.28515625" style="1" customWidth="1"/>
    <col min="4123" max="4123" width="2.7109375" style="1" customWidth="1"/>
    <col min="4124" max="4124" width="3.28515625" style="1" customWidth="1"/>
    <col min="4125" max="4125" width="2.7109375" style="1" customWidth="1"/>
    <col min="4126" max="4126" width="3.28515625" style="1" customWidth="1"/>
    <col min="4127" max="4127" width="2.7109375" style="1" customWidth="1"/>
    <col min="4128" max="4128" width="3.28515625" style="1" customWidth="1"/>
    <col min="4129" max="4129" width="2.7109375" style="1" customWidth="1"/>
    <col min="4130" max="4130" width="3.28515625" style="1" customWidth="1"/>
    <col min="4131" max="4131" width="2.7109375" style="1" customWidth="1"/>
    <col min="4132" max="4132" width="3.28515625" style="1" customWidth="1"/>
    <col min="4133" max="4133" width="2.7109375" style="1" customWidth="1"/>
    <col min="4134" max="4134" width="2.42578125" style="1" customWidth="1"/>
    <col min="4135" max="4135" width="2.28515625" style="1" customWidth="1"/>
    <col min="4136" max="4136" width="2.42578125" style="1" customWidth="1"/>
    <col min="4137" max="4147" width="4.140625" style="1" customWidth="1"/>
    <col min="4148" max="4148" width="2.42578125" style="1" customWidth="1"/>
    <col min="4149" max="4159" width="4.140625" style="1" customWidth="1"/>
    <col min="4160" max="4160" width="5.85546875" style="1" customWidth="1"/>
    <col min="4161" max="4162" width="6.42578125" style="1" customWidth="1"/>
    <col min="4163" max="4163" width="6.7109375" style="1" customWidth="1"/>
    <col min="4164" max="4352" width="9.140625" style="1"/>
    <col min="4353" max="4353" width="3.42578125" style="1" customWidth="1"/>
    <col min="4354" max="4354" width="17.42578125" style="1" customWidth="1"/>
    <col min="4355" max="4355" width="16.28515625" style="1" customWidth="1"/>
    <col min="4356" max="4356" width="5" style="1" customWidth="1"/>
    <col min="4357" max="4358" width="4.7109375" style="1" customWidth="1"/>
    <col min="4359" max="4359" width="4.28515625" style="1" customWidth="1"/>
    <col min="4360" max="4360" width="0" style="1" hidden="1" customWidth="1"/>
    <col min="4361" max="4364" width="4.7109375" style="1" customWidth="1"/>
    <col min="4365" max="4367" width="5" style="1" customWidth="1"/>
    <col min="4368" max="4368" width="3.28515625" style="1" customWidth="1"/>
    <col min="4369" max="4369" width="2.7109375" style="1" customWidth="1"/>
    <col min="4370" max="4370" width="3.28515625" style="1" customWidth="1"/>
    <col min="4371" max="4371" width="2.7109375" style="1" customWidth="1"/>
    <col min="4372" max="4372" width="3.28515625" style="1" customWidth="1"/>
    <col min="4373" max="4373" width="2.7109375" style="1" customWidth="1"/>
    <col min="4374" max="4374" width="3.28515625" style="1" customWidth="1"/>
    <col min="4375" max="4375" width="2.7109375" style="1" customWidth="1"/>
    <col min="4376" max="4376" width="3.28515625" style="1" customWidth="1"/>
    <col min="4377" max="4377" width="2.7109375" style="1" customWidth="1"/>
    <col min="4378" max="4378" width="3.28515625" style="1" customWidth="1"/>
    <col min="4379" max="4379" width="2.7109375" style="1" customWidth="1"/>
    <col min="4380" max="4380" width="3.28515625" style="1" customWidth="1"/>
    <col min="4381" max="4381" width="2.7109375" style="1" customWidth="1"/>
    <col min="4382" max="4382" width="3.28515625" style="1" customWidth="1"/>
    <col min="4383" max="4383" width="2.7109375" style="1" customWidth="1"/>
    <col min="4384" max="4384" width="3.28515625" style="1" customWidth="1"/>
    <col min="4385" max="4385" width="2.7109375" style="1" customWidth="1"/>
    <col min="4386" max="4386" width="3.28515625" style="1" customWidth="1"/>
    <col min="4387" max="4387" width="2.7109375" style="1" customWidth="1"/>
    <col min="4388" max="4388" width="3.28515625" style="1" customWidth="1"/>
    <col min="4389" max="4389" width="2.7109375" style="1" customWidth="1"/>
    <col min="4390" max="4390" width="2.42578125" style="1" customWidth="1"/>
    <col min="4391" max="4391" width="2.28515625" style="1" customWidth="1"/>
    <col min="4392" max="4392" width="2.42578125" style="1" customWidth="1"/>
    <col min="4393" max="4403" width="4.140625" style="1" customWidth="1"/>
    <col min="4404" max="4404" width="2.42578125" style="1" customWidth="1"/>
    <col min="4405" max="4415" width="4.140625" style="1" customWidth="1"/>
    <col min="4416" max="4416" width="5.85546875" style="1" customWidth="1"/>
    <col min="4417" max="4418" width="6.42578125" style="1" customWidth="1"/>
    <col min="4419" max="4419" width="6.7109375" style="1" customWidth="1"/>
    <col min="4420" max="4608" width="9.140625" style="1"/>
    <col min="4609" max="4609" width="3.42578125" style="1" customWidth="1"/>
    <col min="4610" max="4610" width="17.42578125" style="1" customWidth="1"/>
    <col min="4611" max="4611" width="16.28515625" style="1" customWidth="1"/>
    <col min="4612" max="4612" width="5" style="1" customWidth="1"/>
    <col min="4613" max="4614" width="4.7109375" style="1" customWidth="1"/>
    <col min="4615" max="4615" width="4.28515625" style="1" customWidth="1"/>
    <col min="4616" max="4616" width="0" style="1" hidden="1" customWidth="1"/>
    <col min="4617" max="4620" width="4.7109375" style="1" customWidth="1"/>
    <col min="4621" max="4623" width="5" style="1" customWidth="1"/>
    <col min="4624" max="4624" width="3.28515625" style="1" customWidth="1"/>
    <col min="4625" max="4625" width="2.7109375" style="1" customWidth="1"/>
    <col min="4626" max="4626" width="3.28515625" style="1" customWidth="1"/>
    <col min="4627" max="4627" width="2.7109375" style="1" customWidth="1"/>
    <col min="4628" max="4628" width="3.28515625" style="1" customWidth="1"/>
    <col min="4629" max="4629" width="2.7109375" style="1" customWidth="1"/>
    <col min="4630" max="4630" width="3.28515625" style="1" customWidth="1"/>
    <col min="4631" max="4631" width="2.7109375" style="1" customWidth="1"/>
    <col min="4632" max="4632" width="3.28515625" style="1" customWidth="1"/>
    <col min="4633" max="4633" width="2.7109375" style="1" customWidth="1"/>
    <col min="4634" max="4634" width="3.28515625" style="1" customWidth="1"/>
    <col min="4635" max="4635" width="2.7109375" style="1" customWidth="1"/>
    <col min="4636" max="4636" width="3.28515625" style="1" customWidth="1"/>
    <col min="4637" max="4637" width="2.7109375" style="1" customWidth="1"/>
    <col min="4638" max="4638" width="3.28515625" style="1" customWidth="1"/>
    <col min="4639" max="4639" width="2.7109375" style="1" customWidth="1"/>
    <col min="4640" max="4640" width="3.28515625" style="1" customWidth="1"/>
    <col min="4641" max="4641" width="2.7109375" style="1" customWidth="1"/>
    <col min="4642" max="4642" width="3.28515625" style="1" customWidth="1"/>
    <col min="4643" max="4643" width="2.7109375" style="1" customWidth="1"/>
    <col min="4644" max="4644" width="3.28515625" style="1" customWidth="1"/>
    <col min="4645" max="4645" width="2.7109375" style="1" customWidth="1"/>
    <col min="4646" max="4646" width="2.42578125" style="1" customWidth="1"/>
    <col min="4647" max="4647" width="2.28515625" style="1" customWidth="1"/>
    <col min="4648" max="4648" width="2.42578125" style="1" customWidth="1"/>
    <col min="4649" max="4659" width="4.140625" style="1" customWidth="1"/>
    <col min="4660" max="4660" width="2.42578125" style="1" customWidth="1"/>
    <col min="4661" max="4671" width="4.140625" style="1" customWidth="1"/>
    <col min="4672" max="4672" width="5.85546875" style="1" customWidth="1"/>
    <col min="4673" max="4674" width="6.42578125" style="1" customWidth="1"/>
    <col min="4675" max="4675" width="6.7109375" style="1" customWidth="1"/>
    <col min="4676" max="4864" width="9.140625" style="1"/>
    <col min="4865" max="4865" width="3.42578125" style="1" customWidth="1"/>
    <col min="4866" max="4866" width="17.42578125" style="1" customWidth="1"/>
    <col min="4867" max="4867" width="16.28515625" style="1" customWidth="1"/>
    <col min="4868" max="4868" width="5" style="1" customWidth="1"/>
    <col min="4869" max="4870" width="4.7109375" style="1" customWidth="1"/>
    <col min="4871" max="4871" width="4.28515625" style="1" customWidth="1"/>
    <col min="4872" max="4872" width="0" style="1" hidden="1" customWidth="1"/>
    <col min="4873" max="4876" width="4.7109375" style="1" customWidth="1"/>
    <col min="4877" max="4879" width="5" style="1" customWidth="1"/>
    <col min="4880" max="4880" width="3.28515625" style="1" customWidth="1"/>
    <col min="4881" max="4881" width="2.7109375" style="1" customWidth="1"/>
    <col min="4882" max="4882" width="3.28515625" style="1" customWidth="1"/>
    <col min="4883" max="4883" width="2.7109375" style="1" customWidth="1"/>
    <col min="4884" max="4884" width="3.28515625" style="1" customWidth="1"/>
    <col min="4885" max="4885" width="2.7109375" style="1" customWidth="1"/>
    <col min="4886" max="4886" width="3.28515625" style="1" customWidth="1"/>
    <col min="4887" max="4887" width="2.7109375" style="1" customWidth="1"/>
    <col min="4888" max="4888" width="3.28515625" style="1" customWidth="1"/>
    <col min="4889" max="4889" width="2.7109375" style="1" customWidth="1"/>
    <col min="4890" max="4890" width="3.28515625" style="1" customWidth="1"/>
    <col min="4891" max="4891" width="2.7109375" style="1" customWidth="1"/>
    <col min="4892" max="4892" width="3.28515625" style="1" customWidth="1"/>
    <col min="4893" max="4893" width="2.7109375" style="1" customWidth="1"/>
    <col min="4894" max="4894" width="3.28515625" style="1" customWidth="1"/>
    <col min="4895" max="4895" width="2.7109375" style="1" customWidth="1"/>
    <col min="4896" max="4896" width="3.28515625" style="1" customWidth="1"/>
    <col min="4897" max="4897" width="2.7109375" style="1" customWidth="1"/>
    <col min="4898" max="4898" width="3.28515625" style="1" customWidth="1"/>
    <col min="4899" max="4899" width="2.7109375" style="1" customWidth="1"/>
    <col min="4900" max="4900" width="3.28515625" style="1" customWidth="1"/>
    <col min="4901" max="4901" width="2.7109375" style="1" customWidth="1"/>
    <col min="4902" max="4902" width="2.42578125" style="1" customWidth="1"/>
    <col min="4903" max="4903" width="2.28515625" style="1" customWidth="1"/>
    <col min="4904" max="4904" width="2.42578125" style="1" customWidth="1"/>
    <col min="4905" max="4915" width="4.140625" style="1" customWidth="1"/>
    <col min="4916" max="4916" width="2.42578125" style="1" customWidth="1"/>
    <col min="4917" max="4927" width="4.140625" style="1" customWidth="1"/>
    <col min="4928" max="4928" width="5.85546875" style="1" customWidth="1"/>
    <col min="4929" max="4930" width="6.42578125" style="1" customWidth="1"/>
    <col min="4931" max="4931" width="6.7109375" style="1" customWidth="1"/>
    <col min="4932" max="5120" width="9.140625" style="1"/>
    <col min="5121" max="5121" width="3.42578125" style="1" customWidth="1"/>
    <col min="5122" max="5122" width="17.42578125" style="1" customWidth="1"/>
    <col min="5123" max="5123" width="16.28515625" style="1" customWidth="1"/>
    <col min="5124" max="5124" width="5" style="1" customWidth="1"/>
    <col min="5125" max="5126" width="4.7109375" style="1" customWidth="1"/>
    <col min="5127" max="5127" width="4.28515625" style="1" customWidth="1"/>
    <col min="5128" max="5128" width="0" style="1" hidden="1" customWidth="1"/>
    <col min="5129" max="5132" width="4.7109375" style="1" customWidth="1"/>
    <col min="5133" max="5135" width="5" style="1" customWidth="1"/>
    <col min="5136" max="5136" width="3.28515625" style="1" customWidth="1"/>
    <col min="5137" max="5137" width="2.7109375" style="1" customWidth="1"/>
    <col min="5138" max="5138" width="3.28515625" style="1" customWidth="1"/>
    <col min="5139" max="5139" width="2.7109375" style="1" customWidth="1"/>
    <col min="5140" max="5140" width="3.28515625" style="1" customWidth="1"/>
    <col min="5141" max="5141" width="2.7109375" style="1" customWidth="1"/>
    <col min="5142" max="5142" width="3.28515625" style="1" customWidth="1"/>
    <col min="5143" max="5143" width="2.7109375" style="1" customWidth="1"/>
    <col min="5144" max="5144" width="3.28515625" style="1" customWidth="1"/>
    <col min="5145" max="5145" width="2.7109375" style="1" customWidth="1"/>
    <col min="5146" max="5146" width="3.28515625" style="1" customWidth="1"/>
    <col min="5147" max="5147" width="2.7109375" style="1" customWidth="1"/>
    <col min="5148" max="5148" width="3.28515625" style="1" customWidth="1"/>
    <col min="5149" max="5149" width="2.7109375" style="1" customWidth="1"/>
    <col min="5150" max="5150" width="3.28515625" style="1" customWidth="1"/>
    <col min="5151" max="5151" width="2.7109375" style="1" customWidth="1"/>
    <col min="5152" max="5152" width="3.28515625" style="1" customWidth="1"/>
    <col min="5153" max="5153" width="2.7109375" style="1" customWidth="1"/>
    <col min="5154" max="5154" width="3.28515625" style="1" customWidth="1"/>
    <col min="5155" max="5155" width="2.7109375" style="1" customWidth="1"/>
    <col min="5156" max="5156" width="3.28515625" style="1" customWidth="1"/>
    <col min="5157" max="5157" width="2.7109375" style="1" customWidth="1"/>
    <col min="5158" max="5158" width="2.42578125" style="1" customWidth="1"/>
    <col min="5159" max="5159" width="2.28515625" style="1" customWidth="1"/>
    <col min="5160" max="5160" width="2.42578125" style="1" customWidth="1"/>
    <col min="5161" max="5171" width="4.140625" style="1" customWidth="1"/>
    <col min="5172" max="5172" width="2.42578125" style="1" customWidth="1"/>
    <col min="5173" max="5183" width="4.140625" style="1" customWidth="1"/>
    <col min="5184" max="5184" width="5.85546875" style="1" customWidth="1"/>
    <col min="5185" max="5186" width="6.42578125" style="1" customWidth="1"/>
    <col min="5187" max="5187" width="6.7109375" style="1" customWidth="1"/>
    <col min="5188" max="5376" width="9.140625" style="1"/>
    <col min="5377" max="5377" width="3.42578125" style="1" customWidth="1"/>
    <col min="5378" max="5378" width="17.42578125" style="1" customWidth="1"/>
    <col min="5379" max="5379" width="16.28515625" style="1" customWidth="1"/>
    <col min="5380" max="5380" width="5" style="1" customWidth="1"/>
    <col min="5381" max="5382" width="4.7109375" style="1" customWidth="1"/>
    <col min="5383" max="5383" width="4.28515625" style="1" customWidth="1"/>
    <col min="5384" max="5384" width="0" style="1" hidden="1" customWidth="1"/>
    <col min="5385" max="5388" width="4.7109375" style="1" customWidth="1"/>
    <col min="5389" max="5391" width="5" style="1" customWidth="1"/>
    <col min="5392" max="5392" width="3.28515625" style="1" customWidth="1"/>
    <col min="5393" max="5393" width="2.7109375" style="1" customWidth="1"/>
    <col min="5394" max="5394" width="3.28515625" style="1" customWidth="1"/>
    <col min="5395" max="5395" width="2.7109375" style="1" customWidth="1"/>
    <col min="5396" max="5396" width="3.28515625" style="1" customWidth="1"/>
    <col min="5397" max="5397" width="2.7109375" style="1" customWidth="1"/>
    <col min="5398" max="5398" width="3.28515625" style="1" customWidth="1"/>
    <col min="5399" max="5399" width="2.7109375" style="1" customWidth="1"/>
    <col min="5400" max="5400" width="3.28515625" style="1" customWidth="1"/>
    <col min="5401" max="5401" width="2.7109375" style="1" customWidth="1"/>
    <col min="5402" max="5402" width="3.28515625" style="1" customWidth="1"/>
    <col min="5403" max="5403" width="2.7109375" style="1" customWidth="1"/>
    <col min="5404" max="5404" width="3.28515625" style="1" customWidth="1"/>
    <col min="5405" max="5405" width="2.7109375" style="1" customWidth="1"/>
    <col min="5406" max="5406" width="3.28515625" style="1" customWidth="1"/>
    <col min="5407" max="5407" width="2.7109375" style="1" customWidth="1"/>
    <col min="5408" max="5408" width="3.28515625" style="1" customWidth="1"/>
    <col min="5409" max="5409" width="2.7109375" style="1" customWidth="1"/>
    <col min="5410" max="5410" width="3.28515625" style="1" customWidth="1"/>
    <col min="5411" max="5411" width="2.7109375" style="1" customWidth="1"/>
    <col min="5412" max="5412" width="3.28515625" style="1" customWidth="1"/>
    <col min="5413" max="5413" width="2.7109375" style="1" customWidth="1"/>
    <col min="5414" max="5414" width="2.42578125" style="1" customWidth="1"/>
    <col min="5415" max="5415" width="2.28515625" style="1" customWidth="1"/>
    <col min="5416" max="5416" width="2.42578125" style="1" customWidth="1"/>
    <col min="5417" max="5427" width="4.140625" style="1" customWidth="1"/>
    <col min="5428" max="5428" width="2.42578125" style="1" customWidth="1"/>
    <col min="5429" max="5439" width="4.140625" style="1" customWidth="1"/>
    <col min="5440" max="5440" width="5.85546875" style="1" customWidth="1"/>
    <col min="5441" max="5442" width="6.42578125" style="1" customWidth="1"/>
    <col min="5443" max="5443" width="6.7109375" style="1" customWidth="1"/>
    <col min="5444" max="5632" width="9.140625" style="1"/>
    <col min="5633" max="5633" width="3.42578125" style="1" customWidth="1"/>
    <col min="5634" max="5634" width="17.42578125" style="1" customWidth="1"/>
    <col min="5635" max="5635" width="16.28515625" style="1" customWidth="1"/>
    <col min="5636" max="5636" width="5" style="1" customWidth="1"/>
    <col min="5637" max="5638" width="4.7109375" style="1" customWidth="1"/>
    <col min="5639" max="5639" width="4.28515625" style="1" customWidth="1"/>
    <col min="5640" max="5640" width="0" style="1" hidden="1" customWidth="1"/>
    <col min="5641" max="5644" width="4.7109375" style="1" customWidth="1"/>
    <col min="5645" max="5647" width="5" style="1" customWidth="1"/>
    <col min="5648" max="5648" width="3.28515625" style="1" customWidth="1"/>
    <col min="5649" max="5649" width="2.7109375" style="1" customWidth="1"/>
    <col min="5650" max="5650" width="3.28515625" style="1" customWidth="1"/>
    <col min="5651" max="5651" width="2.7109375" style="1" customWidth="1"/>
    <col min="5652" max="5652" width="3.28515625" style="1" customWidth="1"/>
    <col min="5653" max="5653" width="2.7109375" style="1" customWidth="1"/>
    <col min="5654" max="5654" width="3.28515625" style="1" customWidth="1"/>
    <col min="5655" max="5655" width="2.7109375" style="1" customWidth="1"/>
    <col min="5656" max="5656" width="3.28515625" style="1" customWidth="1"/>
    <col min="5657" max="5657" width="2.7109375" style="1" customWidth="1"/>
    <col min="5658" max="5658" width="3.28515625" style="1" customWidth="1"/>
    <col min="5659" max="5659" width="2.7109375" style="1" customWidth="1"/>
    <col min="5660" max="5660" width="3.28515625" style="1" customWidth="1"/>
    <col min="5661" max="5661" width="2.7109375" style="1" customWidth="1"/>
    <col min="5662" max="5662" width="3.28515625" style="1" customWidth="1"/>
    <col min="5663" max="5663" width="2.7109375" style="1" customWidth="1"/>
    <col min="5664" max="5664" width="3.28515625" style="1" customWidth="1"/>
    <col min="5665" max="5665" width="2.7109375" style="1" customWidth="1"/>
    <col min="5666" max="5666" width="3.28515625" style="1" customWidth="1"/>
    <col min="5667" max="5667" width="2.7109375" style="1" customWidth="1"/>
    <col min="5668" max="5668" width="3.28515625" style="1" customWidth="1"/>
    <col min="5669" max="5669" width="2.7109375" style="1" customWidth="1"/>
    <col min="5670" max="5670" width="2.42578125" style="1" customWidth="1"/>
    <col min="5671" max="5671" width="2.28515625" style="1" customWidth="1"/>
    <col min="5672" max="5672" width="2.42578125" style="1" customWidth="1"/>
    <col min="5673" max="5683" width="4.140625" style="1" customWidth="1"/>
    <col min="5684" max="5684" width="2.42578125" style="1" customWidth="1"/>
    <col min="5685" max="5695" width="4.140625" style="1" customWidth="1"/>
    <col min="5696" max="5696" width="5.85546875" style="1" customWidth="1"/>
    <col min="5697" max="5698" width="6.42578125" style="1" customWidth="1"/>
    <col min="5699" max="5699" width="6.7109375" style="1" customWidth="1"/>
    <col min="5700" max="5888" width="9.140625" style="1"/>
    <col min="5889" max="5889" width="3.42578125" style="1" customWidth="1"/>
    <col min="5890" max="5890" width="17.42578125" style="1" customWidth="1"/>
    <col min="5891" max="5891" width="16.28515625" style="1" customWidth="1"/>
    <col min="5892" max="5892" width="5" style="1" customWidth="1"/>
    <col min="5893" max="5894" width="4.7109375" style="1" customWidth="1"/>
    <col min="5895" max="5895" width="4.28515625" style="1" customWidth="1"/>
    <col min="5896" max="5896" width="0" style="1" hidden="1" customWidth="1"/>
    <col min="5897" max="5900" width="4.7109375" style="1" customWidth="1"/>
    <col min="5901" max="5903" width="5" style="1" customWidth="1"/>
    <col min="5904" max="5904" width="3.28515625" style="1" customWidth="1"/>
    <col min="5905" max="5905" width="2.7109375" style="1" customWidth="1"/>
    <col min="5906" max="5906" width="3.28515625" style="1" customWidth="1"/>
    <col min="5907" max="5907" width="2.7109375" style="1" customWidth="1"/>
    <col min="5908" max="5908" width="3.28515625" style="1" customWidth="1"/>
    <col min="5909" max="5909" width="2.7109375" style="1" customWidth="1"/>
    <col min="5910" max="5910" width="3.28515625" style="1" customWidth="1"/>
    <col min="5911" max="5911" width="2.7109375" style="1" customWidth="1"/>
    <col min="5912" max="5912" width="3.28515625" style="1" customWidth="1"/>
    <col min="5913" max="5913" width="2.7109375" style="1" customWidth="1"/>
    <col min="5914" max="5914" width="3.28515625" style="1" customWidth="1"/>
    <col min="5915" max="5915" width="2.7109375" style="1" customWidth="1"/>
    <col min="5916" max="5916" width="3.28515625" style="1" customWidth="1"/>
    <col min="5917" max="5917" width="2.7109375" style="1" customWidth="1"/>
    <col min="5918" max="5918" width="3.28515625" style="1" customWidth="1"/>
    <col min="5919" max="5919" width="2.7109375" style="1" customWidth="1"/>
    <col min="5920" max="5920" width="3.28515625" style="1" customWidth="1"/>
    <col min="5921" max="5921" width="2.7109375" style="1" customWidth="1"/>
    <col min="5922" max="5922" width="3.28515625" style="1" customWidth="1"/>
    <col min="5923" max="5923" width="2.7109375" style="1" customWidth="1"/>
    <col min="5924" max="5924" width="3.28515625" style="1" customWidth="1"/>
    <col min="5925" max="5925" width="2.7109375" style="1" customWidth="1"/>
    <col min="5926" max="5926" width="2.42578125" style="1" customWidth="1"/>
    <col min="5927" max="5927" width="2.28515625" style="1" customWidth="1"/>
    <col min="5928" max="5928" width="2.42578125" style="1" customWidth="1"/>
    <col min="5929" max="5939" width="4.140625" style="1" customWidth="1"/>
    <col min="5940" max="5940" width="2.42578125" style="1" customWidth="1"/>
    <col min="5941" max="5951" width="4.140625" style="1" customWidth="1"/>
    <col min="5952" max="5952" width="5.85546875" style="1" customWidth="1"/>
    <col min="5953" max="5954" width="6.42578125" style="1" customWidth="1"/>
    <col min="5955" max="5955" width="6.7109375" style="1" customWidth="1"/>
    <col min="5956" max="6144" width="9.140625" style="1"/>
    <col min="6145" max="6145" width="3.42578125" style="1" customWidth="1"/>
    <col min="6146" max="6146" width="17.42578125" style="1" customWidth="1"/>
    <col min="6147" max="6147" width="16.28515625" style="1" customWidth="1"/>
    <col min="6148" max="6148" width="5" style="1" customWidth="1"/>
    <col min="6149" max="6150" width="4.7109375" style="1" customWidth="1"/>
    <col min="6151" max="6151" width="4.28515625" style="1" customWidth="1"/>
    <col min="6152" max="6152" width="0" style="1" hidden="1" customWidth="1"/>
    <col min="6153" max="6156" width="4.7109375" style="1" customWidth="1"/>
    <col min="6157" max="6159" width="5" style="1" customWidth="1"/>
    <col min="6160" max="6160" width="3.28515625" style="1" customWidth="1"/>
    <col min="6161" max="6161" width="2.7109375" style="1" customWidth="1"/>
    <col min="6162" max="6162" width="3.28515625" style="1" customWidth="1"/>
    <col min="6163" max="6163" width="2.7109375" style="1" customWidth="1"/>
    <col min="6164" max="6164" width="3.28515625" style="1" customWidth="1"/>
    <col min="6165" max="6165" width="2.7109375" style="1" customWidth="1"/>
    <col min="6166" max="6166" width="3.28515625" style="1" customWidth="1"/>
    <col min="6167" max="6167" width="2.7109375" style="1" customWidth="1"/>
    <col min="6168" max="6168" width="3.28515625" style="1" customWidth="1"/>
    <col min="6169" max="6169" width="2.7109375" style="1" customWidth="1"/>
    <col min="6170" max="6170" width="3.28515625" style="1" customWidth="1"/>
    <col min="6171" max="6171" width="2.7109375" style="1" customWidth="1"/>
    <col min="6172" max="6172" width="3.28515625" style="1" customWidth="1"/>
    <col min="6173" max="6173" width="2.7109375" style="1" customWidth="1"/>
    <col min="6174" max="6174" width="3.28515625" style="1" customWidth="1"/>
    <col min="6175" max="6175" width="2.7109375" style="1" customWidth="1"/>
    <col min="6176" max="6176" width="3.28515625" style="1" customWidth="1"/>
    <col min="6177" max="6177" width="2.7109375" style="1" customWidth="1"/>
    <col min="6178" max="6178" width="3.28515625" style="1" customWidth="1"/>
    <col min="6179" max="6179" width="2.7109375" style="1" customWidth="1"/>
    <col min="6180" max="6180" width="3.28515625" style="1" customWidth="1"/>
    <col min="6181" max="6181" width="2.7109375" style="1" customWidth="1"/>
    <col min="6182" max="6182" width="2.42578125" style="1" customWidth="1"/>
    <col min="6183" max="6183" width="2.28515625" style="1" customWidth="1"/>
    <col min="6184" max="6184" width="2.42578125" style="1" customWidth="1"/>
    <col min="6185" max="6195" width="4.140625" style="1" customWidth="1"/>
    <col min="6196" max="6196" width="2.42578125" style="1" customWidth="1"/>
    <col min="6197" max="6207" width="4.140625" style="1" customWidth="1"/>
    <col min="6208" max="6208" width="5.85546875" style="1" customWidth="1"/>
    <col min="6209" max="6210" width="6.42578125" style="1" customWidth="1"/>
    <col min="6211" max="6211" width="6.7109375" style="1" customWidth="1"/>
    <col min="6212" max="6400" width="9.140625" style="1"/>
    <col min="6401" max="6401" width="3.42578125" style="1" customWidth="1"/>
    <col min="6402" max="6402" width="17.42578125" style="1" customWidth="1"/>
    <col min="6403" max="6403" width="16.28515625" style="1" customWidth="1"/>
    <col min="6404" max="6404" width="5" style="1" customWidth="1"/>
    <col min="6405" max="6406" width="4.7109375" style="1" customWidth="1"/>
    <col min="6407" max="6407" width="4.28515625" style="1" customWidth="1"/>
    <col min="6408" max="6408" width="0" style="1" hidden="1" customWidth="1"/>
    <col min="6409" max="6412" width="4.7109375" style="1" customWidth="1"/>
    <col min="6413" max="6415" width="5" style="1" customWidth="1"/>
    <col min="6416" max="6416" width="3.28515625" style="1" customWidth="1"/>
    <col min="6417" max="6417" width="2.7109375" style="1" customWidth="1"/>
    <col min="6418" max="6418" width="3.28515625" style="1" customWidth="1"/>
    <col min="6419" max="6419" width="2.7109375" style="1" customWidth="1"/>
    <col min="6420" max="6420" width="3.28515625" style="1" customWidth="1"/>
    <col min="6421" max="6421" width="2.7109375" style="1" customWidth="1"/>
    <col min="6422" max="6422" width="3.28515625" style="1" customWidth="1"/>
    <col min="6423" max="6423" width="2.7109375" style="1" customWidth="1"/>
    <col min="6424" max="6424" width="3.28515625" style="1" customWidth="1"/>
    <col min="6425" max="6425" width="2.7109375" style="1" customWidth="1"/>
    <col min="6426" max="6426" width="3.28515625" style="1" customWidth="1"/>
    <col min="6427" max="6427" width="2.7109375" style="1" customWidth="1"/>
    <col min="6428" max="6428" width="3.28515625" style="1" customWidth="1"/>
    <col min="6429" max="6429" width="2.7109375" style="1" customWidth="1"/>
    <col min="6430" max="6430" width="3.28515625" style="1" customWidth="1"/>
    <col min="6431" max="6431" width="2.7109375" style="1" customWidth="1"/>
    <col min="6432" max="6432" width="3.28515625" style="1" customWidth="1"/>
    <col min="6433" max="6433" width="2.7109375" style="1" customWidth="1"/>
    <col min="6434" max="6434" width="3.28515625" style="1" customWidth="1"/>
    <col min="6435" max="6435" width="2.7109375" style="1" customWidth="1"/>
    <col min="6436" max="6436" width="3.28515625" style="1" customWidth="1"/>
    <col min="6437" max="6437" width="2.7109375" style="1" customWidth="1"/>
    <col min="6438" max="6438" width="2.42578125" style="1" customWidth="1"/>
    <col min="6439" max="6439" width="2.28515625" style="1" customWidth="1"/>
    <col min="6440" max="6440" width="2.42578125" style="1" customWidth="1"/>
    <col min="6441" max="6451" width="4.140625" style="1" customWidth="1"/>
    <col min="6452" max="6452" width="2.42578125" style="1" customWidth="1"/>
    <col min="6453" max="6463" width="4.140625" style="1" customWidth="1"/>
    <col min="6464" max="6464" width="5.85546875" style="1" customWidth="1"/>
    <col min="6465" max="6466" width="6.42578125" style="1" customWidth="1"/>
    <col min="6467" max="6467" width="6.7109375" style="1" customWidth="1"/>
    <col min="6468" max="6656" width="9.140625" style="1"/>
    <col min="6657" max="6657" width="3.42578125" style="1" customWidth="1"/>
    <col min="6658" max="6658" width="17.42578125" style="1" customWidth="1"/>
    <col min="6659" max="6659" width="16.28515625" style="1" customWidth="1"/>
    <col min="6660" max="6660" width="5" style="1" customWidth="1"/>
    <col min="6661" max="6662" width="4.7109375" style="1" customWidth="1"/>
    <col min="6663" max="6663" width="4.28515625" style="1" customWidth="1"/>
    <col min="6664" max="6664" width="0" style="1" hidden="1" customWidth="1"/>
    <col min="6665" max="6668" width="4.7109375" style="1" customWidth="1"/>
    <col min="6669" max="6671" width="5" style="1" customWidth="1"/>
    <col min="6672" max="6672" width="3.28515625" style="1" customWidth="1"/>
    <col min="6673" max="6673" width="2.7109375" style="1" customWidth="1"/>
    <col min="6674" max="6674" width="3.28515625" style="1" customWidth="1"/>
    <col min="6675" max="6675" width="2.7109375" style="1" customWidth="1"/>
    <col min="6676" max="6676" width="3.28515625" style="1" customWidth="1"/>
    <col min="6677" max="6677" width="2.7109375" style="1" customWidth="1"/>
    <col min="6678" max="6678" width="3.28515625" style="1" customWidth="1"/>
    <col min="6679" max="6679" width="2.7109375" style="1" customWidth="1"/>
    <col min="6680" max="6680" width="3.28515625" style="1" customWidth="1"/>
    <col min="6681" max="6681" width="2.7109375" style="1" customWidth="1"/>
    <col min="6682" max="6682" width="3.28515625" style="1" customWidth="1"/>
    <col min="6683" max="6683" width="2.7109375" style="1" customWidth="1"/>
    <col min="6684" max="6684" width="3.28515625" style="1" customWidth="1"/>
    <col min="6685" max="6685" width="2.7109375" style="1" customWidth="1"/>
    <col min="6686" max="6686" width="3.28515625" style="1" customWidth="1"/>
    <col min="6687" max="6687" width="2.7109375" style="1" customWidth="1"/>
    <col min="6688" max="6688" width="3.28515625" style="1" customWidth="1"/>
    <col min="6689" max="6689" width="2.7109375" style="1" customWidth="1"/>
    <col min="6690" max="6690" width="3.28515625" style="1" customWidth="1"/>
    <col min="6691" max="6691" width="2.7109375" style="1" customWidth="1"/>
    <col min="6692" max="6692" width="3.28515625" style="1" customWidth="1"/>
    <col min="6693" max="6693" width="2.7109375" style="1" customWidth="1"/>
    <col min="6694" max="6694" width="2.42578125" style="1" customWidth="1"/>
    <col min="6695" max="6695" width="2.28515625" style="1" customWidth="1"/>
    <col min="6696" max="6696" width="2.42578125" style="1" customWidth="1"/>
    <col min="6697" max="6707" width="4.140625" style="1" customWidth="1"/>
    <col min="6708" max="6708" width="2.42578125" style="1" customWidth="1"/>
    <col min="6709" max="6719" width="4.140625" style="1" customWidth="1"/>
    <col min="6720" max="6720" width="5.85546875" style="1" customWidth="1"/>
    <col min="6721" max="6722" width="6.42578125" style="1" customWidth="1"/>
    <col min="6723" max="6723" width="6.7109375" style="1" customWidth="1"/>
    <col min="6724" max="6912" width="9.140625" style="1"/>
    <col min="6913" max="6913" width="3.42578125" style="1" customWidth="1"/>
    <col min="6914" max="6914" width="17.42578125" style="1" customWidth="1"/>
    <col min="6915" max="6915" width="16.28515625" style="1" customWidth="1"/>
    <col min="6916" max="6916" width="5" style="1" customWidth="1"/>
    <col min="6917" max="6918" width="4.7109375" style="1" customWidth="1"/>
    <col min="6919" max="6919" width="4.28515625" style="1" customWidth="1"/>
    <col min="6920" max="6920" width="0" style="1" hidden="1" customWidth="1"/>
    <col min="6921" max="6924" width="4.7109375" style="1" customWidth="1"/>
    <col min="6925" max="6927" width="5" style="1" customWidth="1"/>
    <col min="6928" max="6928" width="3.28515625" style="1" customWidth="1"/>
    <col min="6929" max="6929" width="2.7109375" style="1" customWidth="1"/>
    <col min="6930" max="6930" width="3.28515625" style="1" customWidth="1"/>
    <col min="6931" max="6931" width="2.7109375" style="1" customWidth="1"/>
    <col min="6932" max="6932" width="3.28515625" style="1" customWidth="1"/>
    <col min="6933" max="6933" width="2.7109375" style="1" customWidth="1"/>
    <col min="6934" max="6934" width="3.28515625" style="1" customWidth="1"/>
    <col min="6935" max="6935" width="2.7109375" style="1" customWidth="1"/>
    <col min="6936" max="6936" width="3.28515625" style="1" customWidth="1"/>
    <col min="6937" max="6937" width="2.7109375" style="1" customWidth="1"/>
    <col min="6938" max="6938" width="3.28515625" style="1" customWidth="1"/>
    <col min="6939" max="6939" width="2.7109375" style="1" customWidth="1"/>
    <col min="6940" max="6940" width="3.28515625" style="1" customWidth="1"/>
    <col min="6941" max="6941" width="2.7109375" style="1" customWidth="1"/>
    <col min="6942" max="6942" width="3.28515625" style="1" customWidth="1"/>
    <col min="6943" max="6943" width="2.7109375" style="1" customWidth="1"/>
    <col min="6944" max="6944" width="3.28515625" style="1" customWidth="1"/>
    <col min="6945" max="6945" width="2.7109375" style="1" customWidth="1"/>
    <col min="6946" max="6946" width="3.28515625" style="1" customWidth="1"/>
    <col min="6947" max="6947" width="2.7109375" style="1" customWidth="1"/>
    <col min="6948" max="6948" width="3.28515625" style="1" customWidth="1"/>
    <col min="6949" max="6949" width="2.7109375" style="1" customWidth="1"/>
    <col min="6950" max="6950" width="2.42578125" style="1" customWidth="1"/>
    <col min="6951" max="6951" width="2.28515625" style="1" customWidth="1"/>
    <col min="6952" max="6952" width="2.42578125" style="1" customWidth="1"/>
    <col min="6953" max="6963" width="4.140625" style="1" customWidth="1"/>
    <col min="6964" max="6964" width="2.42578125" style="1" customWidth="1"/>
    <col min="6965" max="6975" width="4.140625" style="1" customWidth="1"/>
    <col min="6976" max="6976" width="5.85546875" style="1" customWidth="1"/>
    <col min="6977" max="6978" width="6.42578125" style="1" customWidth="1"/>
    <col min="6979" max="6979" width="6.7109375" style="1" customWidth="1"/>
    <col min="6980" max="7168" width="9.140625" style="1"/>
    <col min="7169" max="7169" width="3.42578125" style="1" customWidth="1"/>
    <col min="7170" max="7170" width="17.42578125" style="1" customWidth="1"/>
    <col min="7171" max="7171" width="16.28515625" style="1" customWidth="1"/>
    <col min="7172" max="7172" width="5" style="1" customWidth="1"/>
    <col min="7173" max="7174" width="4.7109375" style="1" customWidth="1"/>
    <col min="7175" max="7175" width="4.28515625" style="1" customWidth="1"/>
    <col min="7176" max="7176" width="0" style="1" hidden="1" customWidth="1"/>
    <col min="7177" max="7180" width="4.7109375" style="1" customWidth="1"/>
    <col min="7181" max="7183" width="5" style="1" customWidth="1"/>
    <col min="7184" max="7184" width="3.28515625" style="1" customWidth="1"/>
    <col min="7185" max="7185" width="2.7109375" style="1" customWidth="1"/>
    <col min="7186" max="7186" width="3.28515625" style="1" customWidth="1"/>
    <col min="7187" max="7187" width="2.7109375" style="1" customWidth="1"/>
    <col min="7188" max="7188" width="3.28515625" style="1" customWidth="1"/>
    <col min="7189" max="7189" width="2.7109375" style="1" customWidth="1"/>
    <col min="7190" max="7190" width="3.28515625" style="1" customWidth="1"/>
    <col min="7191" max="7191" width="2.7109375" style="1" customWidth="1"/>
    <col min="7192" max="7192" width="3.28515625" style="1" customWidth="1"/>
    <col min="7193" max="7193" width="2.7109375" style="1" customWidth="1"/>
    <col min="7194" max="7194" width="3.28515625" style="1" customWidth="1"/>
    <col min="7195" max="7195" width="2.7109375" style="1" customWidth="1"/>
    <col min="7196" max="7196" width="3.28515625" style="1" customWidth="1"/>
    <col min="7197" max="7197" width="2.7109375" style="1" customWidth="1"/>
    <col min="7198" max="7198" width="3.28515625" style="1" customWidth="1"/>
    <col min="7199" max="7199" width="2.7109375" style="1" customWidth="1"/>
    <col min="7200" max="7200" width="3.28515625" style="1" customWidth="1"/>
    <col min="7201" max="7201" width="2.7109375" style="1" customWidth="1"/>
    <col min="7202" max="7202" width="3.28515625" style="1" customWidth="1"/>
    <col min="7203" max="7203" width="2.7109375" style="1" customWidth="1"/>
    <col min="7204" max="7204" width="3.28515625" style="1" customWidth="1"/>
    <col min="7205" max="7205" width="2.7109375" style="1" customWidth="1"/>
    <col min="7206" max="7206" width="2.42578125" style="1" customWidth="1"/>
    <col min="7207" max="7207" width="2.28515625" style="1" customWidth="1"/>
    <col min="7208" max="7208" width="2.42578125" style="1" customWidth="1"/>
    <col min="7209" max="7219" width="4.140625" style="1" customWidth="1"/>
    <col min="7220" max="7220" width="2.42578125" style="1" customWidth="1"/>
    <col min="7221" max="7231" width="4.140625" style="1" customWidth="1"/>
    <col min="7232" max="7232" width="5.85546875" style="1" customWidth="1"/>
    <col min="7233" max="7234" width="6.42578125" style="1" customWidth="1"/>
    <col min="7235" max="7235" width="6.7109375" style="1" customWidth="1"/>
    <col min="7236" max="7424" width="9.140625" style="1"/>
    <col min="7425" max="7425" width="3.42578125" style="1" customWidth="1"/>
    <col min="7426" max="7426" width="17.42578125" style="1" customWidth="1"/>
    <col min="7427" max="7427" width="16.28515625" style="1" customWidth="1"/>
    <col min="7428" max="7428" width="5" style="1" customWidth="1"/>
    <col min="7429" max="7430" width="4.7109375" style="1" customWidth="1"/>
    <col min="7431" max="7431" width="4.28515625" style="1" customWidth="1"/>
    <col min="7432" max="7432" width="0" style="1" hidden="1" customWidth="1"/>
    <col min="7433" max="7436" width="4.7109375" style="1" customWidth="1"/>
    <col min="7437" max="7439" width="5" style="1" customWidth="1"/>
    <col min="7440" max="7440" width="3.28515625" style="1" customWidth="1"/>
    <col min="7441" max="7441" width="2.7109375" style="1" customWidth="1"/>
    <col min="7442" max="7442" width="3.28515625" style="1" customWidth="1"/>
    <col min="7443" max="7443" width="2.7109375" style="1" customWidth="1"/>
    <col min="7444" max="7444" width="3.28515625" style="1" customWidth="1"/>
    <col min="7445" max="7445" width="2.7109375" style="1" customWidth="1"/>
    <col min="7446" max="7446" width="3.28515625" style="1" customWidth="1"/>
    <col min="7447" max="7447" width="2.7109375" style="1" customWidth="1"/>
    <col min="7448" max="7448" width="3.28515625" style="1" customWidth="1"/>
    <col min="7449" max="7449" width="2.7109375" style="1" customWidth="1"/>
    <col min="7450" max="7450" width="3.28515625" style="1" customWidth="1"/>
    <col min="7451" max="7451" width="2.7109375" style="1" customWidth="1"/>
    <col min="7452" max="7452" width="3.28515625" style="1" customWidth="1"/>
    <col min="7453" max="7453" width="2.7109375" style="1" customWidth="1"/>
    <col min="7454" max="7454" width="3.28515625" style="1" customWidth="1"/>
    <col min="7455" max="7455" width="2.7109375" style="1" customWidth="1"/>
    <col min="7456" max="7456" width="3.28515625" style="1" customWidth="1"/>
    <col min="7457" max="7457" width="2.7109375" style="1" customWidth="1"/>
    <col min="7458" max="7458" width="3.28515625" style="1" customWidth="1"/>
    <col min="7459" max="7459" width="2.7109375" style="1" customWidth="1"/>
    <col min="7460" max="7460" width="3.28515625" style="1" customWidth="1"/>
    <col min="7461" max="7461" width="2.7109375" style="1" customWidth="1"/>
    <col min="7462" max="7462" width="2.42578125" style="1" customWidth="1"/>
    <col min="7463" max="7463" width="2.28515625" style="1" customWidth="1"/>
    <col min="7464" max="7464" width="2.42578125" style="1" customWidth="1"/>
    <col min="7465" max="7475" width="4.140625" style="1" customWidth="1"/>
    <col min="7476" max="7476" width="2.42578125" style="1" customWidth="1"/>
    <col min="7477" max="7487" width="4.140625" style="1" customWidth="1"/>
    <col min="7488" max="7488" width="5.85546875" style="1" customWidth="1"/>
    <col min="7489" max="7490" width="6.42578125" style="1" customWidth="1"/>
    <col min="7491" max="7491" width="6.7109375" style="1" customWidth="1"/>
    <col min="7492" max="7680" width="9.140625" style="1"/>
    <col min="7681" max="7681" width="3.42578125" style="1" customWidth="1"/>
    <col min="7682" max="7682" width="17.42578125" style="1" customWidth="1"/>
    <col min="7683" max="7683" width="16.28515625" style="1" customWidth="1"/>
    <col min="7684" max="7684" width="5" style="1" customWidth="1"/>
    <col min="7685" max="7686" width="4.7109375" style="1" customWidth="1"/>
    <col min="7687" max="7687" width="4.28515625" style="1" customWidth="1"/>
    <col min="7688" max="7688" width="0" style="1" hidden="1" customWidth="1"/>
    <col min="7689" max="7692" width="4.7109375" style="1" customWidth="1"/>
    <col min="7693" max="7695" width="5" style="1" customWidth="1"/>
    <col min="7696" max="7696" width="3.28515625" style="1" customWidth="1"/>
    <col min="7697" max="7697" width="2.7109375" style="1" customWidth="1"/>
    <col min="7698" max="7698" width="3.28515625" style="1" customWidth="1"/>
    <col min="7699" max="7699" width="2.7109375" style="1" customWidth="1"/>
    <col min="7700" max="7700" width="3.28515625" style="1" customWidth="1"/>
    <col min="7701" max="7701" width="2.7109375" style="1" customWidth="1"/>
    <col min="7702" max="7702" width="3.28515625" style="1" customWidth="1"/>
    <col min="7703" max="7703" width="2.7109375" style="1" customWidth="1"/>
    <col min="7704" max="7704" width="3.28515625" style="1" customWidth="1"/>
    <col min="7705" max="7705" width="2.7109375" style="1" customWidth="1"/>
    <col min="7706" max="7706" width="3.28515625" style="1" customWidth="1"/>
    <col min="7707" max="7707" width="2.7109375" style="1" customWidth="1"/>
    <col min="7708" max="7708" width="3.28515625" style="1" customWidth="1"/>
    <col min="7709" max="7709" width="2.7109375" style="1" customWidth="1"/>
    <col min="7710" max="7710" width="3.28515625" style="1" customWidth="1"/>
    <col min="7711" max="7711" width="2.7109375" style="1" customWidth="1"/>
    <col min="7712" max="7712" width="3.28515625" style="1" customWidth="1"/>
    <col min="7713" max="7713" width="2.7109375" style="1" customWidth="1"/>
    <col min="7714" max="7714" width="3.28515625" style="1" customWidth="1"/>
    <col min="7715" max="7715" width="2.7109375" style="1" customWidth="1"/>
    <col min="7716" max="7716" width="3.28515625" style="1" customWidth="1"/>
    <col min="7717" max="7717" width="2.7109375" style="1" customWidth="1"/>
    <col min="7718" max="7718" width="2.42578125" style="1" customWidth="1"/>
    <col min="7719" max="7719" width="2.28515625" style="1" customWidth="1"/>
    <col min="7720" max="7720" width="2.42578125" style="1" customWidth="1"/>
    <col min="7721" max="7731" width="4.140625" style="1" customWidth="1"/>
    <col min="7732" max="7732" width="2.42578125" style="1" customWidth="1"/>
    <col min="7733" max="7743" width="4.140625" style="1" customWidth="1"/>
    <col min="7744" max="7744" width="5.85546875" style="1" customWidth="1"/>
    <col min="7745" max="7746" width="6.42578125" style="1" customWidth="1"/>
    <col min="7747" max="7747" width="6.7109375" style="1" customWidth="1"/>
    <col min="7748" max="7936" width="9.140625" style="1"/>
    <col min="7937" max="7937" width="3.42578125" style="1" customWidth="1"/>
    <col min="7938" max="7938" width="17.42578125" style="1" customWidth="1"/>
    <col min="7939" max="7939" width="16.28515625" style="1" customWidth="1"/>
    <col min="7940" max="7940" width="5" style="1" customWidth="1"/>
    <col min="7941" max="7942" width="4.7109375" style="1" customWidth="1"/>
    <col min="7943" max="7943" width="4.28515625" style="1" customWidth="1"/>
    <col min="7944" max="7944" width="0" style="1" hidden="1" customWidth="1"/>
    <col min="7945" max="7948" width="4.7109375" style="1" customWidth="1"/>
    <col min="7949" max="7951" width="5" style="1" customWidth="1"/>
    <col min="7952" max="7952" width="3.28515625" style="1" customWidth="1"/>
    <col min="7953" max="7953" width="2.7109375" style="1" customWidth="1"/>
    <col min="7954" max="7954" width="3.28515625" style="1" customWidth="1"/>
    <col min="7955" max="7955" width="2.7109375" style="1" customWidth="1"/>
    <col min="7956" max="7956" width="3.28515625" style="1" customWidth="1"/>
    <col min="7957" max="7957" width="2.7109375" style="1" customWidth="1"/>
    <col min="7958" max="7958" width="3.28515625" style="1" customWidth="1"/>
    <col min="7959" max="7959" width="2.7109375" style="1" customWidth="1"/>
    <col min="7960" max="7960" width="3.28515625" style="1" customWidth="1"/>
    <col min="7961" max="7961" width="2.7109375" style="1" customWidth="1"/>
    <col min="7962" max="7962" width="3.28515625" style="1" customWidth="1"/>
    <col min="7963" max="7963" width="2.7109375" style="1" customWidth="1"/>
    <col min="7964" max="7964" width="3.28515625" style="1" customWidth="1"/>
    <col min="7965" max="7965" width="2.7109375" style="1" customWidth="1"/>
    <col min="7966" max="7966" width="3.28515625" style="1" customWidth="1"/>
    <col min="7967" max="7967" width="2.7109375" style="1" customWidth="1"/>
    <col min="7968" max="7968" width="3.28515625" style="1" customWidth="1"/>
    <col min="7969" max="7969" width="2.7109375" style="1" customWidth="1"/>
    <col min="7970" max="7970" width="3.28515625" style="1" customWidth="1"/>
    <col min="7971" max="7971" width="2.7109375" style="1" customWidth="1"/>
    <col min="7972" max="7972" width="3.28515625" style="1" customWidth="1"/>
    <col min="7973" max="7973" width="2.7109375" style="1" customWidth="1"/>
    <col min="7974" max="7974" width="2.42578125" style="1" customWidth="1"/>
    <col min="7975" max="7975" width="2.28515625" style="1" customWidth="1"/>
    <col min="7976" max="7976" width="2.42578125" style="1" customWidth="1"/>
    <col min="7977" max="7987" width="4.140625" style="1" customWidth="1"/>
    <col min="7988" max="7988" width="2.42578125" style="1" customWidth="1"/>
    <col min="7989" max="7999" width="4.140625" style="1" customWidth="1"/>
    <col min="8000" max="8000" width="5.85546875" style="1" customWidth="1"/>
    <col min="8001" max="8002" width="6.42578125" style="1" customWidth="1"/>
    <col min="8003" max="8003" width="6.7109375" style="1" customWidth="1"/>
    <col min="8004" max="8192" width="9.140625" style="1"/>
    <col min="8193" max="8193" width="3.42578125" style="1" customWidth="1"/>
    <col min="8194" max="8194" width="17.42578125" style="1" customWidth="1"/>
    <col min="8195" max="8195" width="16.28515625" style="1" customWidth="1"/>
    <col min="8196" max="8196" width="5" style="1" customWidth="1"/>
    <col min="8197" max="8198" width="4.7109375" style="1" customWidth="1"/>
    <col min="8199" max="8199" width="4.28515625" style="1" customWidth="1"/>
    <col min="8200" max="8200" width="0" style="1" hidden="1" customWidth="1"/>
    <col min="8201" max="8204" width="4.7109375" style="1" customWidth="1"/>
    <col min="8205" max="8207" width="5" style="1" customWidth="1"/>
    <col min="8208" max="8208" width="3.28515625" style="1" customWidth="1"/>
    <col min="8209" max="8209" width="2.7109375" style="1" customWidth="1"/>
    <col min="8210" max="8210" width="3.28515625" style="1" customWidth="1"/>
    <col min="8211" max="8211" width="2.7109375" style="1" customWidth="1"/>
    <col min="8212" max="8212" width="3.28515625" style="1" customWidth="1"/>
    <col min="8213" max="8213" width="2.7109375" style="1" customWidth="1"/>
    <col min="8214" max="8214" width="3.28515625" style="1" customWidth="1"/>
    <col min="8215" max="8215" width="2.7109375" style="1" customWidth="1"/>
    <col min="8216" max="8216" width="3.28515625" style="1" customWidth="1"/>
    <col min="8217" max="8217" width="2.7109375" style="1" customWidth="1"/>
    <col min="8218" max="8218" width="3.28515625" style="1" customWidth="1"/>
    <col min="8219" max="8219" width="2.7109375" style="1" customWidth="1"/>
    <col min="8220" max="8220" width="3.28515625" style="1" customWidth="1"/>
    <col min="8221" max="8221" width="2.7109375" style="1" customWidth="1"/>
    <col min="8222" max="8222" width="3.28515625" style="1" customWidth="1"/>
    <col min="8223" max="8223" width="2.7109375" style="1" customWidth="1"/>
    <col min="8224" max="8224" width="3.28515625" style="1" customWidth="1"/>
    <col min="8225" max="8225" width="2.7109375" style="1" customWidth="1"/>
    <col min="8226" max="8226" width="3.28515625" style="1" customWidth="1"/>
    <col min="8227" max="8227" width="2.7109375" style="1" customWidth="1"/>
    <col min="8228" max="8228" width="3.28515625" style="1" customWidth="1"/>
    <col min="8229" max="8229" width="2.7109375" style="1" customWidth="1"/>
    <col min="8230" max="8230" width="2.42578125" style="1" customWidth="1"/>
    <col min="8231" max="8231" width="2.28515625" style="1" customWidth="1"/>
    <col min="8232" max="8232" width="2.42578125" style="1" customWidth="1"/>
    <col min="8233" max="8243" width="4.140625" style="1" customWidth="1"/>
    <col min="8244" max="8244" width="2.42578125" style="1" customWidth="1"/>
    <col min="8245" max="8255" width="4.140625" style="1" customWidth="1"/>
    <col min="8256" max="8256" width="5.85546875" style="1" customWidth="1"/>
    <col min="8257" max="8258" width="6.42578125" style="1" customWidth="1"/>
    <col min="8259" max="8259" width="6.7109375" style="1" customWidth="1"/>
    <col min="8260" max="8448" width="9.140625" style="1"/>
    <col min="8449" max="8449" width="3.42578125" style="1" customWidth="1"/>
    <col min="8450" max="8450" width="17.42578125" style="1" customWidth="1"/>
    <col min="8451" max="8451" width="16.28515625" style="1" customWidth="1"/>
    <col min="8452" max="8452" width="5" style="1" customWidth="1"/>
    <col min="8453" max="8454" width="4.7109375" style="1" customWidth="1"/>
    <col min="8455" max="8455" width="4.28515625" style="1" customWidth="1"/>
    <col min="8456" max="8456" width="0" style="1" hidden="1" customWidth="1"/>
    <col min="8457" max="8460" width="4.7109375" style="1" customWidth="1"/>
    <col min="8461" max="8463" width="5" style="1" customWidth="1"/>
    <col min="8464" max="8464" width="3.28515625" style="1" customWidth="1"/>
    <col min="8465" max="8465" width="2.7109375" style="1" customWidth="1"/>
    <col min="8466" max="8466" width="3.28515625" style="1" customWidth="1"/>
    <col min="8467" max="8467" width="2.7109375" style="1" customWidth="1"/>
    <col min="8468" max="8468" width="3.28515625" style="1" customWidth="1"/>
    <col min="8469" max="8469" width="2.7109375" style="1" customWidth="1"/>
    <col min="8470" max="8470" width="3.28515625" style="1" customWidth="1"/>
    <col min="8471" max="8471" width="2.7109375" style="1" customWidth="1"/>
    <col min="8472" max="8472" width="3.28515625" style="1" customWidth="1"/>
    <col min="8473" max="8473" width="2.7109375" style="1" customWidth="1"/>
    <col min="8474" max="8474" width="3.28515625" style="1" customWidth="1"/>
    <col min="8475" max="8475" width="2.7109375" style="1" customWidth="1"/>
    <col min="8476" max="8476" width="3.28515625" style="1" customWidth="1"/>
    <col min="8477" max="8477" width="2.7109375" style="1" customWidth="1"/>
    <col min="8478" max="8478" width="3.28515625" style="1" customWidth="1"/>
    <col min="8479" max="8479" width="2.7109375" style="1" customWidth="1"/>
    <col min="8480" max="8480" width="3.28515625" style="1" customWidth="1"/>
    <col min="8481" max="8481" width="2.7109375" style="1" customWidth="1"/>
    <col min="8482" max="8482" width="3.28515625" style="1" customWidth="1"/>
    <col min="8483" max="8483" width="2.7109375" style="1" customWidth="1"/>
    <col min="8484" max="8484" width="3.28515625" style="1" customWidth="1"/>
    <col min="8485" max="8485" width="2.7109375" style="1" customWidth="1"/>
    <col min="8486" max="8486" width="2.42578125" style="1" customWidth="1"/>
    <col min="8487" max="8487" width="2.28515625" style="1" customWidth="1"/>
    <col min="8488" max="8488" width="2.42578125" style="1" customWidth="1"/>
    <col min="8489" max="8499" width="4.140625" style="1" customWidth="1"/>
    <col min="8500" max="8500" width="2.42578125" style="1" customWidth="1"/>
    <col min="8501" max="8511" width="4.140625" style="1" customWidth="1"/>
    <col min="8512" max="8512" width="5.85546875" style="1" customWidth="1"/>
    <col min="8513" max="8514" width="6.42578125" style="1" customWidth="1"/>
    <col min="8515" max="8515" width="6.7109375" style="1" customWidth="1"/>
    <col min="8516" max="8704" width="9.140625" style="1"/>
    <col min="8705" max="8705" width="3.42578125" style="1" customWidth="1"/>
    <col min="8706" max="8706" width="17.42578125" style="1" customWidth="1"/>
    <col min="8707" max="8707" width="16.28515625" style="1" customWidth="1"/>
    <col min="8708" max="8708" width="5" style="1" customWidth="1"/>
    <col min="8709" max="8710" width="4.7109375" style="1" customWidth="1"/>
    <col min="8711" max="8711" width="4.28515625" style="1" customWidth="1"/>
    <col min="8712" max="8712" width="0" style="1" hidden="1" customWidth="1"/>
    <col min="8713" max="8716" width="4.7109375" style="1" customWidth="1"/>
    <col min="8717" max="8719" width="5" style="1" customWidth="1"/>
    <col min="8720" max="8720" width="3.28515625" style="1" customWidth="1"/>
    <col min="8721" max="8721" width="2.7109375" style="1" customWidth="1"/>
    <col min="8722" max="8722" width="3.28515625" style="1" customWidth="1"/>
    <col min="8723" max="8723" width="2.7109375" style="1" customWidth="1"/>
    <col min="8724" max="8724" width="3.28515625" style="1" customWidth="1"/>
    <col min="8725" max="8725" width="2.7109375" style="1" customWidth="1"/>
    <col min="8726" max="8726" width="3.28515625" style="1" customWidth="1"/>
    <col min="8727" max="8727" width="2.7109375" style="1" customWidth="1"/>
    <col min="8728" max="8728" width="3.28515625" style="1" customWidth="1"/>
    <col min="8729" max="8729" width="2.7109375" style="1" customWidth="1"/>
    <col min="8730" max="8730" width="3.28515625" style="1" customWidth="1"/>
    <col min="8731" max="8731" width="2.7109375" style="1" customWidth="1"/>
    <col min="8732" max="8732" width="3.28515625" style="1" customWidth="1"/>
    <col min="8733" max="8733" width="2.7109375" style="1" customWidth="1"/>
    <col min="8734" max="8734" width="3.28515625" style="1" customWidth="1"/>
    <col min="8735" max="8735" width="2.7109375" style="1" customWidth="1"/>
    <col min="8736" max="8736" width="3.28515625" style="1" customWidth="1"/>
    <col min="8737" max="8737" width="2.7109375" style="1" customWidth="1"/>
    <col min="8738" max="8738" width="3.28515625" style="1" customWidth="1"/>
    <col min="8739" max="8739" width="2.7109375" style="1" customWidth="1"/>
    <col min="8740" max="8740" width="3.28515625" style="1" customWidth="1"/>
    <col min="8741" max="8741" width="2.7109375" style="1" customWidth="1"/>
    <col min="8742" max="8742" width="2.42578125" style="1" customWidth="1"/>
    <col min="8743" max="8743" width="2.28515625" style="1" customWidth="1"/>
    <col min="8744" max="8744" width="2.42578125" style="1" customWidth="1"/>
    <col min="8745" max="8755" width="4.140625" style="1" customWidth="1"/>
    <col min="8756" max="8756" width="2.42578125" style="1" customWidth="1"/>
    <col min="8757" max="8767" width="4.140625" style="1" customWidth="1"/>
    <col min="8768" max="8768" width="5.85546875" style="1" customWidth="1"/>
    <col min="8769" max="8770" width="6.42578125" style="1" customWidth="1"/>
    <col min="8771" max="8771" width="6.7109375" style="1" customWidth="1"/>
    <col min="8772" max="8960" width="9.140625" style="1"/>
    <col min="8961" max="8961" width="3.42578125" style="1" customWidth="1"/>
    <col min="8962" max="8962" width="17.42578125" style="1" customWidth="1"/>
    <col min="8963" max="8963" width="16.28515625" style="1" customWidth="1"/>
    <col min="8964" max="8964" width="5" style="1" customWidth="1"/>
    <col min="8965" max="8966" width="4.7109375" style="1" customWidth="1"/>
    <col min="8967" max="8967" width="4.28515625" style="1" customWidth="1"/>
    <col min="8968" max="8968" width="0" style="1" hidden="1" customWidth="1"/>
    <col min="8969" max="8972" width="4.7109375" style="1" customWidth="1"/>
    <col min="8973" max="8975" width="5" style="1" customWidth="1"/>
    <col min="8976" max="8976" width="3.28515625" style="1" customWidth="1"/>
    <col min="8977" max="8977" width="2.7109375" style="1" customWidth="1"/>
    <col min="8978" max="8978" width="3.28515625" style="1" customWidth="1"/>
    <col min="8979" max="8979" width="2.7109375" style="1" customWidth="1"/>
    <col min="8980" max="8980" width="3.28515625" style="1" customWidth="1"/>
    <col min="8981" max="8981" width="2.7109375" style="1" customWidth="1"/>
    <col min="8982" max="8982" width="3.28515625" style="1" customWidth="1"/>
    <col min="8983" max="8983" width="2.7109375" style="1" customWidth="1"/>
    <col min="8984" max="8984" width="3.28515625" style="1" customWidth="1"/>
    <col min="8985" max="8985" width="2.7109375" style="1" customWidth="1"/>
    <col min="8986" max="8986" width="3.28515625" style="1" customWidth="1"/>
    <col min="8987" max="8987" width="2.7109375" style="1" customWidth="1"/>
    <col min="8988" max="8988" width="3.28515625" style="1" customWidth="1"/>
    <col min="8989" max="8989" width="2.7109375" style="1" customWidth="1"/>
    <col min="8990" max="8990" width="3.28515625" style="1" customWidth="1"/>
    <col min="8991" max="8991" width="2.7109375" style="1" customWidth="1"/>
    <col min="8992" max="8992" width="3.28515625" style="1" customWidth="1"/>
    <col min="8993" max="8993" width="2.7109375" style="1" customWidth="1"/>
    <col min="8994" max="8994" width="3.28515625" style="1" customWidth="1"/>
    <col min="8995" max="8995" width="2.7109375" style="1" customWidth="1"/>
    <col min="8996" max="8996" width="3.28515625" style="1" customWidth="1"/>
    <col min="8997" max="8997" width="2.7109375" style="1" customWidth="1"/>
    <col min="8998" max="8998" width="2.42578125" style="1" customWidth="1"/>
    <col min="8999" max="8999" width="2.28515625" style="1" customWidth="1"/>
    <col min="9000" max="9000" width="2.42578125" style="1" customWidth="1"/>
    <col min="9001" max="9011" width="4.140625" style="1" customWidth="1"/>
    <col min="9012" max="9012" width="2.42578125" style="1" customWidth="1"/>
    <col min="9013" max="9023" width="4.140625" style="1" customWidth="1"/>
    <col min="9024" max="9024" width="5.85546875" style="1" customWidth="1"/>
    <col min="9025" max="9026" width="6.42578125" style="1" customWidth="1"/>
    <col min="9027" max="9027" width="6.7109375" style="1" customWidth="1"/>
    <col min="9028" max="9216" width="9.140625" style="1"/>
    <col min="9217" max="9217" width="3.42578125" style="1" customWidth="1"/>
    <col min="9218" max="9218" width="17.42578125" style="1" customWidth="1"/>
    <col min="9219" max="9219" width="16.28515625" style="1" customWidth="1"/>
    <col min="9220" max="9220" width="5" style="1" customWidth="1"/>
    <col min="9221" max="9222" width="4.7109375" style="1" customWidth="1"/>
    <col min="9223" max="9223" width="4.28515625" style="1" customWidth="1"/>
    <col min="9224" max="9224" width="0" style="1" hidden="1" customWidth="1"/>
    <col min="9225" max="9228" width="4.7109375" style="1" customWidth="1"/>
    <col min="9229" max="9231" width="5" style="1" customWidth="1"/>
    <col min="9232" max="9232" width="3.28515625" style="1" customWidth="1"/>
    <col min="9233" max="9233" width="2.7109375" style="1" customWidth="1"/>
    <col min="9234" max="9234" width="3.28515625" style="1" customWidth="1"/>
    <col min="9235" max="9235" width="2.7109375" style="1" customWidth="1"/>
    <col min="9236" max="9236" width="3.28515625" style="1" customWidth="1"/>
    <col min="9237" max="9237" width="2.7109375" style="1" customWidth="1"/>
    <col min="9238" max="9238" width="3.28515625" style="1" customWidth="1"/>
    <col min="9239" max="9239" width="2.7109375" style="1" customWidth="1"/>
    <col min="9240" max="9240" width="3.28515625" style="1" customWidth="1"/>
    <col min="9241" max="9241" width="2.7109375" style="1" customWidth="1"/>
    <col min="9242" max="9242" width="3.28515625" style="1" customWidth="1"/>
    <col min="9243" max="9243" width="2.7109375" style="1" customWidth="1"/>
    <col min="9244" max="9244" width="3.28515625" style="1" customWidth="1"/>
    <col min="9245" max="9245" width="2.7109375" style="1" customWidth="1"/>
    <col min="9246" max="9246" width="3.28515625" style="1" customWidth="1"/>
    <col min="9247" max="9247" width="2.7109375" style="1" customWidth="1"/>
    <col min="9248" max="9248" width="3.28515625" style="1" customWidth="1"/>
    <col min="9249" max="9249" width="2.7109375" style="1" customWidth="1"/>
    <col min="9250" max="9250" width="3.28515625" style="1" customWidth="1"/>
    <col min="9251" max="9251" width="2.7109375" style="1" customWidth="1"/>
    <col min="9252" max="9252" width="3.28515625" style="1" customWidth="1"/>
    <col min="9253" max="9253" width="2.7109375" style="1" customWidth="1"/>
    <col min="9254" max="9254" width="2.42578125" style="1" customWidth="1"/>
    <col min="9255" max="9255" width="2.28515625" style="1" customWidth="1"/>
    <col min="9256" max="9256" width="2.42578125" style="1" customWidth="1"/>
    <col min="9257" max="9267" width="4.140625" style="1" customWidth="1"/>
    <col min="9268" max="9268" width="2.42578125" style="1" customWidth="1"/>
    <col min="9269" max="9279" width="4.140625" style="1" customWidth="1"/>
    <col min="9280" max="9280" width="5.85546875" style="1" customWidth="1"/>
    <col min="9281" max="9282" width="6.42578125" style="1" customWidth="1"/>
    <col min="9283" max="9283" width="6.7109375" style="1" customWidth="1"/>
    <col min="9284" max="9472" width="9.140625" style="1"/>
    <col min="9473" max="9473" width="3.42578125" style="1" customWidth="1"/>
    <col min="9474" max="9474" width="17.42578125" style="1" customWidth="1"/>
    <col min="9475" max="9475" width="16.28515625" style="1" customWidth="1"/>
    <col min="9476" max="9476" width="5" style="1" customWidth="1"/>
    <col min="9477" max="9478" width="4.7109375" style="1" customWidth="1"/>
    <col min="9479" max="9479" width="4.28515625" style="1" customWidth="1"/>
    <col min="9480" max="9480" width="0" style="1" hidden="1" customWidth="1"/>
    <col min="9481" max="9484" width="4.7109375" style="1" customWidth="1"/>
    <col min="9485" max="9487" width="5" style="1" customWidth="1"/>
    <col min="9488" max="9488" width="3.28515625" style="1" customWidth="1"/>
    <col min="9489" max="9489" width="2.7109375" style="1" customWidth="1"/>
    <col min="9490" max="9490" width="3.28515625" style="1" customWidth="1"/>
    <col min="9491" max="9491" width="2.7109375" style="1" customWidth="1"/>
    <col min="9492" max="9492" width="3.28515625" style="1" customWidth="1"/>
    <col min="9493" max="9493" width="2.7109375" style="1" customWidth="1"/>
    <col min="9494" max="9494" width="3.28515625" style="1" customWidth="1"/>
    <col min="9495" max="9495" width="2.7109375" style="1" customWidth="1"/>
    <col min="9496" max="9496" width="3.28515625" style="1" customWidth="1"/>
    <col min="9497" max="9497" width="2.7109375" style="1" customWidth="1"/>
    <col min="9498" max="9498" width="3.28515625" style="1" customWidth="1"/>
    <col min="9499" max="9499" width="2.7109375" style="1" customWidth="1"/>
    <col min="9500" max="9500" width="3.28515625" style="1" customWidth="1"/>
    <col min="9501" max="9501" width="2.7109375" style="1" customWidth="1"/>
    <col min="9502" max="9502" width="3.28515625" style="1" customWidth="1"/>
    <col min="9503" max="9503" width="2.7109375" style="1" customWidth="1"/>
    <col min="9504" max="9504" width="3.28515625" style="1" customWidth="1"/>
    <col min="9505" max="9505" width="2.7109375" style="1" customWidth="1"/>
    <col min="9506" max="9506" width="3.28515625" style="1" customWidth="1"/>
    <col min="9507" max="9507" width="2.7109375" style="1" customWidth="1"/>
    <col min="9508" max="9508" width="3.28515625" style="1" customWidth="1"/>
    <col min="9509" max="9509" width="2.7109375" style="1" customWidth="1"/>
    <col min="9510" max="9510" width="2.42578125" style="1" customWidth="1"/>
    <col min="9511" max="9511" width="2.28515625" style="1" customWidth="1"/>
    <col min="9512" max="9512" width="2.42578125" style="1" customWidth="1"/>
    <col min="9513" max="9523" width="4.140625" style="1" customWidth="1"/>
    <col min="9524" max="9524" width="2.42578125" style="1" customWidth="1"/>
    <col min="9525" max="9535" width="4.140625" style="1" customWidth="1"/>
    <col min="9536" max="9536" width="5.85546875" style="1" customWidth="1"/>
    <col min="9537" max="9538" width="6.42578125" style="1" customWidth="1"/>
    <col min="9539" max="9539" width="6.7109375" style="1" customWidth="1"/>
    <col min="9540" max="9728" width="9.140625" style="1"/>
    <col min="9729" max="9729" width="3.42578125" style="1" customWidth="1"/>
    <col min="9730" max="9730" width="17.42578125" style="1" customWidth="1"/>
    <col min="9731" max="9731" width="16.28515625" style="1" customWidth="1"/>
    <col min="9732" max="9732" width="5" style="1" customWidth="1"/>
    <col min="9733" max="9734" width="4.7109375" style="1" customWidth="1"/>
    <col min="9735" max="9735" width="4.28515625" style="1" customWidth="1"/>
    <col min="9736" max="9736" width="0" style="1" hidden="1" customWidth="1"/>
    <col min="9737" max="9740" width="4.7109375" style="1" customWidth="1"/>
    <col min="9741" max="9743" width="5" style="1" customWidth="1"/>
    <col min="9744" max="9744" width="3.28515625" style="1" customWidth="1"/>
    <col min="9745" max="9745" width="2.7109375" style="1" customWidth="1"/>
    <col min="9746" max="9746" width="3.28515625" style="1" customWidth="1"/>
    <col min="9747" max="9747" width="2.7109375" style="1" customWidth="1"/>
    <col min="9748" max="9748" width="3.28515625" style="1" customWidth="1"/>
    <col min="9749" max="9749" width="2.7109375" style="1" customWidth="1"/>
    <col min="9750" max="9750" width="3.28515625" style="1" customWidth="1"/>
    <col min="9751" max="9751" width="2.7109375" style="1" customWidth="1"/>
    <col min="9752" max="9752" width="3.28515625" style="1" customWidth="1"/>
    <col min="9753" max="9753" width="2.7109375" style="1" customWidth="1"/>
    <col min="9754" max="9754" width="3.28515625" style="1" customWidth="1"/>
    <col min="9755" max="9755" width="2.7109375" style="1" customWidth="1"/>
    <col min="9756" max="9756" width="3.28515625" style="1" customWidth="1"/>
    <col min="9757" max="9757" width="2.7109375" style="1" customWidth="1"/>
    <col min="9758" max="9758" width="3.28515625" style="1" customWidth="1"/>
    <col min="9759" max="9759" width="2.7109375" style="1" customWidth="1"/>
    <col min="9760" max="9760" width="3.28515625" style="1" customWidth="1"/>
    <col min="9761" max="9761" width="2.7109375" style="1" customWidth="1"/>
    <col min="9762" max="9762" width="3.28515625" style="1" customWidth="1"/>
    <col min="9763" max="9763" width="2.7109375" style="1" customWidth="1"/>
    <col min="9764" max="9764" width="3.28515625" style="1" customWidth="1"/>
    <col min="9765" max="9765" width="2.7109375" style="1" customWidth="1"/>
    <col min="9766" max="9766" width="2.42578125" style="1" customWidth="1"/>
    <col min="9767" max="9767" width="2.28515625" style="1" customWidth="1"/>
    <col min="9768" max="9768" width="2.42578125" style="1" customWidth="1"/>
    <col min="9769" max="9779" width="4.140625" style="1" customWidth="1"/>
    <col min="9780" max="9780" width="2.42578125" style="1" customWidth="1"/>
    <col min="9781" max="9791" width="4.140625" style="1" customWidth="1"/>
    <col min="9792" max="9792" width="5.85546875" style="1" customWidth="1"/>
    <col min="9793" max="9794" width="6.42578125" style="1" customWidth="1"/>
    <col min="9795" max="9795" width="6.7109375" style="1" customWidth="1"/>
    <col min="9796" max="9984" width="9.140625" style="1"/>
    <col min="9985" max="9985" width="3.42578125" style="1" customWidth="1"/>
    <col min="9986" max="9986" width="17.42578125" style="1" customWidth="1"/>
    <col min="9987" max="9987" width="16.28515625" style="1" customWidth="1"/>
    <col min="9988" max="9988" width="5" style="1" customWidth="1"/>
    <col min="9989" max="9990" width="4.7109375" style="1" customWidth="1"/>
    <col min="9991" max="9991" width="4.28515625" style="1" customWidth="1"/>
    <col min="9992" max="9992" width="0" style="1" hidden="1" customWidth="1"/>
    <col min="9993" max="9996" width="4.7109375" style="1" customWidth="1"/>
    <col min="9997" max="9999" width="5" style="1" customWidth="1"/>
    <col min="10000" max="10000" width="3.28515625" style="1" customWidth="1"/>
    <col min="10001" max="10001" width="2.7109375" style="1" customWidth="1"/>
    <col min="10002" max="10002" width="3.28515625" style="1" customWidth="1"/>
    <col min="10003" max="10003" width="2.7109375" style="1" customWidth="1"/>
    <col min="10004" max="10004" width="3.28515625" style="1" customWidth="1"/>
    <col min="10005" max="10005" width="2.7109375" style="1" customWidth="1"/>
    <col min="10006" max="10006" width="3.28515625" style="1" customWidth="1"/>
    <col min="10007" max="10007" width="2.7109375" style="1" customWidth="1"/>
    <col min="10008" max="10008" width="3.28515625" style="1" customWidth="1"/>
    <col min="10009" max="10009" width="2.7109375" style="1" customWidth="1"/>
    <col min="10010" max="10010" width="3.28515625" style="1" customWidth="1"/>
    <col min="10011" max="10011" width="2.7109375" style="1" customWidth="1"/>
    <col min="10012" max="10012" width="3.28515625" style="1" customWidth="1"/>
    <col min="10013" max="10013" width="2.7109375" style="1" customWidth="1"/>
    <col min="10014" max="10014" width="3.28515625" style="1" customWidth="1"/>
    <col min="10015" max="10015" width="2.7109375" style="1" customWidth="1"/>
    <col min="10016" max="10016" width="3.28515625" style="1" customWidth="1"/>
    <col min="10017" max="10017" width="2.7109375" style="1" customWidth="1"/>
    <col min="10018" max="10018" width="3.28515625" style="1" customWidth="1"/>
    <col min="10019" max="10019" width="2.7109375" style="1" customWidth="1"/>
    <col min="10020" max="10020" width="3.28515625" style="1" customWidth="1"/>
    <col min="10021" max="10021" width="2.7109375" style="1" customWidth="1"/>
    <col min="10022" max="10022" width="2.42578125" style="1" customWidth="1"/>
    <col min="10023" max="10023" width="2.28515625" style="1" customWidth="1"/>
    <col min="10024" max="10024" width="2.42578125" style="1" customWidth="1"/>
    <col min="10025" max="10035" width="4.140625" style="1" customWidth="1"/>
    <col min="10036" max="10036" width="2.42578125" style="1" customWidth="1"/>
    <col min="10037" max="10047" width="4.140625" style="1" customWidth="1"/>
    <col min="10048" max="10048" width="5.85546875" style="1" customWidth="1"/>
    <col min="10049" max="10050" width="6.42578125" style="1" customWidth="1"/>
    <col min="10051" max="10051" width="6.7109375" style="1" customWidth="1"/>
    <col min="10052" max="10240" width="9.140625" style="1"/>
    <col min="10241" max="10241" width="3.42578125" style="1" customWidth="1"/>
    <col min="10242" max="10242" width="17.42578125" style="1" customWidth="1"/>
    <col min="10243" max="10243" width="16.28515625" style="1" customWidth="1"/>
    <col min="10244" max="10244" width="5" style="1" customWidth="1"/>
    <col min="10245" max="10246" width="4.7109375" style="1" customWidth="1"/>
    <col min="10247" max="10247" width="4.28515625" style="1" customWidth="1"/>
    <col min="10248" max="10248" width="0" style="1" hidden="1" customWidth="1"/>
    <col min="10249" max="10252" width="4.7109375" style="1" customWidth="1"/>
    <col min="10253" max="10255" width="5" style="1" customWidth="1"/>
    <col min="10256" max="10256" width="3.28515625" style="1" customWidth="1"/>
    <col min="10257" max="10257" width="2.7109375" style="1" customWidth="1"/>
    <col min="10258" max="10258" width="3.28515625" style="1" customWidth="1"/>
    <col min="10259" max="10259" width="2.7109375" style="1" customWidth="1"/>
    <col min="10260" max="10260" width="3.28515625" style="1" customWidth="1"/>
    <col min="10261" max="10261" width="2.7109375" style="1" customWidth="1"/>
    <col min="10262" max="10262" width="3.28515625" style="1" customWidth="1"/>
    <col min="10263" max="10263" width="2.7109375" style="1" customWidth="1"/>
    <col min="10264" max="10264" width="3.28515625" style="1" customWidth="1"/>
    <col min="10265" max="10265" width="2.7109375" style="1" customWidth="1"/>
    <col min="10266" max="10266" width="3.28515625" style="1" customWidth="1"/>
    <col min="10267" max="10267" width="2.7109375" style="1" customWidth="1"/>
    <col min="10268" max="10268" width="3.28515625" style="1" customWidth="1"/>
    <col min="10269" max="10269" width="2.7109375" style="1" customWidth="1"/>
    <col min="10270" max="10270" width="3.28515625" style="1" customWidth="1"/>
    <col min="10271" max="10271" width="2.7109375" style="1" customWidth="1"/>
    <col min="10272" max="10272" width="3.28515625" style="1" customWidth="1"/>
    <col min="10273" max="10273" width="2.7109375" style="1" customWidth="1"/>
    <col min="10274" max="10274" width="3.28515625" style="1" customWidth="1"/>
    <col min="10275" max="10275" width="2.7109375" style="1" customWidth="1"/>
    <col min="10276" max="10276" width="3.28515625" style="1" customWidth="1"/>
    <col min="10277" max="10277" width="2.7109375" style="1" customWidth="1"/>
    <col min="10278" max="10278" width="2.42578125" style="1" customWidth="1"/>
    <col min="10279" max="10279" width="2.28515625" style="1" customWidth="1"/>
    <col min="10280" max="10280" width="2.42578125" style="1" customWidth="1"/>
    <col min="10281" max="10291" width="4.140625" style="1" customWidth="1"/>
    <col min="10292" max="10292" width="2.42578125" style="1" customWidth="1"/>
    <col min="10293" max="10303" width="4.140625" style="1" customWidth="1"/>
    <col min="10304" max="10304" width="5.85546875" style="1" customWidth="1"/>
    <col min="10305" max="10306" width="6.42578125" style="1" customWidth="1"/>
    <col min="10307" max="10307" width="6.7109375" style="1" customWidth="1"/>
    <col min="10308" max="10496" width="9.140625" style="1"/>
    <col min="10497" max="10497" width="3.42578125" style="1" customWidth="1"/>
    <col min="10498" max="10498" width="17.42578125" style="1" customWidth="1"/>
    <col min="10499" max="10499" width="16.28515625" style="1" customWidth="1"/>
    <col min="10500" max="10500" width="5" style="1" customWidth="1"/>
    <col min="10501" max="10502" width="4.7109375" style="1" customWidth="1"/>
    <col min="10503" max="10503" width="4.28515625" style="1" customWidth="1"/>
    <col min="10504" max="10504" width="0" style="1" hidden="1" customWidth="1"/>
    <col min="10505" max="10508" width="4.7109375" style="1" customWidth="1"/>
    <col min="10509" max="10511" width="5" style="1" customWidth="1"/>
    <col min="10512" max="10512" width="3.28515625" style="1" customWidth="1"/>
    <col min="10513" max="10513" width="2.7109375" style="1" customWidth="1"/>
    <col min="10514" max="10514" width="3.28515625" style="1" customWidth="1"/>
    <col min="10515" max="10515" width="2.7109375" style="1" customWidth="1"/>
    <col min="10516" max="10516" width="3.28515625" style="1" customWidth="1"/>
    <col min="10517" max="10517" width="2.7109375" style="1" customWidth="1"/>
    <col min="10518" max="10518" width="3.28515625" style="1" customWidth="1"/>
    <col min="10519" max="10519" width="2.7109375" style="1" customWidth="1"/>
    <col min="10520" max="10520" width="3.28515625" style="1" customWidth="1"/>
    <col min="10521" max="10521" width="2.7109375" style="1" customWidth="1"/>
    <col min="10522" max="10522" width="3.28515625" style="1" customWidth="1"/>
    <col min="10523" max="10523" width="2.7109375" style="1" customWidth="1"/>
    <col min="10524" max="10524" width="3.28515625" style="1" customWidth="1"/>
    <col min="10525" max="10525" width="2.7109375" style="1" customWidth="1"/>
    <col min="10526" max="10526" width="3.28515625" style="1" customWidth="1"/>
    <col min="10527" max="10527" width="2.7109375" style="1" customWidth="1"/>
    <col min="10528" max="10528" width="3.28515625" style="1" customWidth="1"/>
    <col min="10529" max="10529" width="2.7109375" style="1" customWidth="1"/>
    <col min="10530" max="10530" width="3.28515625" style="1" customWidth="1"/>
    <col min="10531" max="10531" width="2.7109375" style="1" customWidth="1"/>
    <col min="10532" max="10532" width="3.28515625" style="1" customWidth="1"/>
    <col min="10533" max="10533" width="2.7109375" style="1" customWidth="1"/>
    <col min="10534" max="10534" width="2.42578125" style="1" customWidth="1"/>
    <col min="10535" max="10535" width="2.28515625" style="1" customWidth="1"/>
    <col min="10536" max="10536" width="2.42578125" style="1" customWidth="1"/>
    <col min="10537" max="10547" width="4.140625" style="1" customWidth="1"/>
    <col min="10548" max="10548" width="2.42578125" style="1" customWidth="1"/>
    <col min="10549" max="10559" width="4.140625" style="1" customWidth="1"/>
    <col min="10560" max="10560" width="5.85546875" style="1" customWidth="1"/>
    <col min="10561" max="10562" width="6.42578125" style="1" customWidth="1"/>
    <col min="10563" max="10563" width="6.7109375" style="1" customWidth="1"/>
    <col min="10564" max="10752" width="9.140625" style="1"/>
    <col min="10753" max="10753" width="3.42578125" style="1" customWidth="1"/>
    <col min="10754" max="10754" width="17.42578125" style="1" customWidth="1"/>
    <col min="10755" max="10755" width="16.28515625" style="1" customWidth="1"/>
    <col min="10756" max="10756" width="5" style="1" customWidth="1"/>
    <col min="10757" max="10758" width="4.7109375" style="1" customWidth="1"/>
    <col min="10759" max="10759" width="4.28515625" style="1" customWidth="1"/>
    <col min="10760" max="10760" width="0" style="1" hidden="1" customWidth="1"/>
    <col min="10761" max="10764" width="4.7109375" style="1" customWidth="1"/>
    <col min="10765" max="10767" width="5" style="1" customWidth="1"/>
    <col min="10768" max="10768" width="3.28515625" style="1" customWidth="1"/>
    <col min="10769" max="10769" width="2.7109375" style="1" customWidth="1"/>
    <col min="10770" max="10770" width="3.28515625" style="1" customWidth="1"/>
    <col min="10771" max="10771" width="2.7109375" style="1" customWidth="1"/>
    <col min="10772" max="10772" width="3.28515625" style="1" customWidth="1"/>
    <col min="10773" max="10773" width="2.7109375" style="1" customWidth="1"/>
    <col min="10774" max="10774" width="3.28515625" style="1" customWidth="1"/>
    <col min="10775" max="10775" width="2.7109375" style="1" customWidth="1"/>
    <col min="10776" max="10776" width="3.28515625" style="1" customWidth="1"/>
    <col min="10777" max="10777" width="2.7109375" style="1" customWidth="1"/>
    <col min="10778" max="10778" width="3.28515625" style="1" customWidth="1"/>
    <col min="10779" max="10779" width="2.7109375" style="1" customWidth="1"/>
    <col min="10780" max="10780" width="3.28515625" style="1" customWidth="1"/>
    <col min="10781" max="10781" width="2.7109375" style="1" customWidth="1"/>
    <col min="10782" max="10782" width="3.28515625" style="1" customWidth="1"/>
    <col min="10783" max="10783" width="2.7109375" style="1" customWidth="1"/>
    <col min="10784" max="10784" width="3.28515625" style="1" customWidth="1"/>
    <col min="10785" max="10785" width="2.7109375" style="1" customWidth="1"/>
    <col min="10786" max="10786" width="3.28515625" style="1" customWidth="1"/>
    <col min="10787" max="10787" width="2.7109375" style="1" customWidth="1"/>
    <col min="10788" max="10788" width="3.28515625" style="1" customWidth="1"/>
    <col min="10789" max="10789" width="2.7109375" style="1" customWidth="1"/>
    <col min="10790" max="10790" width="2.42578125" style="1" customWidth="1"/>
    <col min="10791" max="10791" width="2.28515625" style="1" customWidth="1"/>
    <col min="10792" max="10792" width="2.42578125" style="1" customWidth="1"/>
    <col min="10793" max="10803" width="4.140625" style="1" customWidth="1"/>
    <col min="10804" max="10804" width="2.42578125" style="1" customWidth="1"/>
    <col min="10805" max="10815" width="4.140625" style="1" customWidth="1"/>
    <col min="10816" max="10816" width="5.85546875" style="1" customWidth="1"/>
    <col min="10817" max="10818" width="6.42578125" style="1" customWidth="1"/>
    <col min="10819" max="10819" width="6.7109375" style="1" customWidth="1"/>
    <col min="10820" max="11008" width="9.140625" style="1"/>
    <col min="11009" max="11009" width="3.42578125" style="1" customWidth="1"/>
    <col min="11010" max="11010" width="17.42578125" style="1" customWidth="1"/>
    <col min="11011" max="11011" width="16.28515625" style="1" customWidth="1"/>
    <col min="11012" max="11012" width="5" style="1" customWidth="1"/>
    <col min="11013" max="11014" width="4.7109375" style="1" customWidth="1"/>
    <col min="11015" max="11015" width="4.28515625" style="1" customWidth="1"/>
    <col min="11016" max="11016" width="0" style="1" hidden="1" customWidth="1"/>
    <col min="11017" max="11020" width="4.7109375" style="1" customWidth="1"/>
    <col min="11021" max="11023" width="5" style="1" customWidth="1"/>
    <col min="11024" max="11024" width="3.28515625" style="1" customWidth="1"/>
    <col min="11025" max="11025" width="2.7109375" style="1" customWidth="1"/>
    <col min="11026" max="11026" width="3.28515625" style="1" customWidth="1"/>
    <col min="11027" max="11027" width="2.7109375" style="1" customWidth="1"/>
    <col min="11028" max="11028" width="3.28515625" style="1" customWidth="1"/>
    <col min="11029" max="11029" width="2.7109375" style="1" customWidth="1"/>
    <col min="11030" max="11030" width="3.28515625" style="1" customWidth="1"/>
    <col min="11031" max="11031" width="2.7109375" style="1" customWidth="1"/>
    <col min="11032" max="11032" width="3.28515625" style="1" customWidth="1"/>
    <col min="11033" max="11033" width="2.7109375" style="1" customWidth="1"/>
    <col min="11034" max="11034" width="3.28515625" style="1" customWidth="1"/>
    <col min="11035" max="11035" width="2.7109375" style="1" customWidth="1"/>
    <col min="11036" max="11036" width="3.28515625" style="1" customWidth="1"/>
    <col min="11037" max="11037" width="2.7109375" style="1" customWidth="1"/>
    <col min="11038" max="11038" width="3.28515625" style="1" customWidth="1"/>
    <col min="11039" max="11039" width="2.7109375" style="1" customWidth="1"/>
    <col min="11040" max="11040" width="3.28515625" style="1" customWidth="1"/>
    <col min="11041" max="11041" width="2.7109375" style="1" customWidth="1"/>
    <col min="11042" max="11042" width="3.28515625" style="1" customWidth="1"/>
    <col min="11043" max="11043" width="2.7109375" style="1" customWidth="1"/>
    <col min="11044" max="11044" width="3.28515625" style="1" customWidth="1"/>
    <col min="11045" max="11045" width="2.7109375" style="1" customWidth="1"/>
    <col min="11046" max="11046" width="2.42578125" style="1" customWidth="1"/>
    <col min="11047" max="11047" width="2.28515625" style="1" customWidth="1"/>
    <col min="11048" max="11048" width="2.42578125" style="1" customWidth="1"/>
    <col min="11049" max="11059" width="4.140625" style="1" customWidth="1"/>
    <col min="11060" max="11060" width="2.42578125" style="1" customWidth="1"/>
    <col min="11061" max="11071" width="4.140625" style="1" customWidth="1"/>
    <col min="11072" max="11072" width="5.85546875" style="1" customWidth="1"/>
    <col min="11073" max="11074" width="6.42578125" style="1" customWidth="1"/>
    <col min="11075" max="11075" width="6.7109375" style="1" customWidth="1"/>
    <col min="11076" max="11264" width="9.140625" style="1"/>
    <col min="11265" max="11265" width="3.42578125" style="1" customWidth="1"/>
    <col min="11266" max="11266" width="17.42578125" style="1" customWidth="1"/>
    <col min="11267" max="11267" width="16.28515625" style="1" customWidth="1"/>
    <col min="11268" max="11268" width="5" style="1" customWidth="1"/>
    <col min="11269" max="11270" width="4.7109375" style="1" customWidth="1"/>
    <col min="11271" max="11271" width="4.28515625" style="1" customWidth="1"/>
    <col min="11272" max="11272" width="0" style="1" hidden="1" customWidth="1"/>
    <col min="11273" max="11276" width="4.7109375" style="1" customWidth="1"/>
    <col min="11277" max="11279" width="5" style="1" customWidth="1"/>
    <col min="11280" max="11280" width="3.28515625" style="1" customWidth="1"/>
    <col min="11281" max="11281" width="2.7109375" style="1" customWidth="1"/>
    <col min="11282" max="11282" width="3.28515625" style="1" customWidth="1"/>
    <col min="11283" max="11283" width="2.7109375" style="1" customWidth="1"/>
    <col min="11284" max="11284" width="3.28515625" style="1" customWidth="1"/>
    <col min="11285" max="11285" width="2.7109375" style="1" customWidth="1"/>
    <col min="11286" max="11286" width="3.28515625" style="1" customWidth="1"/>
    <col min="11287" max="11287" width="2.7109375" style="1" customWidth="1"/>
    <col min="11288" max="11288" width="3.28515625" style="1" customWidth="1"/>
    <col min="11289" max="11289" width="2.7109375" style="1" customWidth="1"/>
    <col min="11290" max="11290" width="3.28515625" style="1" customWidth="1"/>
    <col min="11291" max="11291" width="2.7109375" style="1" customWidth="1"/>
    <col min="11292" max="11292" width="3.28515625" style="1" customWidth="1"/>
    <col min="11293" max="11293" width="2.7109375" style="1" customWidth="1"/>
    <col min="11294" max="11294" width="3.28515625" style="1" customWidth="1"/>
    <col min="11295" max="11295" width="2.7109375" style="1" customWidth="1"/>
    <col min="11296" max="11296" width="3.28515625" style="1" customWidth="1"/>
    <col min="11297" max="11297" width="2.7109375" style="1" customWidth="1"/>
    <col min="11298" max="11298" width="3.28515625" style="1" customWidth="1"/>
    <col min="11299" max="11299" width="2.7109375" style="1" customWidth="1"/>
    <col min="11300" max="11300" width="3.28515625" style="1" customWidth="1"/>
    <col min="11301" max="11301" width="2.7109375" style="1" customWidth="1"/>
    <col min="11302" max="11302" width="2.42578125" style="1" customWidth="1"/>
    <col min="11303" max="11303" width="2.28515625" style="1" customWidth="1"/>
    <col min="11304" max="11304" width="2.42578125" style="1" customWidth="1"/>
    <col min="11305" max="11315" width="4.140625" style="1" customWidth="1"/>
    <col min="11316" max="11316" width="2.42578125" style="1" customWidth="1"/>
    <col min="11317" max="11327" width="4.140625" style="1" customWidth="1"/>
    <col min="11328" max="11328" width="5.85546875" style="1" customWidth="1"/>
    <col min="11329" max="11330" width="6.42578125" style="1" customWidth="1"/>
    <col min="11331" max="11331" width="6.7109375" style="1" customWidth="1"/>
    <col min="11332" max="11520" width="9.140625" style="1"/>
    <col min="11521" max="11521" width="3.42578125" style="1" customWidth="1"/>
    <col min="11522" max="11522" width="17.42578125" style="1" customWidth="1"/>
    <col min="11523" max="11523" width="16.28515625" style="1" customWidth="1"/>
    <col min="11524" max="11524" width="5" style="1" customWidth="1"/>
    <col min="11525" max="11526" width="4.7109375" style="1" customWidth="1"/>
    <col min="11527" max="11527" width="4.28515625" style="1" customWidth="1"/>
    <col min="11528" max="11528" width="0" style="1" hidden="1" customWidth="1"/>
    <col min="11529" max="11532" width="4.7109375" style="1" customWidth="1"/>
    <col min="11533" max="11535" width="5" style="1" customWidth="1"/>
    <col min="11536" max="11536" width="3.28515625" style="1" customWidth="1"/>
    <col min="11537" max="11537" width="2.7109375" style="1" customWidth="1"/>
    <col min="11538" max="11538" width="3.28515625" style="1" customWidth="1"/>
    <col min="11539" max="11539" width="2.7109375" style="1" customWidth="1"/>
    <col min="11540" max="11540" width="3.28515625" style="1" customWidth="1"/>
    <col min="11541" max="11541" width="2.7109375" style="1" customWidth="1"/>
    <col min="11542" max="11542" width="3.28515625" style="1" customWidth="1"/>
    <col min="11543" max="11543" width="2.7109375" style="1" customWidth="1"/>
    <col min="11544" max="11544" width="3.28515625" style="1" customWidth="1"/>
    <col min="11545" max="11545" width="2.7109375" style="1" customWidth="1"/>
    <col min="11546" max="11546" width="3.28515625" style="1" customWidth="1"/>
    <col min="11547" max="11547" width="2.7109375" style="1" customWidth="1"/>
    <col min="11548" max="11548" width="3.28515625" style="1" customWidth="1"/>
    <col min="11549" max="11549" width="2.7109375" style="1" customWidth="1"/>
    <col min="11550" max="11550" width="3.28515625" style="1" customWidth="1"/>
    <col min="11551" max="11551" width="2.7109375" style="1" customWidth="1"/>
    <col min="11552" max="11552" width="3.28515625" style="1" customWidth="1"/>
    <col min="11553" max="11553" width="2.7109375" style="1" customWidth="1"/>
    <col min="11554" max="11554" width="3.28515625" style="1" customWidth="1"/>
    <col min="11555" max="11555" width="2.7109375" style="1" customWidth="1"/>
    <col min="11556" max="11556" width="3.28515625" style="1" customWidth="1"/>
    <col min="11557" max="11557" width="2.7109375" style="1" customWidth="1"/>
    <col min="11558" max="11558" width="2.42578125" style="1" customWidth="1"/>
    <col min="11559" max="11559" width="2.28515625" style="1" customWidth="1"/>
    <col min="11560" max="11560" width="2.42578125" style="1" customWidth="1"/>
    <col min="11561" max="11571" width="4.140625" style="1" customWidth="1"/>
    <col min="11572" max="11572" width="2.42578125" style="1" customWidth="1"/>
    <col min="11573" max="11583" width="4.140625" style="1" customWidth="1"/>
    <col min="11584" max="11584" width="5.85546875" style="1" customWidth="1"/>
    <col min="11585" max="11586" width="6.42578125" style="1" customWidth="1"/>
    <col min="11587" max="11587" width="6.7109375" style="1" customWidth="1"/>
    <col min="11588" max="11776" width="9.140625" style="1"/>
    <col min="11777" max="11777" width="3.42578125" style="1" customWidth="1"/>
    <col min="11778" max="11778" width="17.42578125" style="1" customWidth="1"/>
    <col min="11779" max="11779" width="16.28515625" style="1" customWidth="1"/>
    <col min="11780" max="11780" width="5" style="1" customWidth="1"/>
    <col min="11781" max="11782" width="4.7109375" style="1" customWidth="1"/>
    <col min="11783" max="11783" width="4.28515625" style="1" customWidth="1"/>
    <col min="11784" max="11784" width="0" style="1" hidden="1" customWidth="1"/>
    <col min="11785" max="11788" width="4.7109375" style="1" customWidth="1"/>
    <col min="11789" max="11791" width="5" style="1" customWidth="1"/>
    <col min="11792" max="11792" width="3.28515625" style="1" customWidth="1"/>
    <col min="11793" max="11793" width="2.7109375" style="1" customWidth="1"/>
    <col min="11794" max="11794" width="3.28515625" style="1" customWidth="1"/>
    <col min="11795" max="11795" width="2.7109375" style="1" customWidth="1"/>
    <col min="11796" max="11796" width="3.28515625" style="1" customWidth="1"/>
    <col min="11797" max="11797" width="2.7109375" style="1" customWidth="1"/>
    <col min="11798" max="11798" width="3.28515625" style="1" customWidth="1"/>
    <col min="11799" max="11799" width="2.7109375" style="1" customWidth="1"/>
    <col min="11800" max="11800" width="3.28515625" style="1" customWidth="1"/>
    <col min="11801" max="11801" width="2.7109375" style="1" customWidth="1"/>
    <col min="11802" max="11802" width="3.28515625" style="1" customWidth="1"/>
    <col min="11803" max="11803" width="2.7109375" style="1" customWidth="1"/>
    <col min="11804" max="11804" width="3.28515625" style="1" customWidth="1"/>
    <col min="11805" max="11805" width="2.7109375" style="1" customWidth="1"/>
    <col min="11806" max="11806" width="3.28515625" style="1" customWidth="1"/>
    <col min="11807" max="11807" width="2.7109375" style="1" customWidth="1"/>
    <col min="11808" max="11808" width="3.28515625" style="1" customWidth="1"/>
    <col min="11809" max="11809" width="2.7109375" style="1" customWidth="1"/>
    <col min="11810" max="11810" width="3.28515625" style="1" customWidth="1"/>
    <col min="11811" max="11811" width="2.7109375" style="1" customWidth="1"/>
    <col min="11812" max="11812" width="3.28515625" style="1" customWidth="1"/>
    <col min="11813" max="11813" width="2.7109375" style="1" customWidth="1"/>
    <col min="11814" max="11814" width="2.42578125" style="1" customWidth="1"/>
    <col min="11815" max="11815" width="2.28515625" style="1" customWidth="1"/>
    <col min="11816" max="11816" width="2.42578125" style="1" customWidth="1"/>
    <col min="11817" max="11827" width="4.140625" style="1" customWidth="1"/>
    <col min="11828" max="11828" width="2.42578125" style="1" customWidth="1"/>
    <col min="11829" max="11839" width="4.140625" style="1" customWidth="1"/>
    <col min="11840" max="11840" width="5.85546875" style="1" customWidth="1"/>
    <col min="11841" max="11842" width="6.42578125" style="1" customWidth="1"/>
    <col min="11843" max="11843" width="6.7109375" style="1" customWidth="1"/>
    <col min="11844" max="12032" width="9.140625" style="1"/>
    <col min="12033" max="12033" width="3.42578125" style="1" customWidth="1"/>
    <col min="12034" max="12034" width="17.42578125" style="1" customWidth="1"/>
    <col min="12035" max="12035" width="16.28515625" style="1" customWidth="1"/>
    <col min="12036" max="12036" width="5" style="1" customWidth="1"/>
    <col min="12037" max="12038" width="4.7109375" style="1" customWidth="1"/>
    <col min="12039" max="12039" width="4.28515625" style="1" customWidth="1"/>
    <col min="12040" max="12040" width="0" style="1" hidden="1" customWidth="1"/>
    <col min="12041" max="12044" width="4.7109375" style="1" customWidth="1"/>
    <col min="12045" max="12047" width="5" style="1" customWidth="1"/>
    <col min="12048" max="12048" width="3.28515625" style="1" customWidth="1"/>
    <col min="12049" max="12049" width="2.7109375" style="1" customWidth="1"/>
    <col min="12050" max="12050" width="3.28515625" style="1" customWidth="1"/>
    <col min="12051" max="12051" width="2.7109375" style="1" customWidth="1"/>
    <col min="12052" max="12052" width="3.28515625" style="1" customWidth="1"/>
    <col min="12053" max="12053" width="2.7109375" style="1" customWidth="1"/>
    <col min="12054" max="12054" width="3.28515625" style="1" customWidth="1"/>
    <col min="12055" max="12055" width="2.7109375" style="1" customWidth="1"/>
    <col min="12056" max="12056" width="3.28515625" style="1" customWidth="1"/>
    <col min="12057" max="12057" width="2.7109375" style="1" customWidth="1"/>
    <col min="12058" max="12058" width="3.28515625" style="1" customWidth="1"/>
    <col min="12059" max="12059" width="2.7109375" style="1" customWidth="1"/>
    <col min="12060" max="12060" width="3.28515625" style="1" customWidth="1"/>
    <col min="12061" max="12061" width="2.7109375" style="1" customWidth="1"/>
    <col min="12062" max="12062" width="3.28515625" style="1" customWidth="1"/>
    <col min="12063" max="12063" width="2.7109375" style="1" customWidth="1"/>
    <col min="12064" max="12064" width="3.28515625" style="1" customWidth="1"/>
    <col min="12065" max="12065" width="2.7109375" style="1" customWidth="1"/>
    <col min="12066" max="12066" width="3.28515625" style="1" customWidth="1"/>
    <col min="12067" max="12067" width="2.7109375" style="1" customWidth="1"/>
    <col min="12068" max="12068" width="3.28515625" style="1" customWidth="1"/>
    <col min="12069" max="12069" width="2.7109375" style="1" customWidth="1"/>
    <col min="12070" max="12070" width="2.42578125" style="1" customWidth="1"/>
    <col min="12071" max="12071" width="2.28515625" style="1" customWidth="1"/>
    <col min="12072" max="12072" width="2.42578125" style="1" customWidth="1"/>
    <col min="12073" max="12083" width="4.140625" style="1" customWidth="1"/>
    <col min="12084" max="12084" width="2.42578125" style="1" customWidth="1"/>
    <col min="12085" max="12095" width="4.140625" style="1" customWidth="1"/>
    <col min="12096" max="12096" width="5.85546875" style="1" customWidth="1"/>
    <col min="12097" max="12098" width="6.42578125" style="1" customWidth="1"/>
    <col min="12099" max="12099" width="6.7109375" style="1" customWidth="1"/>
    <col min="12100" max="12288" width="9.140625" style="1"/>
    <col min="12289" max="12289" width="3.42578125" style="1" customWidth="1"/>
    <col min="12290" max="12290" width="17.42578125" style="1" customWidth="1"/>
    <col min="12291" max="12291" width="16.28515625" style="1" customWidth="1"/>
    <col min="12292" max="12292" width="5" style="1" customWidth="1"/>
    <col min="12293" max="12294" width="4.7109375" style="1" customWidth="1"/>
    <col min="12295" max="12295" width="4.28515625" style="1" customWidth="1"/>
    <col min="12296" max="12296" width="0" style="1" hidden="1" customWidth="1"/>
    <col min="12297" max="12300" width="4.7109375" style="1" customWidth="1"/>
    <col min="12301" max="12303" width="5" style="1" customWidth="1"/>
    <col min="12304" max="12304" width="3.28515625" style="1" customWidth="1"/>
    <col min="12305" max="12305" width="2.7109375" style="1" customWidth="1"/>
    <col min="12306" max="12306" width="3.28515625" style="1" customWidth="1"/>
    <col min="12307" max="12307" width="2.7109375" style="1" customWidth="1"/>
    <col min="12308" max="12308" width="3.28515625" style="1" customWidth="1"/>
    <col min="12309" max="12309" width="2.7109375" style="1" customWidth="1"/>
    <col min="12310" max="12310" width="3.28515625" style="1" customWidth="1"/>
    <col min="12311" max="12311" width="2.7109375" style="1" customWidth="1"/>
    <col min="12312" max="12312" width="3.28515625" style="1" customWidth="1"/>
    <col min="12313" max="12313" width="2.7109375" style="1" customWidth="1"/>
    <col min="12314" max="12314" width="3.28515625" style="1" customWidth="1"/>
    <col min="12315" max="12315" width="2.7109375" style="1" customWidth="1"/>
    <col min="12316" max="12316" width="3.28515625" style="1" customWidth="1"/>
    <col min="12317" max="12317" width="2.7109375" style="1" customWidth="1"/>
    <col min="12318" max="12318" width="3.28515625" style="1" customWidth="1"/>
    <col min="12319" max="12319" width="2.7109375" style="1" customWidth="1"/>
    <col min="12320" max="12320" width="3.28515625" style="1" customWidth="1"/>
    <col min="12321" max="12321" width="2.7109375" style="1" customWidth="1"/>
    <col min="12322" max="12322" width="3.28515625" style="1" customWidth="1"/>
    <col min="12323" max="12323" width="2.7109375" style="1" customWidth="1"/>
    <col min="12324" max="12324" width="3.28515625" style="1" customWidth="1"/>
    <col min="12325" max="12325" width="2.7109375" style="1" customWidth="1"/>
    <col min="12326" max="12326" width="2.42578125" style="1" customWidth="1"/>
    <col min="12327" max="12327" width="2.28515625" style="1" customWidth="1"/>
    <col min="12328" max="12328" width="2.42578125" style="1" customWidth="1"/>
    <col min="12329" max="12339" width="4.140625" style="1" customWidth="1"/>
    <col min="12340" max="12340" width="2.42578125" style="1" customWidth="1"/>
    <col min="12341" max="12351" width="4.140625" style="1" customWidth="1"/>
    <col min="12352" max="12352" width="5.85546875" style="1" customWidth="1"/>
    <col min="12353" max="12354" width="6.42578125" style="1" customWidth="1"/>
    <col min="12355" max="12355" width="6.7109375" style="1" customWidth="1"/>
    <col min="12356" max="12544" width="9.140625" style="1"/>
    <col min="12545" max="12545" width="3.42578125" style="1" customWidth="1"/>
    <col min="12546" max="12546" width="17.42578125" style="1" customWidth="1"/>
    <col min="12547" max="12547" width="16.28515625" style="1" customWidth="1"/>
    <col min="12548" max="12548" width="5" style="1" customWidth="1"/>
    <col min="12549" max="12550" width="4.7109375" style="1" customWidth="1"/>
    <col min="12551" max="12551" width="4.28515625" style="1" customWidth="1"/>
    <col min="12552" max="12552" width="0" style="1" hidden="1" customWidth="1"/>
    <col min="12553" max="12556" width="4.7109375" style="1" customWidth="1"/>
    <col min="12557" max="12559" width="5" style="1" customWidth="1"/>
    <col min="12560" max="12560" width="3.28515625" style="1" customWidth="1"/>
    <col min="12561" max="12561" width="2.7109375" style="1" customWidth="1"/>
    <col min="12562" max="12562" width="3.28515625" style="1" customWidth="1"/>
    <col min="12563" max="12563" width="2.7109375" style="1" customWidth="1"/>
    <col min="12564" max="12564" width="3.28515625" style="1" customWidth="1"/>
    <col min="12565" max="12565" width="2.7109375" style="1" customWidth="1"/>
    <col min="12566" max="12566" width="3.28515625" style="1" customWidth="1"/>
    <col min="12567" max="12567" width="2.7109375" style="1" customWidth="1"/>
    <col min="12568" max="12568" width="3.28515625" style="1" customWidth="1"/>
    <col min="12569" max="12569" width="2.7109375" style="1" customWidth="1"/>
    <col min="12570" max="12570" width="3.28515625" style="1" customWidth="1"/>
    <col min="12571" max="12571" width="2.7109375" style="1" customWidth="1"/>
    <col min="12572" max="12572" width="3.28515625" style="1" customWidth="1"/>
    <col min="12573" max="12573" width="2.7109375" style="1" customWidth="1"/>
    <col min="12574" max="12574" width="3.28515625" style="1" customWidth="1"/>
    <col min="12575" max="12575" width="2.7109375" style="1" customWidth="1"/>
    <col min="12576" max="12576" width="3.28515625" style="1" customWidth="1"/>
    <col min="12577" max="12577" width="2.7109375" style="1" customWidth="1"/>
    <col min="12578" max="12578" width="3.28515625" style="1" customWidth="1"/>
    <col min="12579" max="12579" width="2.7109375" style="1" customWidth="1"/>
    <col min="12580" max="12580" width="3.28515625" style="1" customWidth="1"/>
    <col min="12581" max="12581" width="2.7109375" style="1" customWidth="1"/>
    <col min="12582" max="12582" width="2.42578125" style="1" customWidth="1"/>
    <col min="12583" max="12583" width="2.28515625" style="1" customWidth="1"/>
    <col min="12584" max="12584" width="2.42578125" style="1" customWidth="1"/>
    <col min="12585" max="12595" width="4.140625" style="1" customWidth="1"/>
    <col min="12596" max="12596" width="2.42578125" style="1" customWidth="1"/>
    <col min="12597" max="12607" width="4.140625" style="1" customWidth="1"/>
    <col min="12608" max="12608" width="5.85546875" style="1" customWidth="1"/>
    <col min="12609" max="12610" width="6.42578125" style="1" customWidth="1"/>
    <col min="12611" max="12611" width="6.7109375" style="1" customWidth="1"/>
    <col min="12612" max="12800" width="9.140625" style="1"/>
    <col min="12801" max="12801" width="3.42578125" style="1" customWidth="1"/>
    <col min="12802" max="12802" width="17.42578125" style="1" customWidth="1"/>
    <col min="12803" max="12803" width="16.28515625" style="1" customWidth="1"/>
    <col min="12804" max="12804" width="5" style="1" customWidth="1"/>
    <col min="12805" max="12806" width="4.7109375" style="1" customWidth="1"/>
    <col min="12807" max="12807" width="4.28515625" style="1" customWidth="1"/>
    <col min="12808" max="12808" width="0" style="1" hidden="1" customWidth="1"/>
    <col min="12809" max="12812" width="4.7109375" style="1" customWidth="1"/>
    <col min="12813" max="12815" width="5" style="1" customWidth="1"/>
    <col min="12816" max="12816" width="3.28515625" style="1" customWidth="1"/>
    <col min="12817" max="12817" width="2.7109375" style="1" customWidth="1"/>
    <col min="12818" max="12818" width="3.28515625" style="1" customWidth="1"/>
    <col min="12819" max="12819" width="2.7109375" style="1" customWidth="1"/>
    <col min="12820" max="12820" width="3.28515625" style="1" customWidth="1"/>
    <col min="12821" max="12821" width="2.7109375" style="1" customWidth="1"/>
    <col min="12822" max="12822" width="3.28515625" style="1" customWidth="1"/>
    <col min="12823" max="12823" width="2.7109375" style="1" customWidth="1"/>
    <col min="12824" max="12824" width="3.28515625" style="1" customWidth="1"/>
    <col min="12825" max="12825" width="2.7109375" style="1" customWidth="1"/>
    <col min="12826" max="12826" width="3.28515625" style="1" customWidth="1"/>
    <col min="12827" max="12827" width="2.7109375" style="1" customWidth="1"/>
    <col min="12828" max="12828" width="3.28515625" style="1" customWidth="1"/>
    <col min="12829" max="12829" width="2.7109375" style="1" customWidth="1"/>
    <col min="12830" max="12830" width="3.28515625" style="1" customWidth="1"/>
    <col min="12831" max="12831" width="2.7109375" style="1" customWidth="1"/>
    <col min="12832" max="12832" width="3.28515625" style="1" customWidth="1"/>
    <col min="12833" max="12833" width="2.7109375" style="1" customWidth="1"/>
    <col min="12834" max="12834" width="3.28515625" style="1" customWidth="1"/>
    <col min="12835" max="12835" width="2.7109375" style="1" customWidth="1"/>
    <col min="12836" max="12836" width="3.28515625" style="1" customWidth="1"/>
    <col min="12837" max="12837" width="2.7109375" style="1" customWidth="1"/>
    <col min="12838" max="12838" width="2.42578125" style="1" customWidth="1"/>
    <col min="12839" max="12839" width="2.28515625" style="1" customWidth="1"/>
    <col min="12840" max="12840" width="2.42578125" style="1" customWidth="1"/>
    <col min="12841" max="12851" width="4.140625" style="1" customWidth="1"/>
    <col min="12852" max="12852" width="2.42578125" style="1" customWidth="1"/>
    <col min="12853" max="12863" width="4.140625" style="1" customWidth="1"/>
    <col min="12864" max="12864" width="5.85546875" style="1" customWidth="1"/>
    <col min="12865" max="12866" width="6.42578125" style="1" customWidth="1"/>
    <col min="12867" max="12867" width="6.7109375" style="1" customWidth="1"/>
    <col min="12868" max="13056" width="9.140625" style="1"/>
    <col min="13057" max="13057" width="3.42578125" style="1" customWidth="1"/>
    <col min="13058" max="13058" width="17.42578125" style="1" customWidth="1"/>
    <col min="13059" max="13059" width="16.28515625" style="1" customWidth="1"/>
    <col min="13060" max="13060" width="5" style="1" customWidth="1"/>
    <col min="13061" max="13062" width="4.7109375" style="1" customWidth="1"/>
    <col min="13063" max="13063" width="4.28515625" style="1" customWidth="1"/>
    <col min="13064" max="13064" width="0" style="1" hidden="1" customWidth="1"/>
    <col min="13065" max="13068" width="4.7109375" style="1" customWidth="1"/>
    <col min="13069" max="13071" width="5" style="1" customWidth="1"/>
    <col min="13072" max="13072" width="3.28515625" style="1" customWidth="1"/>
    <col min="13073" max="13073" width="2.7109375" style="1" customWidth="1"/>
    <col min="13074" max="13074" width="3.28515625" style="1" customWidth="1"/>
    <col min="13075" max="13075" width="2.7109375" style="1" customWidth="1"/>
    <col min="13076" max="13076" width="3.28515625" style="1" customWidth="1"/>
    <col min="13077" max="13077" width="2.7109375" style="1" customWidth="1"/>
    <col min="13078" max="13078" width="3.28515625" style="1" customWidth="1"/>
    <col min="13079" max="13079" width="2.7109375" style="1" customWidth="1"/>
    <col min="13080" max="13080" width="3.28515625" style="1" customWidth="1"/>
    <col min="13081" max="13081" width="2.7109375" style="1" customWidth="1"/>
    <col min="13082" max="13082" width="3.28515625" style="1" customWidth="1"/>
    <col min="13083" max="13083" width="2.7109375" style="1" customWidth="1"/>
    <col min="13084" max="13084" width="3.28515625" style="1" customWidth="1"/>
    <col min="13085" max="13085" width="2.7109375" style="1" customWidth="1"/>
    <col min="13086" max="13086" width="3.28515625" style="1" customWidth="1"/>
    <col min="13087" max="13087" width="2.7109375" style="1" customWidth="1"/>
    <col min="13088" max="13088" width="3.28515625" style="1" customWidth="1"/>
    <col min="13089" max="13089" width="2.7109375" style="1" customWidth="1"/>
    <col min="13090" max="13090" width="3.28515625" style="1" customWidth="1"/>
    <col min="13091" max="13091" width="2.7109375" style="1" customWidth="1"/>
    <col min="13092" max="13092" width="3.28515625" style="1" customWidth="1"/>
    <col min="13093" max="13093" width="2.7109375" style="1" customWidth="1"/>
    <col min="13094" max="13094" width="2.42578125" style="1" customWidth="1"/>
    <col min="13095" max="13095" width="2.28515625" style="1" customWidth="1"/>
    <col min="13096" max="13096" width="2.42578125" style="1" customWidth="1"/>
    <col min="13097" max="13107" width="4.140625" style="1" customWidth="1"/>
    <col min="13108" max="13108" width="2.42578125" style="1" customWidth="1"/>
    <col min="13109" max="13119" width="4.140625" style="1" customWidth="1"/>
    <col min="13120" max="13120" width="5.85546875" style="1" customWidth="1"/>
    <col min="13121" max="13122" width="6.42578125" style="1" customWidth="1"/>
    <col min="13123" max="13123" width="6.7109375" style="1" customWidth="1"/>
    <col min="13124" max="13312" width="9.140625" style="1"/>
    <col min="13313" max="13313" width="3.42578125" style="1" customWidth="1"/>
    <col min="13314" max="13314" width="17.42578125" style="1" customWidth="1"/>
    <col min="13315" max="13315" width="16.28515625" style="1" customWidth="1"/>
    <col min="13316" max="13316" width="5" style="1" customWidth="1"/>
    <col min="13317" max="13318" width="4.7109375" style="1" customWidth="1"/>
    <col min="13319" max="13319" width="4.28515625" style="1" customWidth="1"/>
    <col min="13320" max="13320" width="0" style="1" hidden="1" customWidth="1"/>
    <col min="13321" max="13324" width="4.7109375" style="1" customWidth="1"/>
    <col min="13325" max="13327" width="5" style="1" customWidth="1"/>
    <col min="13328" max="13328" width="3.28515625" style="1" customWidth="1"/>
    <col min="13329" max="13329" width="2.7109375" style="1" customWidth="1"/>
    <col min="13330" max="13330" width="3.28515625" style="1" customWidth="1"/>
    <col min="13331" max="13331" width="2.7109375" style="1" customWidth="1"/>
    <col min="13332" max="13332" width="3.28515625" style="1" customWidth="1"/>
    <col min="13333" max="13333" width="2.7109375" style="1" customWidth="1"/>
    <col min="13334" max="13334" width="3.28515625" style="1" customWidth="1"/>
    <col min="13335" max="13335" width="2.7109375" style="1" customWidth="1"/>
    <col min="13336" max="13336" width="3.28515625" style="1" customWidth="1"/>
    <col min="13337" max="13337" width="2.7109375" style="1" customWidth="1"/>
    <col min="13338" max="13338" width="3.28515625" style="1" customWidth="1"/>
    <col min="13339" max="13339" width="2.7109375" style="1" customWidth="1"/>
    <col min="13340" max="13340" width="3.28515625" style="1" customWidth="1"/>
    <col min="13341" max="13341" width="2.7109375" style="1" customWidth="1"/>
    <col min="13342" max="13342" width="3.28515625" style="1" customWidth="1"/>
    <col min="13343" max="13343" width="2.7109375" style="1" customWidth="1"/>
    <col min="13344" max="13344" width="3.28515625" style="1" customWidth="1"/>
    <col min="13345" max="13345" width="2.7109375" style="1" customWidth="1"/>
    <col min="13346" max="13346" width="3.28515625" style="1" customWidth="1"/>
    <col min="13347" max="13347" width="2.7109375" style="1" customWidth="1"/>
    <col min="13348" max="13348" width="3.28515625" style="1" customWidth="1"/>
    <col min="13349" max="13349" width="2.7109375" style="1" customWidth="1"/>
    <col min="13350" max="13350" width="2.42578125" style="1" customWidth="1"/>
    <col min="13351" max="13351" width="2.28515625" style="1" customWidth="1"/>
    <col min="13352" max="13352" width="2.42578125" style="1" customWidth="1"/>
    <col min="13353" max="13363" width="4.140625" style="1" customWidth="1"/>
    <col min="13364" max="13364" width="2.42578125" style="1" customWidth="1"/>
    <col min="13365" max="13375" width="4.140625" style="1" customWidth="1"/>
    <col min="13376" max="13376" width="5.85546875" style="1" customWidth="1"/>
    <col min="13377" max="13378" width="6.42578125" style="1" customWidth="1"/>
    <col min="13379" max="13379" width="6.7109375" style="1" customWidth="1"/>
    <col min="13380" max="13568" width="9.140625" style="1"/>
    <col min="13569" max="13569" width="3.42578125" style="1" customWidth="1"/>
    <col min="13570" max="13570" width="17.42578125" style="1" customWidth="1"/>
    <col min="13571" max="13571" width="16.28515625" style="1" customWidth="1"/>
    <col min="13572" max="13572" width="5" style="1" customWidth="1"/>
    <col min="13573" max="13574" width="4.7109375" style="1" customWidth="1"/>
    <col min="13575" max="13575" width="4.28515625" style="1" customWidth="1"/>
    <col min="13576" max="13576" width="0" style="1" hidden="1" customWidth="1"/>
    <col min="13577" max="13580" width="4.7109375" style="1" customWidth="1"/>
    <col min="13581" max="13583" width="5" style="1" customWidth="1"/>
    <col min="13584" max="13584" width="3.28515625" style="1" customWidth="1"/>
    <col min="13585" max="13585" width="2.7109375" style="1" customWidth="1"/>
    <col min="13586" max="13586" width="3.28515625" style="1" customWidth="1"/>
    <col min="13587" max="13587" width="2.7109375" style="1" customWidth="1"/>
    <col min="13588" max="13588" width="3.28515625" style="1" customWidth="1"/>
    <col min="13589" max="13589" width="2.7109375" style="1" customWidth="1"/>
    <col min="13590" max="13590" width="3.28515625" style="1" customWidth="1"/>
    <col min="13591" max="13591" width="2.7109375" style="1" customWidth="1"/>
    <col min="13592" max="13592" width="3.28515625" style="1" customWidth="1"/>
    <col min="13593" max="13593" width="2.7109375" style="1" customWidth="1"/>
    <col min="13594" max="13594" width="3.28515625" style="1" customWidth="1"/>
    <col min="13595" max="13595" width="2.7109375" style="1" customWidth="1"/>
    <col min="13596" max="13596" width="3.28515625" style="1" customWidth="1"/>
    <col min="13597" max="13597" width="2.7109375" style="1" customWidth="1"/>
    <col min="13598" max="13598" width="3.28515625" style="1" customWidth="1"/>
    <col min="13599" max="13599" width="2.7109375" style="1" customWidth="1"/>
    <col min="13600" max="13600" width="3.28515625" style="1" customWidth="1"/>
    <col min="13601" max="13601" width="2.7109375" style="1" customWidth="1"/>
    <col min="13602" max="13602" width="3.28515625" style="1" customWidth="1"/>
    <col min="13603" max="13603" width="2.7109375" style="1" customWidth="1"/>
    <col min="13604" max="13604" width="3.28515625" style="1" customWidth="1"/>
    <col min="13605" max="13605" width="2.7109375" style="1" customWidth="1"/>
    <col min="13606" max="13606" width="2.42578125" style="1" customWidth="1"/>
    <col min="13607" max="13607" width="2.28515625" style="1" customWidth="1"/>
    <col min="13608" max="13608" width="2.42578125" style="1" customWidth="1"/>
    <col min="13609" max="13619" width="4.140625" style="1" customWidth="1"/>
    <col min="13620" max="13620" width="2.42578125" style="1" customWidth="1"/>
    <col min="13621" max="13631" width="4.140625" style="1" customWidth="1"/>
    <col min="13632" max="13632" width="5.85546875" style="1" customWidth="1"/>
    <col min="13633" max="13634" width="6.42578125" style="1" customWidth="1"/>
    <col min="13635" max="13635" width="6.7109375" style="1" customWidth="1"/>
    <col min="13636" max="13824" width="9.140625" style="1"/>
    <col min="13825" max="13825" width="3.42578125" style="1" customWidth="1"/>
    <col min="13826" max="13826" width="17.42578125" style="1" customWidth="1"/>
    <col min="13827" max="13827" width="16.28515625" style="1" customWidth="1"/>
    <col min="13828" max="13828" width="5" style="1" customWidth="1"/>
    <col min="13829" max="13830" width="4.7109375" style="1" customWidth="1"/>
    <col min="13831" max="13831" width="4.28515625" style="1" customWidth="1"/>
    <col min="13832" max="13832" width="0" style="1" hidden="1" customWidth="1"/>
    <col min="13833" max="13836" width="4.7109375" style="1" customWidth="1"/>
    <col min="13837" max="13839" width="5" style="1" customWidth="1"/>
    <col min="13840" max="13840" width="3.28515625" style="1" customWidth="1"/>
    <col min="13841" max="13841" width="2.7109375" style="1" customWidth="1"/>
    <col min="13842" max="13842" width="3.28515625" style="1" customWidth="1"/>
    <col min="13843" max="13843" width="2.7109375" style="1" customWidth="1"/>
    <col min="13844" max="13844" width="3.28515625" style="1" customWidth="1"/>
    <col min="13845" max="13845" width="2.7109375" style="1" customWidth="1"/>
    <col min="13846" max="13846" width="3.28515625" style="1" customWidth="1"/>
    <col min="13847" max="13847" width="2.7109375" style="1" customWidth="1"/>
    <col min="13848" max="13848" width="3.28515625" style="1" customWidth="1"/>
    <col min="13849" max="13849" width="2.7109375" style="1" customWidth="1"/>
    <col min="13850" max="13850" width="3.28515625" style="1" customWidth="1"/>
    <col min="13851" max="13851" width="2.7109375" style="1" customWidth="1"/>
    <col min="13852" max="13852" width="3.28515625" style="1" customWidth="1"/>
    <col min="13853" max="13853" width="2.7109375" style="1" customWidth="1"/>
    <col min="13854" max="13854" width="3.28515625" style="1" customWidth="1"/>
    <col min="13855" max="13855" width="2.7109375" style="1" customWidth="1"/>
    <col min="13856" max="13856" width="3.28515625" style="1" customWidth="1"/>
    <col min="13857" max="13857" width="2.7109375" style="1" customWidth="1"/>
    <col min="13858" max="13858" width="3.28515625" style="1" customWidth="1"/>
    <col min="13859" max="13859" width="2.7109375" style="1" customWidth="1"/>
    <col min="13860" max="13860" width="3.28515625" style="1" customWidth="1"/>
    <col min="13861" max="13861" width="2.7109375" style="1" customWidth="1"/>
    <col min="13862" max="13862" width="2.42578125" style="1" customWidth="1"/>
    <col min="13863" max="13863" width="2.28515625" style="1" customWidth="1"/>
    <col min="13864" max="13864" width="2.42578125" style="1" customWidth="1"/>
    <col min="13865" max="13875" width="4.140625" style="1" customWidth="1"/>
    <col min="13876" max="13876" width="2.42578125" style="1" customWidth="1"/>
    <col min="13877" max="13887" width="4.140625" style="1" customWidth="1"/>
    <col min="13888" max="13888" width="5.85546875" style="1" customWidth="1"/>
    <col min="13889" max="13890" width="6.42578125" style="1" customWidth="1"/>
    <col min="13891" max="13891" width="6.7109375" style="1" customWidth="1"/>
    <col min="13892" max="14080" width="9.140625" style="1"/>
    <col min="14081" max="14081" width="3.42578125" style="1" customWidth="1"/>
    <col min="14082" max="14082" width="17.42578125" style="1" customWidth="1"/>
    <col min="14083" max="14083" width="16.28515625" style="1" customWidth="1"/>
    <col min="14084" max="14084" width="5" style="1" customWidth="1"/>
    <col min="14085" max="14086" width="4.7109375" style="1" customWidth="1"/>
    <col min="14087" max="14087" width="4.28515625" style="1" customWidth="1"/>
    <col min="14088" max="14088" width="0" style="1" hidden="1" customWidth="1"/>
    <col min="14089" max="14092" width="4.7109375" style="1" customWidth="1"/>
    <col min="14093" max="14095" width="5" style="1" customWidth="1"/>
    <col min="14096" max="14096" width="3.28515625" style="1" customWidth="1"/>
    <col min="14097" max="14097" width="2.7109375" style="1" customWidth="1"/>
    <col min="14098" max="14098" width="3.28515625" style="1" customWidth="1"/>
    <col min="14099" max="14099" width="2.7109375" style="1" customWidth="1"/>
    <col min="14100" max="14100" width="3.28515625" style="1" customWidth="1"/>
    <col min="14101" max="14101" width="2.7109375" style="1" customWidth="1"/>
    <col min="14102" max="14102" width="3.28515625" style="1" customWidth="1"/>
    <col min="14103" max="14103" width="2.7109375" style="1" customWidth="1"/>
    <col min="14104" max="14104" width="3.28515625" style="1" customWidth="1"/>
    <col min="14105" max="14105" width="2.7109375" style="1" customWidth="1"/>
    <col min="14106" max="14106" width="3.28515625" style="1" customWidth="1"/>
    <col min="14107" max="14107" width="2.7109375" style="1" customWidth="1"/>
    <col min="14108" max="14108" width="3.28515625" style="1" customWidth="1"/>
    <col min="14109" max="14109" width="2.7109375" style="1" customWidth="1"/>
    <col min="14110" max="14110" width="3.28515625" style="1" customWidth="1"/>
    <col min="14111" max="14111" width="2.7109375" style="1" customWidth="1"/>
    <col min="14112" max="14112" width="3.28515625" style="1" customWidth="1"/>
    <col min="14113" max="14113" width="2.7109375" style="1" customWidth="1"/>
    <col min="14114" max="14114" width="3.28515625" style="1" customWidth="1"/>
    <col min="14115" max="14115" width="2.7109375" style="1" customWidth="1"/>
    <col min="14116" max="14116" width="3.28515625" style="1" customWidth="1"/>
    <col min="14117" max="14117" width="2.7109375" style="1" customWidth="1"/>
    <col min="14118" max="14118" width="2.42578125" style="1" customWidth="1"/>
    <col min="14119" max="14119" width="2.28515625" style="1" customWidth="1"/>
    <col min="14120" max="14120" width="2.42578125" style="1" customWidth="1"/>
    <col min="14121" max="14131" width="4.140625" style="1" customWidth="1"/>
    <col min="14132" max="14132" width="2.42578125" style="1" customWidth="1"/>
    <col min="14133" max="14143" width="4.140625" style="1" customWidth="1"/>
    <col min="14144" max="14144" width="5.85546875" style="1" customWidth="1"/>
    <col min="14145" max="14146" width="6.42578125" style="1" customWidth="1"/>
    <col min="14147" max="14147" width="6.7109375" style="1" customWidth="1"/>
    <col min="14148" max="14336" width="9.140625" style="1"/>
    <col min="14337" max="14337" width="3.42578125" style="1" customWidth="1"/>
    <col min="14338" max="14338" width="17.42578125" style="1" customWidth="1"/>
    <col min="14339" max="14339" width="16.28515625" style="1" customWidth="1"/>
    <col min="14340" max="14340" width="5" style="1" customWidth="1"/>
    <col min="14341" max="14342" width="4.7109375" style="1" customWidth="1"/>
    <col min="14343" max="14343" width="4.28515625" style="1" customWidth="1"/>
    <col min="14344" max="14344" width="0" style="1" hidden="1" customWidth="1"/>
    <col min="14345" max="14348" width="4.7109375" style="1" customWidth="1"/>
    <col min="14349" max="14351" width="5" style="1" customWidth="1"/>
    <col min="14352" max="14352" width="3.28515625" style="1" customWidth="1"/>
    <col min="14353" max="14353" width="2.7109375" style="1" customWidth="1"/>
    <col min="14354" max="14354" width="3.28515625" style="1" customWidth="1"/>
    <col min="14355" max="14355" width="2.7109375" style="1" customWidth="1"/>
    <col min="14356" max="14356" width="3.28515625" style="1" customWidth="1"/>
    <col min="14357" max="14357" width="2.7109375" style="1" customWidth="1"/>
    <col min="14358" max="14358" width="3.28515625" style="1" customWidth="1"/>
    <col min="14359" max="14359" width="2.7109375" style="1" customWidth="1"/>
    <col min="14360" max="14360" width="3.28515625" style="1" customWidth="1"/>
    <col min="14361" max="14361" width="2.7109375" style="1" customWidth="1"/>
    <col min="14362" max="14362" width="3.28515625" style="1" customWidth="1"/>
    <col min="14363" max="14363" width="2.7109375" style="1" customWidth="1"/>
    <col min="14364" max="14364" width="3.28515625" style="1" customWidth="1"/>
    <col min="14365" max="14365" width="2.7109375" style="1" customWidth="1"/>
    <col min="14366" max="14366" width="3.28515625" style="1" customWidth="1"/>
    <col min="14367" max="14367" width="2.7109375" style="1" customWidth="1"/>
    <col min="14368" max="14368" width="3.28515625" style="1" customWidth="1"/>
    <col min="14369" max="14369" width="2.7109375" style="1" customWidth="1"/>
    <col min="14370" max="14370" width="3.28515625" style="1" customWidth="1"/>
    <col min="14371" max="14371" width="2.7109375" style="1" customWidth="1"/>
    <col min="14372" max="14372" width="3.28515625" style="1" customWidth="1"/>
    <col min="14373" max="14373" width="2.7109375" style="1" customWidth="1"/>
    <col min="14374" max="14374" width="2.42578125" style="1" customWidth="1"/>
    <col min="14375" max="14375" width="2.28515625" style="1" customWidth="1"/>
    <col min="14376" max="14376" width="2.42578125" style="1" customWidth="1"/>
    <col min="14377" max="14387" width="4.140625" style="1" customWidth="1"/>
    <col min="14388" max="14388" width="2.42578125" style="1" customWidth="1"/>
    <col min="14389" max="14399" width="4.140625" style="1" customWidth="1"/>
    <col min="14400" max="14400" width="5.85546875" style="1" customWidth="1"/>
    <col min="14401" max="14402" width="6.42578125" style="1" customWidth="1"/>
    <col min="14403" max="14403" width="6.7109375" style="1" customWidth="1"/>
    <col min="14404" max="14592" width="9.140625" style="1"/>
    <col min="14593" max="14593" width="3.42578125" style="1" customWidth="1"/>
    <col min="14594" max="14594" width="17.42578125" style="1" customWidth="1"/>
    <col min="14595" max="14595" width="16.28515625" style="1" customWidth="1"/>
    <col min="14596" max="14596" width="5" style="1" customWidth="1"/>
    <col min="14597" max="14598" width="4.7109375" style="1" customWidth="1"/>
    <col min="14599" max="14599" width="4.28515625" style="1" customWidth="1"/>
    <col min="14600" max="14600" width="0" style="1" hidden="1" customWidth="1"/>
    <col min="14601" max="14604" width="4.7109375" style="1" customWidth="1"/>
    <col min="14605" max="14607" width="5" style="1" customWidth="1"/>
    <col min="14608" max="14608" width="3.28515625" style="1" customWidth="1"/>
    <col min="14609" max="14609" width="2.7109375" style="1" customWidth="1"/>
    <col min="14610" max="14610" width="3.28515625" style="1" customWidth="1"/>
    <col min="14611" max="14611" width="2.7109375" style="1" customWidth="1"/>
    <col min="14612" max="14612" width="3.28515625" style="1" customWidth="1"/>
    <col min="14613" max="14613" width="2.7109375" style="1" customWidth="1"/>
    <col min="14614" max="14614" width="3.28515625" style="1" customWidth="1"/>
    <col min="14615" max="14615" width="2.7109375" style="1" customWidth="1"/>
    <col min="14616" max="14616" width="3.28515625" style="1" customWidth="1"/>
    <col min="14617" max="14617" width="2.7109375" style="1" customWidth="1"/>
    <col min="14618" max="14618" width="3.28515625" style="1" customWidth="1"/>
    <col min="14619" max="14619" width="2.7109375" style="1" customWidth="1"/>
    <col min="14620" max="14620" width="3.28515625" style="1" customWidth="1"/>
    <col min="14621" max="14621" width="2.7109375" style="1" customWidth="1"/>
    <col min="14622" max="14622" width="3.28515625" style="1" customWidth="1"/>
    <col min="14623" max="14623" width="2.7109375" style="1" customWidth="1"/>
    <col min="14624" max="14624" width="3.28515625" style="1" customWidth="1"/>
    <col min="14625" max="14625" width="2.7109375" style="1" customWidth="1"/>
    <col min="14626" max="14626" width="3.28515625" style="1" customWidth="1"/>
    <col min="14627" max="14627" width="2.7109375" style="1" customWidth="1"/>
    <col min="14628" max="14628" width="3.28515625" style="1" customWidth="1"/>
    <col min="14629" max="14629" width="2.7109375" style="1" customWidth="1"/>
    <col min="14630" max="14630" width="2.42578125" style="1" customWidth="1"/>
    <col min="14631" max="14631" width="2.28515625" style="1" customWidth="1"/>
    <col min="14632" max="14632" width="2.42578125" style="1" customWidth="1"/>
    <col min="14633" max="14643" width="4.140625" style="1" customWidth="1"/>
    <col min="14644" max="14644" width="2.42578125" style="1" customWidth="1"/>
    <col min="14645" max="14655" width="4.140625" style="1" customWidth="1"/>
    <col min="14656" max="14656" width="5.85546875" style="1" customWidth="1"/>
    <col min="14657" max="14658" width="6.42578125" style="1" customWidth="1"/>
    <col min="14659" max="14659" width="6.7109375" style="1" customWidth="1"/>
    <col min="14660" max="14848" width="9.140625" style="1"/>
    <col min="14849" max="14849" width="3.42578125" style="1" customWidth="1"/>
    <col min="14850" max="14850" width="17.42578125" style="1" customWidth="1"/>
    <col min="14851" max="14851" width="16.28515625" style="1" customWidth="1"/>
    <col min="14852" max="14852" width="5" style="1" customWidth="1"/>
    <col min="14853" max="14854" width="4.7109375" style="1" customWidth="1"/>
    <col min="14855" max="14855" width="4.28515625" style="1" customWidth="1"/>
    <col min="14856" max="14856" width="0" style="1" hidden="1" customWidth="1"/>
    <col min="14857" max="14860" width="4.7109375" style="1" customWidth="1"/>
    <col min="14861" max="14863" width="5" style="1" customWidth="1"/>
    <col min="14864" max="14864" width="3.28515625" style="1" customWidth="1"/>
    <col min="14865" max="14865" width="2.7109375" style="1" customWidth="1"/>
    <col min="14866" max="14866" width="3.28515625" style="1" customWidth="1"/>
    <col min="14867" max="14867" width="2.7109375" style="1" customWidth="1"/>
    <col min="14868" max="14868" width="3.28515625" style="1" customWidth="1"/>
    <col min="14869" max="14869" width="2.7109375" style="1" customWidth="1"/>
    <col min="14870" max="14870" width="3.28515625" style="1" customWidth="1"/>
    <col min="14871" max="14871" width="2.7109375" style="1" customWidth="1"/>
    <col min="14872" max="14872" width="3.28515625" style="1" customWidth="1"/>
    <col min="14873" max="14873" width="2.7109375" style="1" customWidth="1"/>
    <col min="14874" max="14874" width="3.28515625" style="1" customWidth="1"/>
    <col min="14875" max="14875" width="2.7109375" style="1" customWidth="1"/>
    <col min="14876" max="14876" width="3.28515625" style="1" customWidth="1"/>
    <col min="14877" max="14877" width="2.7109375" style="1" customWidth="1"/>
    <col min="14878" max="14878" width="3.28515625" style="1" customWidth="1"/>
    <col min="14879" max="14879" width="2.7109375" style="1" customWidth="1"/>
    <col min="14880" max="14880" width="3.28515625" style="1" customWidth="1"/>
    <col min="14881" max="14881" width="2.7109375" style="1" customWidth="1"/>
    <col min="14882" max="14882" width="3.28515625" style="1" customWidth="1"/>
    <col min="14883" max="14883" width="2.7109375" style="1" customWidth="1"/>
    <col min="14884" max="14884" width="3.28515625" style="1" customWidth="1"/>
    <col min="14885" max="14885" width="2.7109375" style="1" customWidth="1"/>
    <col min="14886" max="14886" width="2.42578125" style="1" customWidth="1"/>
    <col min="14887" max="14887" width="2.28515625" style="1" customWidth="1"/>
    <col min="14888" max="14888" width="2.42578125" style="1" customWidth="1"/>
    <col min="14889" max="14899" width="4.140625" style="1" customWidth="1"/>
    <col min="14900" max="14900" width="2.42578125" style="1" customWidth="1"/>
    <col min="14901" max="14911" width="4.140625" style="1" customWidth="1"/>
    <col min="14912" max="14912" width="5.85546875" style="1" customWidth="1"/>
    <col min="14913" max="14914" width="6.42578125" style="1" customWidth="1"/>
    <col min="14915" max="14915" width="6.7109375" style="1" customWidth="1"/>
    <col min="14916" max="15104" width="9.140625" style="1"/>
    <col min="15105" max="15105" width="3.42578125" style="1" customWidth="1"/>
    <col min="15106" max="15106" width="17.42578125" style="1" customWidth="1"/>
    <col min="15107" max="15107" width="16.28515625" style="1" customWidth="1"/>
    <col min="15108" max="15108" width="5" style="1" customWidth="1"/>
    <col min="15109" max="15110" width="4.7109375" style="1" customWidth="1"/>
    <col min="15111" max="15111" width="4.28515625" style="1" customWidth="1"/>
    <col min="15112" max="15112" width="0" style="1" hidden="1" customWidth="1"/>
    <col min="15113" max="15116" width="4.7109375" style="1" customWidth="1"/>
    <col min="15117" max="15119" width="5" style="1" customWidth="1"/>
    <col min="15120" max="15120" width="3.28515625" style="1" customWidth="1"/>
    <col min="15121" max="15121" width="2.7109375" style="1" customWidth="1"/>
    <col min="15122" max="15122" width="3.28515625" style="1" customWidth="1"/>
    <col min="15123" max="15123" width="2.7109375" style="1" customWidth="1"/>
    <col min="15124" max="15124" width="3.28515625" style="1" customWidth="1"/>
    <col min="15125" max="15125" width="2.7109375" style="1" customWidth="1"/>
    <col min="15126" max="15126" width="3.28515625" style="1" customWidth="1"/>
    <col min="15127" max="15127" width="2.7109375" style="1" customWidth="1"/>
    <col min="15128" max="15128" width="3.28515625" style="1" customWidth="1"/>
    <col min="15129" max="15129" width="2.7109375" style="1" customWidth="1"/>
    <col min="15130" max="15130" width="3.28515625" style="1" customWidth="1"/>
    <col min="15131" max="15131" width="2.7109375" style="1" customWidth="1"/>
    <col min="15132" max="15132" width="3.28515625" style="1" customWidth="1"/>
    <col min="15133" max="15133" width="2.7109375" style="1" customWidth="1"/>
    <col min="15134" max="15134" width="3.28515625" style="1" customWidth="1"/>
    <col min="15135" max="15135" width="2.7109375" style="1" customWidth="1"/>
    <col min="15136" max="15136" width="3.28515625" style="1" customWidth="1"/>
    <col min="15137" max="15137" width="2.7109375" style="1" customWidth="1"/>
    <col min="15138" max="15138" width="3.28515625" style="1" customWidth="1"/>
    <col min="15139" max="15139" width="2.7109375" style="1" customWidth="1"/>
    <col min="15140" max="15140" width="3.28515625" style="1" customWidth="1"/>
    <col min="15141" max="15141" width="2.7109375" style="1" customWidth="1"/>
    <col min="15142" max="15142" width="2.42578125" style="1" customWidth="1"/>
    <col min="15143" max="15143" width="2.28515625" style="1" customWidth="1"/>
    <col min="15144" max="15144" width="2.42578125" style="1" customWidth="1"/>
    <col min="15145" max="15155" width="4.140625" style="1" customWidth="1"/>
    <col min="15156" max="15156" width="2.42578125" style="1" customWidth="1"/>
    <col min="15157" max="15167" width="4.140625" style="1" customWidth="1"/>
    <col min="15168" max="15168" width="5.85546875" style="1" customWidth="1"/>
    <col min="15169" max="15170" width="6.42578125" style="1" customWidth="1"/>
    <col min="15171" max="15171" width="6.7109375" style="1" customWidth="1"/>
    <col min="15172" max="15360" width="9.140625" style="1"/>
    <col min="15361" max="15361" width="3.42578125" style="1" customWidth="1"/>
    <col min="15362" max="15362" width="17.42578125" style="1" customWidth="1"/>
    <col min="15363" max="15363" width="16.28515625" style="1" customWidth="1"/>
    <col min="15364" max="15364" width="5" style="1" customWidth="1"/>
    <col min="15365" max="15366" width="4.7109375" style="1" customWidth="1"/>
    <col min="15367" max="15367" width="4.28515625" style="1" customWidth="1"/>
    <col min="15368" max="15368" width="0" style="1" hidden="1" customWidth="1"/>
    <col min="15369" max="15372" width="4.7109375" style="1" customWidth="1"/>
    <col min="15373" max="15375" width="5" style="1" customWidth="1"/>
    <col min="15376" max="15376" width="3.28515625" style="1" customWidth="1"/>
    <col min="15377" max="15377" width="2.7109375" style="1" customWidth="1"/>
    <col min="15378" max="15378" width="3.28515625" style="1" customWidth="1"/>
    <col min="15379" max="15379" width="2.7109375" style="1" customWidth="1"/>
    <col min="15380" max="15380" width="3.28515625" style="1" customWidth="1"/>
    <col min="15381" max="15381" width="2.7109375" style="1" customWidth="1"/>
    <col min="15382" max="15382" width="3.28515625" style="1" customWidth="1"/>
    <col min="15383" max="15383" width="2.7109375" style="1" customWidth="1"/>
    <col min="15384" max="15384" width="3.28515625" style="1" customWidth="1"/>
    <col min="15385" max="15385" width="2.7109375" style="1" customWidth="1"/>
    <col min="15386" max="15386" width="3.28515625" style="1" customWidth="1"/>
    <col min="15387" max="15387" width="2.7109375" style="1" customWidth="1"/>
    <col min="15388" max="15388" width="3.28515625" style="1" customWidth="1"/>
    <col min="15389" max="15389" width="2.7109375" style="1" customWidth="1"/>
    <col min="15390" max="15390" width="3.28515625" style="1" customWidth="1"/>
    <col min="15391" max="15391" width="2.7109375" style="1" customWidth="1"/>
    <col min="15392" max="15392" width="3.28515625" style="1" customWidth="1"/>
    <col min="15393" max="15393" width="2.7109375" style="1" customWidth="1"/>
    <col min="15394" max="15394" width="3.28515625" style="1" customWidth="1"/>
    <col min="15395" max="15395" width="2.7109375" style="1" customWidth="1"/>
    <col min="15396" max="15396" width="3.28515625" style="1" customWidth="1"/>
    <col min="15397" max="15397" width="2.7109375" style="1" customWidth="1"/>
    <col min="15398" max="15398" width="2.42578125" style="1" customWidth="1"/>
    <col min="15399" max="15399" width="2.28515625" style="1" customWidth="1"/>
    <col min="15400" max="15400" width="2.42578125" style="1" customWidth="1"/>
    <col min="15401" max="15411" width="4.140625" style="1" customWidth="1"/>
    <col min="15412" max="15412" width="2.42578125" style="1" customWidth="1"/>
    <col min="15413" max="15423" width="4.140625" style="1" customWidth="1"/>
    <col min="15424" max="15424" width="5.85546875" style="1" customWidth="1"/>
    <col min="15425" max="15426" width="6.42578125" style="1" customWidth="1"/>
    <col min="15427" max="15427" width="6.7109375" style="1" customWidth="1"/>
    <col min="15428" max="15616" width="9.140625" style="1"/>
    <col min="15617" max="15617" width="3.42578125" style="1" customWidth="1"/>
    <col min="15618" max="15618" width="17.42578125" style="1" customWidth="1"/>
    <col min="15619" max="15619" width="16.28515625" style="1" customWidth="1"/>
    <col min="15620" max="15620" width="5" style="1" customWidth="1"/>
    <col min="15621" max="15622" width="4.7109375" style="1" customWidth="1"/>
    <col min="15623" max="15623" width="4.28515625" style="1" customWidth="1"/>
    <col min="15624" max="15624" width="0" style="1" hidden="1" customWidth="1"/>
    <col min="15625" max="15628" width="4.7109375" style="1" customWidth="1"/>
    <col min="15629" max="15631" width="5" style="1" customWidth="1"/>
    <col min="15632" max="15632" width="3.28515625" style="1" customWidth="1"/>
    <col min="15633" max="15633" width="2.7109375" style="1" customWidth="1"/>
    <col min="15634" max="15634" width="3.28515625" style="1" customWidth="1"/>
    <col min="15635" max="15635" width="2.7109375" style="1" customWidth="1"/>
    <col min="15636" max="15636" width="3.28515625" style="1" customWidth="1"/>
    <col min="15637" max="15637" width="2.7109375" style="1" customWidth="1"/>
    <col min="15638" max="15638" width="3.28515625" style="1" customWidth="1"/>
    <col min="15639" max="15639" width="2.7109375" style="1" customWidth="1"/>
    <col min="15640" max="15640" width="3.28515625" style="1" customWidth="1"/>
    <col min="15641" max="15641" width="2.7109375" style="1" customWidth="1"/>
    <col min="15642" max="15642" width="3.28515625" style="1" customWidth="1"/>
    <col min="15643" max="15643" width="2.7109375" style="1" customWidth="1"/>
    <col min="15644" max="15644" width="3.28515625" style="1" customWidth="1"/>
    <col min="15645" max="15645" width="2.7109375" style="1" customWidth="1"/>
    <col min="15646" max="15646" width="3.28515625" style="1" customWidth="1"/>
    <col min="15647" max="15647" width="2.7109375" style="1" customWidth="1"/>
    <col min="15648" max="15648" width="3.28515625" style="1" customWidth="1"/>
    <col min="15649" max="15649" width="2.7109375" style="1" customWidth="1"/>
    <col min="15650" max="15650" width="3.28515625" style="1" customWidth="1"/>
    <col min="15651" max="15651" width="2.7109375" style="1" customWidth="1"/>
    <col min="15652" max="15652" width="3.28515625" style="1" customWidth="1"/>
    <col min="15653" max="15653" width="2.7109375" style="1" customWidth="1"/>
    <col min="15654" max="15654" width="2.42578125" style="1" customWidth="1"/>
    <col min="15655" max="15655" width="2.28515625" style="1" customWidth="1"/>
    <col min="15656" max="15656" width="2.42578125" style="1" customWidth="1"/>
    <col min="15657" max="15667" width="4.140625" style="1" customWidth="1"/>
    <col min="15668" max="15668" width="2.42578125" style="1" customWidth="1"/>
    <col min="15669" max="15679" width="4.140625" style="1" customWidth="1"/>
    <col min="15680" max="15680" width="5.85546875" style="1" customWidth="1"/>
    <col min="15681" max="15682" width="6.42578125" style="1" customWidth="1"/>
    <col min="15683" max="15683" width="6.7109375" style="1" customWidth="1"/>
    <col min="15684" max="15872" width="9.140625" style="1"/>
    <col min="15873" max="15873" width="3.42578125" style="1" customWidth="1"/>
    <col min="15874" max="15874" width="17.42578125" style="1" customWidth="1"/>
    <col min="15875" max="15875" width="16.28515625" style="1" customWidth="1"/>
    <col min="15876" max="15876" width="5" style="1" customWidth="1"/>
    <col min="15877" max="15878" width="4.7109375" style="1" customWidth="1"/>
    <col min="15879" max="15879" width="4.28515625" style="1" customWidth="1"/>
    <col min="15880" max="15880" width="0" style="1" hidden="1" customWidth="1"/>
    <col min="15881" max="15884" width="4.7109375" style="1" customWidth="1"/>
    <col min="15885" max="15887" width="5" style="1" customWidth="1"/>
    <col min="15888" max="15888" width="3.28515625" style="1" customWidth="1"/>
    <col min="15889" max="15889" width="2.7109375" style="1" customWidth="1"/>
    <col min="15890" max="15890" width="3.28515625" style="1" customWidth="1"/>
    <col min="15891" max="15891" width="2.7109375" style="1" customWidth="1"/>
    <col min="15892" max="15892" width="3.28515625" style="1" customWidth="1"/>
    <col min="15893" max="15893" width="2.7109375" style="1" customWidth="1"/>
    <col min="15894" max="15894" width="3.28515625" style="1" customWidth="1"/>
    <col min="15895" max="15895" width="2.7109375" style="1" customWidth="1"/>
    <col min="15896" max="15896" width="3.28515625" style="1" customWidth="1"/>
    <col min="15897" max="15897" width="2.7109375" style="1" customWidth="1"/>
    <col min="15898" max="15898" width="3.28515625" style="1" customWidth="1"/>
    <col min="15899" max="15899" width="2.7109375" style="1" customWidth="1"/>
    <col min="15900" max="15900" width="3.28515625" style="1" customWidth="1"/>
    <col min="15901" max="15901" width="2.7109375" style="1" customWidth="1"/>
    <col min="15902" max="15902" width="3.28515625" style="1" customWidth="1"/>
    <col min="15903" max="15903" width="2.7109375" style="1" customWidth="1"/>
    <col min="15904" max="15904" width="3.28515625" style="1" customWidth="1"/>
    <col min="15905" max="15905" width="2.7109375" style="1" customWidth="1"/>
    <col min="15906" max="15906" width="3.28515625" style="1" customWidth="1"/>
    <col min="15907" max="15907" width="2.7109375" style="1" customWidth="1"/>
    <col min="15908" max="15908" width="3.28515625" style="1" customWidth="1"/>
    <col min="15909" max="15909" width="2.7109375" style="1" customWidth="1"/>
    <col min="15910" max="15910" width="2.42578125" style="1" customWidth="1"/>
    <col min="15911" max="15911" width="2.28515625" style="1" customWidth="1"/>
    <col min="15912" max="15912" width="2.42578125" style="1" customWidth="1"/>
    <col min="15913" max="15923" width="4.140625" style="1" customWidth="1"/>
    <col min="15924" max="15924" width="2.42578125" style="1" customWidth="1"/>
    <col min="15925" max="15935" width="4.140625" style="1" customWidth="1"/>
    <col min="15936" max="15936" width="5.85546875" style="1" customWidth="1"/>
    <col min="15937" max="15938" width="6.42578125" style="1" customWidth="1"/>
    <col min="15939" max="15939" width="6.7109375" style="1" customWidth="1"/>
    <col min="15940" max="16128" width="9.140625" style="1"/>
    <col min="16129" max="16129" width="3.42578125" style="1" customWidth="1"/>
    <col min="16130" max="16130" width="17.42578125" style="1" customWidth="1"/>
    <col min="16131" max="16131" width="16.28515625" style="1" customWidth="1"/>
    <col min="16132" max="16132" width="5" style="1" customWidth="1"/>
    <col min="16133" max="16134" width="4.7109375" style="1" customWidth="1"/>
    <col min="16135" max="16135" width="4.28515625" style="1" customWidth="1"/>
    <col min="16136" max="16136" width="0" style="1" hidden="1" customWidth="1"/>
    <col min="16137" max="16140" width="4.7109375" style="1" customWidth="1"/>
    <col min="16141" max="16143" width="5" style="1" customWidth="1"/>
    <col min="16144" max="16144" width="3.28515625" style="1" customWidth="1"/>
    <col min="16145" max="16145" width="2.7109375" style="1" customWidth="1"/>
    <col min="16146" max="16146" width="3.28515625" style="1" customWidth="1"/>
    <col min="16147" max="16147" width="2.7109375" style="1" customWidth="1"/>
    <col min="16148" max="16148" width="3.28515625" style="1" customWidth="1"/>
    <col min="16149" max="16149" width="2.7109375" style="1" customWidth="1"/>
    <col min="16150" max="16150" width="3.28515625" style="1" customWidth="1"/>
    <col min="16151" max="16151" width="2.7109375" style="1" customWidth="1"/>
    <col min="16152" max="16152" width="3.28515625" style="1" customWidth="1"/>
    <col min="16153" max="16153" width="2.7109375" style="1" customWidth="1"/>
    <col min="16154" max="16154" width="3.28515625" style="1" customWidth="1"/>
    <col min="16155" max="16155" width="2.7109375" style="1" customWidth="1"/>
    <col min="16156" max="16156" width="3.28515625" style="1" customWidth="1"/>
    <col min="16157" max="16157" width="2.7109375" style="1" customWidth="1"/>
    <col min="16158" max="16158" width="3.28515625" style="1" customWidth="1"/>
    <col min="16159" max="16159" width="2.7109375" style="1" customWidth="1"/>
    <col min="16160" max="16160" width="3.28515625" style="1" customWidth="1"/>
    <col min="16161" max="16161" width="2.7109375" style="1" customWidth="1"/>
    <col min="16162" max="16162" width="3.28515625" style="1" customWidth="1"/>
    <col min="16163" max="16163" width="2.7109375" style="1" customWidth="1"/>
    <col min="16164" max="16164" width="3.28515625" style="1" customWidth="1"/>
    <col min="16165" max="16165" width="2.7109375" style="1" customWidth="1"/>
    <col min="16166" max="16166" width="2.42578125" style="1" customWidth="1"/>
    <col min="16167" max="16167" width="2.28515625" style="1" customWidth="1"/>
    <col min="16168" max="16168" width="2.42578125" style="1" customWidth="1"/>
    <col min="16169" max="16179" width="4.140625" style="1" customWidth="1"/>
    <col min="16180" max="16180" width="2.42578125" style="1" customWidth="1"/>
    <col min="16181" max="16191" width="4.140625" style="1" customWidth="1"/>
    <col min="16192" max="16192" width="5.85546875" style="1" customWidth="1"/>
    <col min="16193" max="16194" width="6.42578125" style="1" customWidth="1"/>
    <col min="16195" max="16195" width="6.7109375" style="1" customWidth="1"/>
    <col min="16196" max="16384" width="9.140625" style="1"/>
  </cols>
  <sheetData>
    <row r="1" spans="1:68" ht="18.75" x14ac:dyDescent="0.3">
      <c r="A1" s="207" t="s">
        <v>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I1" s="39"/>
      <c r="AJ1" s="39"/>
      <c r="AK1" s="39"/>
      <c r="AL1" s="40"/>
      <c r="AM1" s="40"/>
      <c r="AN1" s="41"/>
      <c r="AO1" s="208" t="s">
        <v>61</v>
      </c>
      <c r="AP1" s="209"/>
      <c r="AQ1" s="42">
        <f>SUM(MAX(L5:L44)*2)</f>
        <v>22</v>
      </c>
      <c r="AR1" s="210" t="s">
        <v>62</v>
      </c>
      <c r="AS1" s="211"/>
      <c r="AT1" s="212"/>
      <c r="AU1" s="43">
        <f>SUM(ROUND(AQ1/100*65,0))</f>
        <v>14</v>
      </c>
      <c r="AV1" s="208" t="s">
        <v>63</v>
      </c>
      <c r="AW1" s="209"/>
      <c r="AX1" s="43">
        <f>MAX(L5:L44)</f>
        <v>11</v>
      </c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44"/>
    </row>
    <row r="2" spans="1:68" ht="25.5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45"/>
      <c r="AI2" s="45"/>
      <c r="AJ2" s="45"/>
      <c r="AK2" s="45"/>
      <c r="AL2" s="39"/>
      <c r="AM2" s="39"/>
      <c r="AN2" s="39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44"/>
    </row>
    <row r="3" spans="1:68" ht="15.75" x14ac:dyDescent="0.25">
      <c r="A3" s="213" t="s">
        <v>64</v>
      </c>
      <c r="B3" s="213"/>
      <c r="C3" s="47"/>
      <c r="D3" s="214"/>
      <c r="E3" s="214"/>
      <c r="F3" s="214"/>
      <c r="G3" s="214"/>
      <c r="H3" s="48"/>
      <c r="I3" s="49">
        <f>IF(A45&lt;=100,(IF(A45&lt;=50,(IF(A45&lt;12,0)+IF(A45=12,0.82)+IF(A45=13,0.83)+IF(A45=14,0.84)+IF(A45=15,0.85)+IF(A45=16,0.86)+IF(A45=17,0.87)+IF(A45=18,0.88)+IF(A45=19,0.89)+IF(A45=20,0.9)+IF(A45=21,0.91)+IF(A45=22,0.92)+IF(A45=23,0.93)+IF(A45=24,0.94)+IF(A45=25,0.95)+IF(A45=26,0.96)+IF(A45=27,0.97)+IF(A45=28,0.98)+IF(A45=29,0.99)+IF(A45=30,1)+IF(A45=31,1.005)+IF(A45=32,1.01)+IF(A45=33,1.015)+IF(A45=34,1.02)+IF(A45=35,1.025)+IF(A45=36,1.03)+IF(A45=37,1.035)+IF(A45=38,1.04)+IF(A45=39,1.045)+IF(A45=40,1.05)+IF(A45=41,1.055)+IF(A45=42,1.06)+IF(A45=43,1.065)+IF(A45=44,1.07)+IF(A45=45,1.075)+IF(A45=46,1.08)+IF(A45=47,1.085)+IF(A45=48,1.09)+IF(A45=49,1.095)+IF(A45=50,1.1)),"&gt;50")),(IF(A45&lt;=150,"&gt;100","&gt;150")))</f>
        <v>1.0449999999999999</v>
      </c>
      <c r="J3" s="49" t="str">
        <f>IF(A45&lt;=100,(IF(A45&lt;=50,"&lt;50",(IF(A45=51,1.105)+IF(A45=52,1.11)+IF(A45=53,1.115)+IF(A45=54,1.12)+IF(A45=55,1.125)+IF(A45=56,1.13)+IF(A45=57,1.135)+IF(A45=58,1.14)+IF(A45=59,1.145)+IF(A45=60,1.15)+IF(A45=61,1.155)+IF(A45=62,1.16)+IF(A45=63,1.165)+IF(A45=64,1.17)+IF(A45=65,1.175)+IF(A45=66,1.18)+IF(A45=67,1.185)+IF(A45=68,1.19)+IF(A45=69,1.195)+IF(A45=70,1.2)+IF(A45=71,1.205)+IF(A45=72,1.21)+IF(A45=73,1.215)+IF(A45=74,1.22)+IF(A45=75,1.225)+IF(A45=76,1.23)+IF(A45=77,1.235)+IF(A45=78,1.24)+IF(A45=79,1.245)+IF(A45=80,1.25)+IF(A45=81,1.255)+IF(A45=82,1.26)+IF(A45=83,1.265)+IF(A45=84,1.27)+IF(A45=85,1.275)+IF(A45=86,1.28)+IF(A45=87,1.285)+IF(A45=88,1.29)+IF(A45=89,1.295)+IF(A45=90,1.3)+IF(A45=91,1.305)+IF(A45=92,1.31)+IF(A45=93,1.315)+IF(A45=94,1.32)+IF(A45=95,1.325)+IF(A45=96,1.33)+IF(A45=97,1.335)+IF(A45=98,1.34)+IF(A45=99,1.345)+IF(A45=100,1.35)))),(IF(A45&lt;=150,"&gt;100","&gt;150")))</f>
        <v>&lt;50</v>
      </c>
      <c r="K3" s="49" t="str">
        <f>IF(A45&lt;=100,(IF(A45&lt;=50,"&lt;50","&gt;50")),(IF(A45&lt;=150,(IF(A45=101,1.355)+IF(A45=102,1.36)+IF(A45=103,1.365)+IF(A45=104,1.37)+IF(A45=105,1.375)+IF(A45=106,1.38)+IF(A45=107,1.385)+IF(A45=108,1.39)+IF(A45=109,1.395)+IF(A45=110,1.4)+IF(A45=111,1.405)+IF(A45=112,1.41)+IF(A45=113,1.415)+IF(A45=2014,1.42)+IF(A45=115,1.425)+IF(A45=116,1.43)+IF(A45=117,1.435)+IF(A45=118,1.44)+IF(A45=119,1.445)+IF(A45=120,1.45)+IF(A45=121,1.455)+IF(A45=122,1.46)+IF(A45=123,1.465)+IF(A45=124,1.47)+IF(A45=125,1.475)+IF(A45=126,1.48)+IF(A45=127,1.485)+IF(A45=128,1.49)+IF(A45=129,1.495)+IF(A45=130,1.5)+IF(A45=131,1.505)+IF(A45=132,1.51)+IF(A45=133,1.515)+IF(A45=134,1.52)+IF(A45=135,1.525)+IF(A45=136,1.53)+IF(A45=137,1.535)+IF(A45=138,1.54)+IF(A45=139,1.545)+IF(A45=140,1.55)+IF(A45=141,1.555)+IF(A45=142,1.56)+IF(A45=143,1.565)+IF(A45=144,1.57)+IF(A45=145,1.575)+IF(A45=146,1.58)+IF(A45=147,1.585)+IF(A45=148,1.59)+IF(A45=149,1.595)+IF(A45=150,1.6)),"&gt;150")))</f>
        <v>&lt;50</v>
      </c>
      <c r="L3" s="49" t="str">
        <f>IF(A45&lt;=100,(IF(A45&lt;=50,"&lt;50","&gt;50")),(IF(A45&lt;=150,"&gt;100",(IF(A45=151,1.605)+IF(A45=152,1.61)+IF(A45=153,1.615)+IF(A45=154,1.62)+IF(A45=155,1.625)+IF(A45=156,1.63)+IF(A45=157,1.635)+IF(A45=158,1.64)+IF(A45=159,1.645)+IF(A45=160,1.65)+IF(A45=161,1.655)+IF(A45=162,1.66)+IF(A45=163,1.665)+IF(A45=164,1.67)+IF(A45=165,1.675)+IF(A45=166,1.68)+IF(A45=167,1.685)+IF(A45=168,1.69)+IF(A45=169,1.695)+IF(A45=170,1.7)+IF(A45=171,1.705)+IF(A45=172,1.71)+IF(A45=173,1.715)+IF(A45=174,1.72)+IF(A45=175,1.725)+IF(A45=176,1.73)+IF(A45=177,1.735)+IF(A45=178,1.74)+IF(A45=179,1.745)+IF(A45=180,1.75)+IF(A45=181,1.755)+IF(A45=182,1.76)+IF(A45=183,1.765)+IF(A45=184,1.77)+IF(A45=185,1.75)+IF(A45=186,1.78)+IF(A45=187,1.785)+IF(A45=188,1.79)+IF(A45=189,1.795)+IF(A45=190,1.8)+IF(A45=191,1.805)+IF(A45=192,1.81)+IF(A45=193,1.815)+IF(A45=194,1.82)+IF(A45=195,1.825)+IF(A45=196,1.83)+IF(A45=197,1.835)+IF(A45=198,1.84)+IF(A45=199,1.845)+IF(A45=200,1.85)))))</f>
        <v>&lt;50</v>
      </c>
      <c r="M3" s="214" t="s">
        <v>65</v>
      </c>
      <c r="N3" s="214"/>
      <c r="O3" s="214"/>
      <c r="P3" s="214"/>
      <c r="Q3" s="215" t="s">
        <v>66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50"/>
      <c r="AM3" s="50"/>
      <c r="AN3" s="50"/>
      <c r="AO3" s="216" t="s">
        <v>67</v>
      </c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39"/>
      <c r="BA3" s="216" t="s">
        <v>68</v>
      </c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44"/>
    </row>
    <row r="4" spans="1:68" ht="24" x14ac:dyDescent="0.2">
      <c r="A4" s="51" t="s">
        <v>69</v>
      </c>
      <c r="B4" s="52" t="s">
        <v>70</v>
      </c>
      <c r="C4" s="53" t="s">
        <v>71</v>
      </c>
      <c r="D4" s="54" t="s">
        <v>0</v>
      </c>
      <c r="E4" s="55" t="s">
        <v>72</v>
      </c>
      <c r="F4" s="56" t="s">
        <v>73</v>
      </c>
      <c r="G4" s="56" t="s">
        <v>74</v>
      </c>
      <c r="H4" s="56" t="s">
        <v>75</v>
      </c>
      <c r="I4" s="56" t="s">
        <v>76</v>
      </c>
      <c r="J4" s="56" t="s">
        <v>1</v>
      </c>
      <c r="K4" s="56" t="s">
        <v>77</v>
      </c>
      <c r="L4" s="56" t="s">
        <v>78</v>
      </c>
      <c r="M4" s="56" t="s">
        <v>79</v>
      </c>
      <c r="N4" s="56" t="s">
        <v>80</v>
      </c>
      <c r="O4" s="57" t="s">
        <v>81</v>
      </c>
      <c r="P4" s="217">
        <v>1</v>
      </c>
      <c r="Q4" s="218"/>
      <c r="R4" s="219">
        <v>2</v>
      </c>
      <c r="S4" s="220"/>
      <c r="T4" s="220">
        <v>3</v>
      </c>
      <c r="U4" s="220"/>
      <c r="V4" s="220">
        <v>4</v>
      </c>
      <c r="W4" s="220"/>
      <c r="X4" s="220">
        <v>5</v>
      </c>
      <c r="Y4" s="220"/>
      <c r="Z4" s="220">
        <v>6</v>
      </c>
      <c r="AA4" s="220"/>
      <c r="AB4" s="220">
        <v>7</v>
      </c>
      <c r="AC4" s="220"/>
      <c r="AD4" s="220">
        <v>8</v>
      </c>
      <c r="AE4" s="220"/>
      <c r="AF4" s="220">
        <v>9</v>
      </c>
      <c r="AG4" s="220"/>
      <c r="AH4" s="222">
        <v>10</v>
      </c>
      <c r="AI4" s="219"/>
      <c r="AJ4" s="222">
        <v>11</v>
      </c>
      <c r="AK4" s="219"/>
      <c r="AL4" s="58"/>
      <c r="AM4" s="58"/>
      <c r="AN4" s="58"/>
      <c r="AO4" s="59">
        <v>1</v>
      </c>
      <c r="AP4" s="59">
        <v>2</v>
      </c>
      <c r="AQ4" s="59">
        <v>3</v>
      </c>
      <c r="AR4" s="59">
        <v>4</v>
      </c>
      <c r="AS4" s="59">
        <v>5</v>
      </c>
      <c r="AT4" s="59">
        <v>6</v>
      </c>
      <c r="AU4" s="59">
        <v>7</v>
      </c>
      <c r="AV4" s="59">
        <v>8</v>
      </c>
      <c r="AW4" s="59">
        <v>9</v>
      </c>
      <c r="AX4" s="59">
        <v>10</v>
      </c>
      <c r="AY4" s="59">
        <v>11</v>
      </c>
      <c r="AZ4" s="60"/>
      <c r="BA4" s="61">
        <v>1</v>
      </c>
      <c r="BB4" s="61">
        <v>2</v>
      </c>
      <c r="BC4" s="61">
        <v>3</v>
      </c>
      <c r="BD4" s="61">
        <v>4</v>
      </c>
      <c r="BE4" s="61">
        <v>5</v>
      </c>
      <c r="BF4" s="61">
        <v>6</v>
      </c>
      <c r="BG4" s="61">
        <v>7</v>
      </c>
      <c r="BH4" s="61">
        <v>8</v>
      </c>
      <c r="BI4" s="61">
        <v>9</v>
      </c>
      <c r="BJ4" s="61">
        <v>10</v>
      </c>
      <c r="BK4" s="61">
        <v>11</v>
      </c>
      <c r="BL4" s="61" t="s">
        <v>82</v>
      </c>
      <c r="BM4" s="62" t="s">
        <v>83</v>
      </c>
      <c r="BN4" s="62" t="s">
        <v>84</v>
      </c>
      <c r="BO4" s="63" t="s">
        <v>85</v>
      </c>
      <c r="BP4" s="44"/>
    </row>
    <row r="5" spans="1:68" ht="14.25" x14ac:dyDescent="0.2">
      <c r="A5" s="64">
        <v>1</v>
      </c>
      <c r="B5" s="65" t="s">
        <v>41</v>
      </c>
      <c r="C5" s="65" t="s">
        <v>86</v>
      </c>
      <c r="D5" s="66" t="s">
        <v>137</v>
      </c>
      <c r="E5" s="67">
        <f>IF(G5=0,0,IF(G5+F5&lt;1000,1000,G5+F5))</f>
        <v>1492</v>
      </c>
      <c r="F5" s="68">
        <f>IF(L5=0,0,IF(G5+(IF(I5&gt;-150,(IF(I5&gt;=150,IF(K5&gt;=$AU$1,0,SUM(IF(MAX(P5:AK5)=999,K5-2,K5)-L5*2*(15+50)%)*10),SUM(IF(MAX(P5:AK5)=999,K5-2,K5)-L5*2*(I5/10+50)%)*10)),(IF(I5&lt;-150,IF((IF(MAX(P5:AK5)=999,K5-2,K5)-L5*2*(I5/10+50)%)*10&lt;1,0,(IF(MAX(P5:AK5)=999,K5-2,K5)-L5*2*(I5/10+50)%)*10))))),(IF(I5&gt;-150,(IF(I5&gt;150,IF(K5&gt;=$AU$1,0,SUM(IF(MAX(P5:AK5)=999,K5-2,K5)-L5*2*(15+50)%)*10),SUM(IF(MAX(P5:AK5)=999,K5-2,K5)-L5*2*(I5/10+50)%)*10)),(IF(I5&lt;-150,IF((IF(MAX(P5:AK5)=999,K5-2,K5)-L5*2*(I5/10+50)%)*10&lt;1,0,(IF(MAX(P5:AK5)=999,K5-2,K5)-L5*2*(I5/10+50)%)*10)))))))</f>
        <v>0</v>
      </c>
      <c r="G5" s="66">
        <v>1492</v>
      </c>
      <c r="H5" s="69">
        <f t="shared" ref="H5:H43" si="0">IF(J5=0,0,(IF(IF($A$45&gt;=30,(SUM(31-J5)*$H$3),(SUM(30-J5)*$H$3))&lt;0,0,IF($A$45&gt;=30,(SUM(31-J5)*$H$3),(SUM(30-J5)*$H$3)))))</f>
        <v>0</v>
      </c>
      <c r="I5" s="70">
        <f>SUM(G5-M5)</f>
        <v>216.81818181818176</v>
      </c>
      <c r="J5" s="71">
        <v>1</v>
      </c>
      <c r="K5" s="72">
        <v>17</v>
      </c>
      <c r="L5" s="73">
        <v>11</v>
      </c>
      <c r="M5" s="73">
        <f>SUM(AO5:AY5)/L5</f>
        <v>1275.1818181818182</v>
      </c>
      <c r="N5" s="70">
        <f>BL5</f>
        <v>147</v>
      </c>
      <c r="O5" s="74">
        <f>BO5</f>
        <v>136</v>
      </c>
      <c r="P5" s="75">
        <v>20</v>
      </c>
      <c r="Q5" s="76">
        <v>2</v>
      </c>
      <c r="R5" s="77">
        <v>14</v>
      </c>
      <c r="S5" s="76">
        <v>1</v>
      </c>
      <c r="T5" s="78">
        <v>15</v>
      </c>
      <c r="U5" s="79">
        <v>2</v>
      </c>
      <c r="V5" s="80">
        <v>22</v>
      </c>
      <c r="W5" s="79">
        <v>2</v>
      </c>
      <c r="X5" s="78">
        <v>13</v>
      </c>
      <c r="Y5" s="79">
        <v>2</v>
      </c>
      <c r="Z5" s="78">
        <v>11</v>
      </c>
      <c r="AA5" s="79">
        <v>1</v>
      </c>
      <c r="AB5" s="78">
        <v>7</v>
      </c>
      <c r="AC5" s="81">
        <v>1</v>
      </c>
      <c r="AD5" s="82">
        <v>18</v>
      </c>
      <c r="AE5" s="83">
        <v>1</v>
      </c>
      <c r="AF5" s="80">
        <v>23</v>
      </c>
      <c r="AG5" s="81">
        <v>2</v>
      </c>
      <c r="AH5" s="80">
        <v>29</v>
      </c>
      <c r="AI5" s="79">
        <v>2</v>
      </c>
      <c r="AJ5" s="78">
        <v>16</v>
      </c>
      <c r="AK5" s="79">
        <v>1</v>
      </c>
      <c r="AL5" s="84"/>
      <c r="AM5" s="85">
        <f t="shared" ref="AM5:AM43" si="1">SUM(Q5+S5+U5+W5+Y5+AA5+AC5+AE5+AG5+AI5+AK5)</f>
        <v>17</v>
      </c>
      <c r="AN5" s="84"/>
      <c r="AO5" s="86">
        <f t="shared" ref="AO5:AO43" si="2">IF(B5="BRIVS",0,(LOOKUP(P5,$A$5:$A$44,$G$5:$G$44)))</f>
        <v>1260</v>
      </c>
      <c r="AP5" s="87">
        <f t="shared" ref="AP5:AP43" si="3">IF(B5="BRIVS",0,(LOOKUP(R5,$A$5:$A$44,$G$5:$G$44)))</f>
        <v>1295</v>
      </c>
      <c r="AQ5" s="88">
        <f t="shared" ref="AQ5:AQ43" si="4">IF(B5="BRIVS",0,(LOOKUP(T5,$A$5:$A$44,$G$5:$G$44)))</f>
        <v>1292</v>
      </c>
      <c r="AR5" s="87">
        <f t="shared" ref="AR5:AR43" si="5">IF(B5="BRIVS",0,(LOOKUP(V5,$A$5:$A$44,$G$5:$G$44)))</f>
        <v>1229</v>
      </c>
      <c r="AS5" s="88">
        <f t="shared" ref="AS5:AS43" si="6">IF(B5="BRIVS",0,(LOOKUP(X5,$A$5:$A$44,$G$5:$G$44)))</f>
        <v>1296</v>
      </c>
      <c r="AT5" s="88">
        <f t="shared" ref="AT5:AT43" si="7">IF(B5="BRIVS",0,(LOOKUP(Z5,$A$5:$A$44,$G$5:$G$44)))</f>
        <v>1316</v>
      </c>
      <c r="AU5" s="88">
        <f t="shared" ref="AU5:AU43" si="8">IF(B5="BRIVS",0,(LOOKUP(AB5,$A$5:$A$44,$G$5:$G$44)))</f>
        <v>1394</v>
      </c>
      <c r="AV5" s="88">
        <f t="shared" ref="AV5:AV43" si="9">IF(B5="BRIVS",0,(LOOKUP(AD5,$A$5:$A$44,$G$5:$G$44)))</f>
        <v>1270</v>
      </c>
      <c r="AW5" s="87">
        <f t="shared" ref="AW5:AW43" si="10">IF(B5="BRIVS",0,(LOOKUP(AF5,$A$5:$A$44,$G$5:$G$44)))</f>
        <v>1228</v>
      </c>
      <c r="AX5" s="88">
        <f t="shared" ref="AX5:AX43" si="11">IF(B5="BRIVS",0,(LOOKUP(AH5,$A$5:$A$44,$G$5:$G$44)))</f>
        <v>1162</v>
      </c>
      <c r="AY5" s="88">
        <f t="shared" ref="AY5:AY43" si="12">IF(B5="BRIVS",0,(LOOKUP(AJ5,$A$5:$A$44,$G$5:$G$44)))</f>
        <v>1285</v>
      </c>
      <c r="AZ5" s="39"/>
      <c r="BA5" s="89">
        <f t="shared" ref="BA5:BA43" si="13">IF(P5=999,0,(LOOKUP($P5,$A$5:$A$44,$K$5:$K$44)))</f>
        <v>12</v>
      </c>
      <c r="BB5" s="90">
        <f t="shared" ref="BB5:BB43" si="14">IF(R5=999,0,(LOOKUP($R5,$A$5:$A$44,$K$5:$K$44)))</f>
        <v>11</v>
      </c>
      <c r="BC5" s="90">
        <f t="shared" ref="BC5:BC43" si="15">IF(T5=999,0,(LOOKUP($T5,$A$5:$A$44,$K$5:$K$44)))</f>
        <v>12</v>
      </c>
      <c r="BD5" s="91">
        <f t="shared" ref="BD5:BD43" si="16">IF(V5=999,0,(LOOKUP($V5,$A$5:$A$44,$K$5:$K$44)))</f>
        <v>11</v>
      </c>
      <c r="BE5" s="90">
        <f t="shared" ref="BE5:BE43" si="17">IF(X5=999,0,(LOOKUP($X5,$A$5:$A$44,$K$5:$K$44)))</f>
        <v>14</v>
      </c>
      <c r="BF5" s="90">
        <f t="shared" ref="BF5:BF43" si="18">IF(Z5=999,0,(LOOKUP($Z5,$A$5:$A$44,$K$5:$K$44)))</f>
        <v>16</v>
      </c>
      <c r="BG5" s="90">
        <f t="shared" ref="BG5:BG43" si="19">IF(AB5=999,0,(LOOKUP($AB5,$A$5:$A$44,$K$5:$K$44)))</f>
        <v>15</v>
      </c>
      <c r="BH5" s="90">
        <f t="shared" ref="BH5:BH43" si="20">IF(AD5=999,0,(LOOKUP($AD5,$A$5:$A$44,$K$5:$K$44)))</f>
        <v>15</v>
      </c>
      <c r="BI5" s="90">
        <f t="shared" ref="BI5:BI43" si="21">IF(AF5=999,0,(LOOKUP($AF5,$A$5:$A$44,$K$5:$K$44)))</f>
        <v>14</v>
      </c>
      <c r="BJ5" s="90">
        <f t="shared" ref="BJ5:BJ43" si="22">IF(AH5=999,0,(LOOKUP($AH5,$A$5:$A$44,$K$5:$K$44)))</f>
        <v>12</v>
      </c>
      <c r="BK5" s="90">
        <f t="shared" ref="BK5:BK43" si="23">IF(AJ5=999,0,(LOOKUP($AJ5,$A$5:$A$44,$K$5:$K$44)))</f>
        <v>15</v>
      </c>
      <c r="BL5" s="92">
        <f>SUM(BA5,BB5,BC5,BD5,BE5,BG5,BF5,BH5,BI5,BJ5,BK5)</f>
        <v>147</v>
      </c>
      <c r="BM5" s="91">
        <f>IF($AX$1&gt;8,(IF($AX$1=9,MIN(BA5:BI5),IF($AX$1=10,MIN(BA5:BJ5),IF($AX$1=11,MIN(BA5:BK5))))),(IF($AX$1=4,MIN(BA5:BD5),IF($AX$1=5,MIN(BA5:BE5),IF($AX$1=6,MIN(BA5:BF5),IF($AX$1=7,MIN(BA5:BG5),IF($AX$1=8,MIN(BA5:BH5))))))))</f>
        <v>11</v>
      </c>
      <c r="BN5" s="91">
        <f>IF($AX$1&gt;8,(IF($AX$1=9,MAX(BA5:BI5),IF($AX$1=10,MAX(BA5:BJ5),IF($AX$1=11,MAX(BA5:BK5))))),(IF($AX$1=4,MAX(BA5:BD5),IF($AX$1=5,MAX(BA5:BE5),IF($AX$1=6,MAX(BA5:BF5),IF($AX$1=7,MAX(BA5:BG5),IF($AX$1=8,MAX(BA5:BH5))))))))</f>
        <v>16</v>
      </c>
      <c r="BO5" s="93">
        <f>SUM($BL5-$BM5)</f>
        <v>136</v>
      </c>
      <c r="BP5" s="44"/>
    </row>
    <row r="6" spans="1:68" ht="14.25" x14ac:dyDescent="0.2">
      <c r="A6" s="94">
        <v>2</v>
      </c>
      <c r="B6" s="95" t="s">
        <v>3</v>
      </c>
      <c r="C6" s="95" t="s">
        <v>18</v>
      </c>
      <c r="D6" s="96" t="s">
        <v>137</v>
      </c>
      <c r="E6" s="97">
        <f>IF(G6=0,0,IF(G6+F6&lt;1000,1000,G6+F6))</f>
        <v>1461</v>
      </c>
      <c r="F6" s="98">
        <f>IF(L6=0,0,IF(G6+(IF(I6&gt;-150,(IF(I6&gt;=150,IF(K6&gt;=$AU$1,0,SUM(IF(MAX(P6:AK6)=999,K6-2,K6)-L6*2*(15+50)%)*10),SUM(IF(MAX(P6:AK6)=999,K6-2,K6)-L6*2*(I6/10+50)%)*10)),(IF(I6&lt;-150,IF((IF(MAX(P6:AK6)=999,K6-2,K6)-L6*2*(I6/10+50)%)*10&lt;1,0,(IF(MAX(P6:AK6)=999,K6-2,K6)-L6*2*(I6/10+50)%)*10))))),(IF(I6&gt;-150,(IF(I6&gt;150,IF(K6&gt;=$AU$1,0,SUM(IF(MAX(P6:AK6)=999,K6-2,K6)-L6*2*(15+50)%)*10),SUM(IF(MAX(P6:AK6)=999,K6-2,K6)-L6*2*(I6/10+50)%)*10)),(IF(I6&lt;-150,IF((IF(MAX(P6:AK6)=999,K6-2,K6)-L6*2*(I6/10+50)%)*10&lt;1,0,(IF(MAX(P6:AK6)=999,K6-2,K6)-L6*2*(I6/10+50)%)*10)))))))</f>
        <v>-13.000000000000007</v>
      </c>
      <c r="G6" s="96">
        <v>1474</v>
      </c>
      <c r="H6" s="99">
        <f t="shared" si="0"/>
        <v>0</v>
      </c>
      <c r="I6" s="100">
        <f>SUM(G6-M6)</f>
        <v>197.36363636363626</v>
      </c>
      <c r="J6" s="101">
        <v>9</v>
      </c>
      <c r="K6" s="102">
        <v>13</v>
      </c>
      <c r="L6" s="103">
        <v>11</v>
      </c>
      <c r="M6" s="104">
        <f>SUM(AO6:AY6)/L6</f>
        <v>1276.6363636363637</v>
      </c>
      <c r="N6" s="100">
        <f>BL6</f>
        <v>136</v>
      </c>
      <c r="O6" s="105">
        <f>BO6</f>
        <v>127</v>
      </c>
      <c r="P6" s="106">
        <v>21</v>
      </c>
      <c r="Q6" s="107">
        <v>1</v>
      </c>
      <c r="R6" s="108">
        <v>25</v>
      </c>
      <c r="S6" s="109">
        <v>2</v>
      </c>
      <c r="T6" s="110">
        <v>17</v>
      </c>
      <c r="U6" s="111">
        <v>2</v>
      </c>
      <c r="V6" s="108">
        <v>7</v>
      </c>
      <c r="W6" s="111">
        <v>1</v>
      </c>
      <c r="X6" s="110">
        <v>11</v>
      </c>
      <c r="Y6" s="111">
        <v>0</v>
      </c>
      <c r="Z6" s="110">
        <v>20</v>
      </c>
      <c r="AA6" s="111">
        <v>1</v>
      </c>
      <c r="AB6" s="110">
        <v>24</v>
      </c>
      <c r="AC6" s="109">
        <v>2</v>
      </c>
      <c r="AD6" s="106">
        <v>8</v>
      </c>
      <c r="AE6" s="107">
        <v>1</v>
      </c>
      <c r="AF6" s="112">
        <v>19</v>
      </c>
      <c r="AG6" s="109">
        <v>2</v>
      </c>
      <c r="AH6" s="108">
        <v>18</v>
      </c>
      <c r="AI6" s="111">
        <v>0</v>
      </c>
      <c r="AJ6" s="108">
        <v>10</v>
      </c>
      <c r="AK6" s="111">
        <v>1</v>
      </c>
      <c r="AL6" s="84"/>
      <c r="AM6" s="85">
        <f t="shared" si="1"/>
        <v>13</v>
      </c>
      <c r="AN6" s="84"/>
      <c r="AO6" s="113">
        <f t="shared" si="2"/>
        <v>1241</v>
      </c>
      <c r="AP6" s="91">
        <f t="shared" si="3"/>
        <v>1186</v>
      </c>
      <c r="AQ6" s="114">
        <f t="shared" si="4"/>
        <v>1276</v>
      </c>
      <c r="AR6" s="91">
        <f t="shared" si="5"/>
        <v>1394</v>
      </c>
      <c r="AS6" s="114">
        <f t="shared" si="6"/>
        <v>1316</v>
      </c>
      <c r="AT6" s="114">
        <f t="shared" si="7"/>
        <v>1260</v>
      </c>
      <c r="AU6" s="114">
        <f t="shared" si="8"/>
        <v>1186</v>
      </c>
      <c r="AV6" s="114">
        <f t="shared" si="9"/>
        <v>1325</v>
      </c>
      <c r="AW6" s="91">
        <f t="shared" si="10"/>
        <v>1267</v>
      </c>
      <c r="AX6" s="114">
        <f t="shared" si="11"/>
        <v>1270</v>
      </c>
      <c r="AY6" s="114">
        <f t="shared" si="12"/>
        <v>1322</v>
      </c>
      <c r="AZ6" s="39"/>
      <c r="BA6" s="115">
        <f t="shared" si="13"/>
        <v>10</v>
      </c>
      <c r="BB6" s="114">
        <f t="shared" si="14"/>
        <v>13</v>
      </c>
      <c r="BC6" s="114">
        <f t="shared" si="15"/>
        <v>10</v>
      </c>
      <c r="BD6" s="91">
        <f t="shared" si="16"/>
        <v>15</v>
      </c>
      <c r="BE6" s="114">
        <f t="shared" si="17"/>
        <v>16</v>
      </c>
      <c r="BF6" s="114">
        <f t="shared" si="18"/>
        <v>12</v>
      </c>
      <c r="BG6" s="114">
        <f t="shared" si="19"/>
        <v>9</v>
      </c>
      <c r="BH6" s="114">
        <f t="shared" si="20"/>
        <v>10</v>
      </c>
      <c r="BI6" s="114">
        <f t="shared" si="21"/>
        <v>14</v>
      </c>
      <c r="BJ6" s="114">
        <f t="shared" si="22"/>
        <v>15</v>
      </c>
      <c r="BK6" s="114">
        <f t="shared" si="23"/>
        <v>12</v>
      </c>
      <c r="BL6" s="92">
        <f>SUM(BA6,BB6,BC6,BD6,BE6,BG6,BF6,BH6,BI6,BJ6,BK6)</f>
        <v>136</v>
      </c>
      <c r="BM6" s="91">
        <f>IF($AX$1&gt;8,(IF($AX$1=9,MIN(BA6:BI6),IF($AX$1=10,MIN(BA6:BJ6),IF($AX$1=11,MIN(BA6:BK6))))),(IF($AX$1=4,MIN(BA6:BD6),IF($AX$1=5,MIN(BA6:BE6),IF($AX$1=6,MIN(BA6:BF6),IF($AX$1=7,MIN(BA6:BG6),IF($AX$1=8,MIN(BA6:BH6))))))))</f>
        <v>9</v>
      </c>
      <c r="BN6" s="91">
        <f>IF($AX$1&gt;8,(IF($AX$1=9,MAX(BA6:BI6),IF($AX$1=10,MAX(BA6:BJ6),IF($AX$1=11,MAX(BA6:BK6))))),(IF($AX$1=4,MAX(BA6:BD6),IF($AX$1=5,MAX(BA6:BE6),IF($AX$1=6,MAX(BA6:BF6),IF($AX$1=7,MAX(BA6:BG6),IF($AX$1=8,MAX(BA6:BH6))))))))</f>
        <v>16</v>
      </c>
      <c r="BO6" s="93">
        <f>SUM($BL6-$BM6)</f>
        <v>127</v>
      </c>
      <c r="BP6" s="44"/>
    </row>
    <row r="7" spans="1:68" ht="14.25" x14ac:dyDescent="0.2">
      <c r="A7" s="94">
        <v>3</v>
      </c>
      <c r="B7" s="95" t="s">
        <v>88</v>
      </c>
      <c r="C7" s="116" t="s">
        <v>17</v>
      </c>
      <c r="D7" s="96" t="s">
        <v>137</v>
      </c>
      <c r="E7" s="97">
        <f t="shared" ref="E7:E43" si="24">IF(G7=0,0,IF(G7+F7&lt;1000,1000,G7+F7))</f>
        <v>1442</v>
      </c>
      <c r="F7" s="169">
        <v>0</v>
      </c>
      <c r="G7" s="96">
        <v>1442</v>
      </c>
      <c r="H7" s="99">
        <f t="shared" si="0"/>
        <v>0</v>
      </c>
      <c r="I7" s="100">
        <f t="shared" ref="I7:I43" si="25">SUM(G7-M7)</f>
        <v>311.5454545454545</v>
      </c>
      <c r="J7" s="101">
        <v>31</v>
      </c>
      <c r="K7" s="102">
        <v>9</v>
      </c>
      <c r="L7" s="117">
        <v>11</v>
      </c>
      <c r="M7" s="104">
        <f t="shared" ref="M7:M43" si="26">SUM(AO7:AY7)/L7</f>
        <v>1130.4545454545455</v>
      </c>
      <c r="N7" s="100">
        <f t="shared" ref="N7:N43" si="27">BL7</f>
        <v>125</v>
      </c>
      <c r="O7" s="105">
        <f t="shared" ref="O7:O43" si="28">BO7</f>
        <v>118</v>
      </c>
      <c r="P7" s="106">
        <v>22</v>
      </c>
      <c r="Q7" s="107">
        <v>2</v>
      </c>
      <c r="R7" s="108">
        <v>16</v>
      </c>
      <c r="S7" s="109">
        <v>1</v>
      </c>
      <c r="T7" s="110">
        <v>18</v>
      </c>
      <c r="U7" s="111">
        <v>1</v>
      </c>
      <c r="V7" s="108">
        <v>27</v>
      </c>
      <c r="W7" s="111">
        <v>1</v>
      </c>
      <c r="X7" s="110">
        <v>23</v>
      </c>
      <c r="Y7" s="111">
        <v>0</v>
      </c>
      <c r="Z7" s="110">
        <v>31</v>
      </c>
      <c r="AA7" s="111">
        <v>0</v>
      </c>
      <c r="AB7" s="110">
        <v>38</v>
      </c>
      <c r="AC7" s="109">
        <v>2</v>
      </c>
      <c r="AD7" s="106">
        <v>33</v>
      </c>
      <c r="AE7" s="107">
        <v>0</v>
      </c>
      <c r="AF7" s="112">
        <v>32</v>
      </c>
      <c r="AG7" s="109">
        <v>0</v>
      </c>
      <c r="AH7" s="108">
        <v>35</v>
      </c>
      <c r="AI7" s="111">
        <v>2</v>
      </c>
      <c r="AJ7" s="108">
        <v>37</v>
      </c>
      <c r="AK7" s="111">
        <v>0</v>
      </c>
      <c r="AL7" s="84"/>
      <c r="AM7" s="85">
        <f t="shared" si="1"/>
        <v>9</v>
      </c>
      <c r="AN7" s="84"/>
      <c r="AO7" s="113">
        <f t="shared" si="2"/>
        <v>1229</v>
      </c>
      <c r="AP7" s="91">
        <f t="shared" si="3"/>
        <v>1285</v>
      </c>
      <c r="AQ7" s="114">
        <f t="shared" si="4"/>
        <v>1270</v>
      </c>
      <c r="AR7" s="91">
        <f t="shared" si="5"/>
        <v>1177</v>
      </c>
      <c r="AS7" s="114">
        <f t="shared" si="6"/>
        <v>1228</v>
      </c>
      <c r="AT7" s="114">
        <f t="shared" si="7"/>
        <v>1108</v>
      </c>
      <c r="AU7" s="114">
        <f t="shared" si="8"/>
        <v>1000</v>
      </c>
      <c r="AV7" s="114">
        <f t="shared" si="9"/>
        <v>1042</v>
      </c>
      <c r="AW7" s="91">
        <f t="shared" si="10"/>
        <v>1096</v>
      </c>
      <c r="AX7" s="114">
        <f t="shared" si="11"/>
        <v>1000</v>
      </c>
      <c r="AY7" s="114">
        <f t="shared" si="12"/>
        <v>1000</v>
      </c>
      <c r="AZ7" s="39"/>
      <c r="BA7" s="115">
        <f t="shared" si="13"/>
        <v>11</v>
      </c>
      <c r="BB7" s="114">
        <f t="shared" si="14"/>
        <v>15</v>
      </c>
      <c r="BC7" s="114">
        <f t="shared" si="15"/>
        <v>15</v>
      </c>
      <c r="BD7" s="91">
        <f t="shared" si="16"/>
        <v>10</v>
      </c>
      <c r="BE7" s="114">
        <f t="shared" si="17"/>
        <v>14</v>
      </c>
      <c r="BF7" s="114">
        <f t="shared" si="18"/>
        <v>9</v>
      </c>
      <c r="BG7" s="114">
        <f t="shared" si="19"/>
        <v>10</v>
      </c>
      <c r="BH7" s="114">
        <f t="shared" si="20"/>
        <v>12</v>
      </c>
      <c r="BI7" s="114">
        <f t="shared" si="21"/>
        <v>11</v>
      </c>
      <c r="BJ7" s="114">
        <f t="shared" si="22"/>
        <v>7</v>
      </c>
      <c r="BK7" s="114">
        <f t="shared" si="23"/>
        <v>11</v>
      </c>
      <c r="BL7" s="92">
        <f t="shared" ref="BL7:BL43" si="29">SUM(BA7,BB7,BC7,BD7,BE7,BG7,BF7,BH7,BI7,BJ7,BK7)</f>
        <v>125</v>
      </c>
      <c r="BM7" s="91">
        <f t="shared" ref="BM7:BM43" si="30">IF($AX$1&gt;8,(IF($AX$1=9,MIN(BA7:BI7),IF($AX$1=10,MIN(BA7:BJ7),IF($AX$1=11,MIN(BA7:BK7))))),(IF($AX$1=4,MIN(BA7:BD7),IF($AX$1=5,MIN(BA7:BE7),IF($AX$1=6,MIN(BA7:BF7),IF($AX$1=7,MIN(BA7:BG7),IF($AX$1=8,MIN(BA7:BH7))))))))</f>
        <v>7</v>
      </c>
      <c r="BN7" s="91">
        <f t="shared" ref="BN7:BN43" si="31">IF($AX$1&gt;8,(IF($AX$1=9,MAX(BA7:BI7),IF($AX$1=10,MAX(BA7:BJ7),IF($AX$1=11,MAX(BA7:BK7))))),(IF($AX$1=4,MAX(BA7:BD7),IF($AX$1=5,MAX(BA7:BE7),IF($AX$1=6,MAX(BA7:BF7),IF($AX$1=7,MAX(BA7:BG7),IF($AX$1=8,MAX(BA7:BH7))))))))</f>
        <v>15</v>
      </c>
      <c r="BO7" s="93">
        <f t="shared" ref="BO7:BO43" si="32">SUM($BL7-$BM7)</f>
        <v>118</v>
      </c>
      <c r="BP7" s="44"/>
    </row>
    <row r="8" spans="1:68" ht="14.25" x14ac:dyDescent="0.2">
      <c r="A8" s="94">
        <v>4</v>
      </c>
      <c r="B8" s="95" t="s">
        <v>89</v>
      </c>
      <c r="C8" s="116" t="s">
        <v>17</v>
      </c>
      <c r="D8" s="96"/>
      <c r="E8" s="97">
        <f t="shared" si="24"/>
        <v>1438</v>
      </c>
      <c r="F8" s="169">
        <v>0</v>
      </c>
      <c r="G8" s="96">
        <v>1438</v>
      </c>
      <c r="H8" s="99">
        <f t="shared" si="0"/>
        <v>0</v>
      </c>
      <c r="I8" s="100">
        <f t="shared" si="25"/>
        <v>264.36363636363626</v>
      </c>
      <c r="J8" s="101">
        <v>34</v>
      </c>
      <c r="K8" s="102">
        <v>9</v>
      </c>
      <c r="L8" s="103">
        <v>11</v>
      </c>
      <c r="M8" s="104">
        <f t="shared" si="26"/>
        <v>1173.6363636363637</v>
      </c>
      <c r="N8" s="100">
        <f t="shared" si="27"/>
        <v>115</v>
      </c>
      <c r="O8" s="105">
        <f t="shared" si="28"/>
        <v>108</v>
      </c>
      <c r="P8" s="106">
        <v>23</v>
      </c>
      <c r="Q8" s="107">
        <v>0</v>
      </c>
      <c r="R8" s="108">
        <v>30</v>
      </c>
      <c r="S8" s="109">
        <v>2</v>
      </c>
      <c r="T8" s="110">
        <v>24</v>
      </c>
      <c r="U8" s="111">
        <v>0</v>
      </c>
      <c r="V8" s="108">
        <v>31</v>
      </c>
      <c r="W8" s="111">
        <v>1</v>
      </c>
      <c r="X8" s="110">
        <v>37</v>
      </c>
      <c r="Y8" s="111">
        <v>0</v>
      </c>
      <c r="Z8" s="110">
        <v>39</v>
      </c>
      <c r="AA8" s="111">
        <v>2</v>
      </c>
      <c r="AB8" s="110">
        <v>27</v>
      </c>
      <c r="AC8" s="109">
        <v>1</v>
      </c>
      <c r="AD8" s="106">
        <v>17</v>
      </c>
      <c r="AE8" s="107">
        <v>2</v>
      </c>
      <c r="AF8" s="112">
        <v>20</v>
      </c>
      <c r="AG8" s="109">
        <v>1</v>
      </c>
      <c r="AH8" s="108">
        <v>22</v>
      </c>
      <c r="AI8" s="111">
        <v>0</v>
      </c>
      <c r="AJ8" s="108">
        <v>12</v>
      </c>
      <c r="AK8" s="111">
        <v>0</v>
      </c>
      <c r="AL8" s="84"/>
      <c r="AM8" s="85">
        <f t="shared" si="1"/>
        <v>9</v>
      </c>
      <c r="AN8" s="84"/>
      <c r="AO8" s="113">
        <f t="shared" si="2"/>
        <v>1228</v>
      </c>
      <c r="AP8" s="91">
        <f t="shared" si="3"/>
        <v>1138</v>
      </c>
      <c r="AQ8" s="114">
        <f t="shared" si="4"/>
        <v>1186</v>
      </c>
      <c r="AR8" s="91">
        <f t="shared" si="5"/>
        <v>1108</v>
      </c>
      <c r="AS8" s="114">
        <f t="shared" si="6"/>
        <v>1000</v>
      </c>
      <c r="AT8" s="114">
        <f t="shared" si="7"/>
        <v>1000</v>
      </c>
      <c r="AU8" s="114">
        <f t="shared" si="8"/>
        <v>1177</v>
      </c>
      <c r="AV8" s="114">
        <f t="shared" si="9"/>
        <v>1276</v>
      </c>
      <c r="AW8" s="91">
        <f t="shared" si="10"/>
        <v>1260</v>
      </c>
      <c r="AX8" s="114">
        <f t="shared" si="11"/>
        <v>1229</v>
      </c>
      <c r="AY8" s="114">
        <f t="shared" si="12"/>
        <v>1308</v>
      </c>
      <c r="AZ8" s="39"/>
      <c r="BA8" s="115">
        <f t="shared" si="13"/>
        <v>14</v>
      </c>
      <c r="BB8" s="114">
        <f t="shared" si="14"/>
        <v>11</v>
      </c>
      <c r="BC8" s="114">
        <f t="shared" si="15"/>
        <v>9</v>
      </c>
      <c r="BD8" s="91">
        <f t="shared" si="16"/>
        <v>9</v>
      </c>
      <c r="BE8" s="114">
        <f t="shared" si="17"/>
        <v>11</v>
      </c>
      <c r="BF8" s="114">
        <f t="shared" si="18"/>
        <v>7</v>
      </c>
      <c r="BG8" s="114">
        <f t="shared" si="19"/>
        <v>10</v>
      </c>
      <c r="BH8" s="114">
        <f t="shared" si="20"/>
        <v>10</v>
      </c>
      <c r="BI8" s="114">
        <f t="shared" si="21"/>
        <v>12</v>
      </c>
      <c r="BJ8" s="114">
        <f t="shared" si="22"/>
        <v>11</v>
      </c>
      <c r="BK8" s="114">
        <f t="shared" si="23"/>
        <v>11</v>
      </c>
      <c r="BL8" s="92">
        <f t="shared" si="29"/>
        <v>115</v>
      </c>
      <c r="BM8" s="91">
        <f t="shared" si="30"/>
        <v>7</v>
      </c>
      <c r="BN8" s="91">
        <f t="shared" si="31"/>
        <v>14</v>
      </c>
      <c r="BO8" s="93">
        <f t="shared" si="32"/>
        <v>108</v>
      </c>
      <c r="BP8" s="44"/>
    </row>
    <row r="9" spans="1:68" ht="14.25" x14ac:dyDescent="0.2">
      <c r="A9" s="94">
        <v>5</v>
      </c>
      <c r="B9" s="95" t="s">
        <v>2</v>
      </c>
      <c r="C9" s="116" t="s">
        <v>16</v>
      </c>
      <c r="D9" s="96"/>
      <c r="E9" s="97">
        <f t="shared" si="24"/>
        <v>1401</v>
      </c>
      <c r="F9" s="98">
        <f t="shared" ref="F9:F43" si="33">IF(L9=0,0,IF(G9+(IF(I9&gt;-150,(IF(I9&gt;=150,IF(K9&gt;=$AU$1,0,SUM(IF(MAX(P9:AK9)=999,K9-2,K9)-L9*2*(15+50)%)*10),SUM(IF(MAX(P9:AK9)=999,K9-2,K9)-L9*2*(I9/10+50)%)*10)),(IF(I9&lt;-150,IF((IF(MAX(P9:AK9)=999,K9-2,K9)-L9*2*(I9/10+50)%)*10&lt;1,0,(IF(MAX(P9:AK9)=999,K9-2,K9)-L9*2*(I9/10+50)%)*10))))),(IF(I9&gt;-150,(IF(I9&gt;150,IF(K9&gt;=$AU$1,0,SUM(IF(MAX(P9:AK9)=999,K9-2,K9)-L9*2*(15+50)%)*10),SUM(IF(MAX(P9:AK9)=999,K9-2,K9)-L9*2*(I9/10+50)%)*10)),(IF(I9&lt;-150,IF((IF(MAX(P9:AK9)=999,K9-2,K9)-L9*2*(I9/10+50)%)*10&lt;1,0,(IF(MAX(P9:AK9)=999,K9-2,K9)-L9*2*(I9/10+50)%)*10)))))))</f>
        <v>-13.000000000000007</v>
      </c>
      <c r="G9" s="96">
        <v>1414</v>
      </c>
      <c r="H9" s="99">
        <f t="shared" si="0"/>
        <v>0</v>
      </c>
      <c r="I9" s="100">
        <f t="shared" si="25"/>
        <v>182.36363636363626</v>
      </c>
      <c r="J9" s="101">
        <v>10</v>
      </c>
      <c r="K9" s="102">
        <v>13</v>
      </c>
      <c r="L9" s="118">
        <v>11</v>
      </c>
      <c r="M9" s="104">
        <f t="shared" si="26"/>
        <v>1231.6363636363637</v>
      </c>
      <c r="N9" s="100">
        <f t="shared" si="27"/>
        <v>129</v>
      </c>
      <c r="O9" s="105">
        <f t="shared" si="28"/>
        <v>122</v>
      </c>
      <c r="P9" s="106">
        <v>24</v>
      </c>
      <c r="Q9" s="107">
        <v>0</v>
      </c>
      <c r="R9" s="108">
        <v>32</v>
      </c>
      <c r="S9" s="109">
        <v>1</v>
      </c>
      <c r="T9" s="110">
        <v>39</v>
      </c>
      <c r="U9" s="111">
        <v>2</v>
      </c>
      <c r="V9" s="108">
        <v>16</v>
      </c>
      <c r="W9" s="111">
        <v>1</v>
      </c>
      <c r="X9" s="110">
        <v>19</v>
      </c>
      <c r="Y9" s="111">
        <v>0</v>
      </c>
      <c r="Z9" s="110">
        <v>15</v>
      </c>
      <c r="AA9" s="111">
        <v>2</v>
      </c>
      <c r="AB9" s="110">
        <v>17</v>
      </c>
      <c r="AC9" s="109">
        <v>2</v>
      </c>
      <c r="AD9" s="106">
        <v>14</v>
      </c>
      <c r="AE9" s="107">
        <v>2</v>
      </c>
      <c r="AF9" s="112">
        <v>7</v>
      </c>
      <c r="AG9" s="109">
        <v>1</v>
      </c>
      <c r="AH9" s="108">
        <v>23</v>
      </c>
      <c r="AI9" s="111">
        <v>0</v>
      </c>
      <c r="AJ9" s="108">
        <v>22</v>
      </c>
      <c r="AK9" s="111">
        <v>2</v>
      </c>
      <c r="AL9" s="84"/>
      <c r="AM9" s="85">
        <f t="shared" si="1"/>
        <v>13</v>
      </c>
      <c r="AN9" s="84"/>
      <c r="AO9" s="113">
        <f t="shared" si="2"/>
        <v>1186</v>
      </c>
      <c r="AP9" s="91">
        <f t="shared" si="3"/>
        <v>1096</v>
      </c>
      <c r="AQ9" s="114">
        <f t="shared" si="4"/>
        <v>1000</v>
      </c>
      <c r="AR9" s="91">
        <f t="shared" si="5"/>
        <v>1285</v>
      </c>
      <c r="AS9" s="114">
        <f t="shared" si="6"/>
        <v>1267</v>
      </c>
      <c r="AT9" s="114">
        <f t="shared" si="7"/>
        <v>1292</v>
      </c>
      <c r="AU9" s="114">
        <f t="shared" si="8"/>
        <v>1276</v>
      </c>
      <c r="AV9" s="114">
        <f t="shared" si="9"/>
        <v>1295</v>
      </c>
      <c r="AW9" s="91">
        <f t="shared" si="10"/>
        <v>1394</v>
      </c>
      <c r="AX9" s="114">
        <f t="shared" si="11"/>
        <v>1228</v>
      </c>
      <c r="AY9" s="114">
        <f t="shared" si="12"/>
        <v>1229</v>
      </c>
      <c r="AZ9" s="39"/>
      <c r="BA9" s="115">
        <f t="shared" si="13"/>
        <v>9</v>
      </c>
      <c r="BB9" s="114">
        <f t="shared" si="14"/>
        <v>11</v>
      </c>
      <c r="BC9" s="114">
        <f t="shared" si="15"/>
        <v>7</v>
      </c>
      <c r="BD9" s="91">
        <f t="shared" si="16"/>
        <v>15</v>
      </c>
      <c r="BE9" s="114">
        <f t="shared" si="17"/>
        <v>14</v>
      </c>
      <c r="BF9" s="114">
        <f t="shared" si="18"/>
        <v>12</v>
      </c>
      <c r="BG9" s="114">
        <f t="shared" si="19"/>
        <v>10</v>
      </c>
      <c r="BH9" s="114">
        <f t="shared" si="20"/>
        <v>11</v>
      </c>
      <c r="BI9" s="114">
        <f t="shared" si="21"/>
        <v>15</v>
      </c>
      <c r="BJ9" s="114">
        <f t="shared" si="22"/>
        <v>14</v>
      </c>
      <c r="BK9" s="114">
        <f t="shared" si="23"/>
        <v>11</v>
      </c>
      <c r="BL9" s="92">
        <f t="shared" si="29"/>
        <v>129</v>
      </c>
      <c r="BM9" s="91">
        <f t="shared" si="30"/>
        <v>7</v>
      </c>
      <c r="BN9" s="91">
        <f t="shared" si="31"/>
        <v>15</v>
      </c>
      <c r="BO9" s="93">
        <f t="shared" si="32"/>
        <v>122</v>
      </c>
      <c r="BP9" s="44"/>
    </row>
    <row r="10" spans="1:68" ht="14.25" x14ac:dyDescent="0.2">
      <c r="A10" s="94">
        <v>6</v>
      </c>
      <c r="B10" s="95" t="s">
        <v>90</v>
      </c>
      <c r="C10" s="116" t="s">
        <v>16</v>
      </c>
      <c r="D10" s="96" t="s">
        <v>87</v>
      </c>
      <c r="E10" s="97">
        <f t="shared" si="24"/>
        <v>1408</v>
      </c>
      <c r="F10" s="169">
        <v>0</v>
      </c>
      <c r="G10" s="96">
        <v>1408</v>
      </c>
      <c r="H10" s="99">
        <f t="shared" si="0"/>
        <v>0</v>
      </c>
      <c r="I10" s="100">
        <f t="shared" si="25"/>
        <v>257.4545454545455</v>
      </c>
      <c r="J10" s="101">
        <v>16</v>
      </c>
      <c r="K10" s="102">
        <v>12</v>
      </c>
      <c r="L10" s="103">
        <v>11</v>
      </c>
      <c r="M10" s="104">
        <f t="shared" si="26"/>
        <v>1150.5454545454545</v>
      </c>
      <c r="N10" s="100">
        <f t="shared" si="27"/>
        <v>114</v>
      </c>
      <c r="O10" s="105">
        <f t="shared" si="28"/>
        <v>107</v>
      </c>
      <c r="P10" s="106">
        <v>25</v>
      </c>
      <c r="Q10" s="107">
        <v>1</v>
      </c>
      <c r="R10" s="108">
        <v>21</v>
      </c>
      <c r="S10" s="109">
        <v>0</v>
      </c>
      <c r="T10" s="110">
        <v>31</v>
      </c>
      <c r="U10" s="111">
        <v>1</v>
      </c>
      <c r="V10" s="108">
        <v>38</v>
      </c>
      <c r="W10" s="111">
        <v>2</v>
      </c>
      <c r="X10" s="110">
        <v>22</v>
      </c>
      <c r="Y10" s="111">
        <v>0</v>
      </c>
      <c r="Z10" s="110">
        <v>30</v>
      </c>
      <c r="AA10" s="111">
        <v>0</v>
      </c>
      <c r="AB10" s="110">
        <v>39</v>
      </c>
      <c r="AC10" s="109">
        <v>2</v>
      </c>
      <c r="AD10" s="106">
        <v>24</v>
      </c>
      <c r="AE10" s="107">
        <v>1</v>
      </c>
      <c r="AF10" s="112">
        <v>37</v>
      </c>
      <c r="AG10" s="109">
        <v>2</v>
      </c>
      <c r="AH10" s="108">
        <v>12</v>
      </c>
      <c r="AI10" s="111">
        <v>2</v>
      </c>
      <c r="AJ10" s="108">
        <v>20</v>
      </c>
      <c r="AK10" s="111">
        <v>1</v>
      </c>
      <c r="AL10" s="84"/>
      <c r="AM10" s="85">
        <f t="shared" si="1"/>
        <v>12</v>
      </c>
      <c r="AN10" s="84"/>
      <c r="AO10" s="113">
        <f t="shared" si="2"/>
        <v>1186</v>
      </c>
      <c r="AP10" s="91">
        <f t="shared" si="3"/>
        <v>1241</v>
      </c>
      <c r="AQ10" s="114">
        <f t="shared" si="4"/>
        <v>1108</v>
      </c>
      <c r="AR10" s="91">
        <f t="shared" si="5"/>
        <v>1000</v>
      </c>
      <c r="AS10" s="114">
        <f t="shared" si="6"/>
        <v>1229</v>
      </c>
      <c r="AT10" s="114">
        <f t="shared" si="7"/>
        <v>1138</v>
      </c>
      <c r="AU10" s="114">
        <f t="shared" si="8"/>
        <v>1000</v>
      </c>
      <c r="AV10" s="114">
        <f t="shared" si="9"/>
        <v>1186</v>
      </c>
      <c r="AW10" s="91">
        <f t="shared" si="10"/>
        <v>1000</v>
      </c>
      <c r="AX10" s="114">
        <f t="shared" si="11"/>
        <v>1308</v>
      </c>
      <c r="AY10" s="114">
        <f t="shared" si="12"/>
        <v>1260</v>
      </c>
      <c r="AZ10" s="39"/>
      <c r="BA10" s="115">
        <f t="shared" si="13"/>
        <v>13</v>
      </c>
      <c r="BB10" s="114">
        <f t="shared" si="14"/>
        <v>10</v>
      </c>
      <c r="BC10" s="114">
        <f t="shared" si="15"/>
        <v>9</v>
      </c>
      <c r="BD10" s="91">
        <f t="shared" si="16"/>
        <v>10</v>
      </c>
      <c r="BE10" s="114">
        <f t="shared" si="17"/>
        <v>11</v>
      </c>
      <c r="BF10" s="114">
        <f t="shared" si="18"/>
        <v>11</v>
      </c>
      <c r="BG10" s="114">
        <f t="shared" si="19"/>
        <v>7</v>
      </c>
      <c r="BH10" s="114">
        <f t="shared" si="20"/>
        <v>9</v>
      </c>
      <c r="BI10" s="114">
        <f t="shared" si="21"/>
        <v>11</v>
      </c>
      <c r="BJ10" s="114">
        <f t="shared" si="22"/>
        <v>11</v>
      </c>
      <c r="BK10" s="114">
        <f t="shared" si="23"/>
        <v>12</v>
      </c>
      <c r="BL10" s="92">
        <f t="shared" si="29"/>
        <v>114</v>
      </c>
      <c r="BM10" s="91">
        <f t="shared" si="30"/>
        <v>7</v>
      </c>
      <c r="BN10" s="91">
        <f t="shared" si="31"/>
        <v>13</v>
      </c>
      <c r="BO10" s="93">
        <f t="shared" si="32"/>
        <v>107</v>
      </c>
      <c r="BP10" s="44"/>
    </row>
    <row r="11" spans="1:68" ht="14.25" x14ac:dyDescent="0.2">
      <c r="A11" s="94">
        <v>7</v>
      </c>
      <c r="B11" s="95" t="s">
        <v>91</v>
      </c>
      <c r="C11" s="116" t="s">
        <v>92</v>
      </c>
      <c r="D11" s="96"/>
      <c r="E11" s="97">
        <f t="shared" si="24"/>
        <v>1416.4</v>
      </c>
      <c r="F11" s="98">
        <f t="shared" si="33"/>
        <v>22.400000000000002</v>
      </c>
      <c r="G11" s="96">
        <v>1394</v>
      </c>
      <c r="H11" s="99">
        <f t="shared" si="0"/>
        <v>0</v>
      </c>
      <c r="I11" s="100">
        <f t="shared" si="25"/>
        <v>80</v>
      </c>
      <c r="J11" s="101">
        <v>3</v>
      </c>
      <c r="K11" s="102">
        <v>15</v>
      </c>
      <c r="L11" s="103">
        <v>11</v>
      </c>
      <c r="M11" s="104">
        <f t="shared" si="26"/>
        <v>1314</v>
      </c>
      <c r="N11" s="100">
        <f t="shared" si="27"/>
        <v>152</v>
      </c>
      <c r="O11" s="105">
        <f t="shared" si="28"/>
        <v>141</v>
      </c>
      <c r="P11" s="106">
        <v>26</v>
      </c>
      <c r="Q11" s="107">
        <v>2</v>
      </c>
      <c r="R11" s="108">
        <v>18</v>
      </c>
      <c r="S11" s="109">
        <v>1</v>
      </c>
      <c r="T11" s="110">
        <v>16</v>
      </c>
      <c r="U11" s="111">
        <v>2</v>
      </c>
      <c r="V11" s="108">
        <v>2</v>
      </c>
      <c r="W11" s="111">
        <v>1</v>
      </c>
      <c r="X11" s="110">
        <v>12</v>
      </c>
      <c r="Y11" s="111">
        <v>2</v>
      </c>
      <c r="Z11" s="110">
        <v>13</v>
      </c>
      <c r="AA11" s="111">
        <v>2</v>
      </c>
      <c r="AB11" s="110">
        <v>1</v>
      </c>
      <c r="AC11" s="109">
        <v>1</v>
      </c>
      <c r="AD11" s="106">
        <v>11</v>
      </c>
      <c r="AE11" s="107">
        <v>0</v>
      </c>
      <c r="AF11" s="112">
        <v>5</v>
      </c>
      <c r="AG11" s="109">
        <v>1</v>
      </c>
      <c r="AH11" s="108">
        <v>25</v>
      </c>
      <c r="AI11" s="111">
        <v>2</v>
      </c>
      <c r="AJ11" s="108">
        <v>23</v>
      </c>
      <c r="AK11" s="111">
        <v>1</v>
      </c>
      <c r="AL11" s="84"/>
      <c r="AM11" s="85">
        <f t="shared" si="1"/>
        <v>15</v>
      </c>
      <c r="AN11" s="84"/>
      <c r="AO11" s="113">
        <f t="shared" si="2"/>
        <v>1185</v>
      </c>
      <c r="AP11" s="91">
        <f t="shared" si="3"/>
        <v>1270</v>
      </c>
      <c r="AQ11" s="114">
        <f t="shared" si="4"/>
        <v>1285</v>
      </c>
      <c r="AR11" s="91">
        <f t="shared" si="5"/>
        <v>1474</v>
      </c>
      <c r="AS11" s="114">
        <f t="shared" si="6"/>
        <v>1308</v>
      </c>
      <c r="AT11" s="114">
        <f t="shared" si="7"/>
        <v>1296</v>
      </c>
      <c r="AU11" s="114">
        <f t="shared" si="8"/>
        <v>1492</v>
      </c>
      <c r="AV11" s="114">
        <f t="shared" si="9"/>
        <v>1316</v>
      </c>
      <c r="AW11" s="91">
        <f t="shared" si="10"/>
        <v>1414</v>
      </c>
      <c r="AX11" s="114">
        <f t="shared" si="11"/>
        <v>1186</v>
      </c>
      <c r="AY11" s="114">
        <f t="shared" si="12"/>
        <v>1228</v>
      </c>
      <c r="AZ11" s="39"/>
      <c r="BA11" s="115">
        <f t="shared" si="13"/>
        <v>11</v>
      </c>
      <c r="BB11" s="114">
        <f t="shared" si="14"/>
        <v>15</v>
      </c>
      <c r="BC11" s="114">
        <f t="shared" si="15"/>
        <v>15</v>
      </c>
      <c r="BD11" s="91">
        <f t="shared" si="16"/>
        <v>13</v>
      </c>
      <c r="BE11" s="114">
        <f t="shared" si="17"/>
        <v>11</v>
      </c>
      <c r="BF11" s="114">
        <f t="shared" si="18"/>
        <v>14</v>
      </c>
      <c r="BG11" s="114">
        <f t="shared" si="19"/>
        <v>17</v>
      </c>
      <c r="BH11" s="114">
        <f t="shared" si="20"/>
        <v>16</v>
      </c>
      <c r="BI11" s="114">
        <f t="shared" si="21"/>
        <v>13</v>
      </c>
      <c r="BJ11" s="114">
        <f t="shared" si="22"/>
        <v>13</v>
      </c>
      <c r="BK11" s="114">
        <f t="shared" si="23"/>
        <v>14</v>
      </c>
      <c r="BL11" s="92">
        <f t="shared" si="29"/>
        <v>152</v>
      </c>
      <c r="BM11" s="91">
        <f t="shared" si="30"/>
        <v>11</v>
      </c>
      <c r="BN11" s="91">
        <f t="shared" si="31"/>
        <v>17</v>
      </c>
      <c r="BO11" s="93">
        <f t="shared" si="32"/>
        <v>141</v>
      </c>
      <c r="BP11" s="44"/>
    </row>
    <row r="12" spans="1:68" ht="14.25" x14ac:dyDescent="0.2">
      <c r="A12" s="94">
        <v>8</v>
      </c>
      <c r="B12" s="95" t="s">
        <v>46</v>
      </c>
      <c r="C12" s="116" t="s">
        <v>16</v>
      </c>
      <c r="D12" s="119"/>
      <c r="E12" s="97">
        <f t="shared" si="24"/>
        <v>1298.6600000000001</v>
      </c>
      <c r="F12" s="98">
        <f t="shared" si="33"/>
        <v>-26.340000000000003</v>
      </c>
      <c r="G12" s="96">
        <v>1325</v>
      </c>
      <c r="H12" s="99">
        <f t="shared" si="0"/>
        <v>0</v>
      </c>
      <c r="I12" s="100">
        <f t="shared" si="25"/>
        <v>74.272727272727252</v>
      </c>
      <c r="J12" s="101">
        <v>27</v>
      </c>
      <c r="K12" s="102">
        <v>10</v>
      </c>
      <c r="L12" s="103">
        <v>11</v>
      </c>
      <c r="M12" s="104">
        <f t="shared" si="26"/>
        <v>1250.7272727272727</v>
      </c>
      <c r="N12" s="100">
        <f t="shared" si="27"/>
        <v>136</v>
      </c>
      <c r="O12" s="105">
        <f t="shared" si="28"/>
        <v>126</v>
      </c>
      <c r="P12" s="106">
        <v>27</v>
      </c>
      <c r="Q12" s="107">
        <v>2</v>
      </c>
      <c r="R12" s="108">
        <v>19</v>
      </c>
      <c r="S12" s="109">
        <v>0</v>
      </c>
      <c r="T12" s="110">
        <v>23</v>
      </c>
      <c r="U12" s="111">
        <v>1</v>
      </c>
      <c r="V12" s="108">
        <v>25</v>
      </c>
      <c r="W12" s="111">
        <v>2</v>
      </c>
      <c r="X12" s="110">
        <v>14</v>
      </c>
      <c r="Y12" s="111">
        <v>1</v>
      </c>
      <c r="Z12" s="110">
        <v>12</v>
      </c>
      <c r="AA12" s="111">
        <v>2</v>
      </c>
      <c r="AB12" s="110">
        <v>13</v>
      </c>
      <c r="AC12" s="109">
        <v>1</v>
      </c>
      <c r="AD12" s="106">
        <v>2</v>
      </c>
      <c r="AE12" s="107">
        <v>1</v>
      </c>
      <c r="AF12" s="112">
        <v>29</v>
      </c>
      <c r="AG12" s="109">
        <v>0</v>
      </c>
      <c r="AH12" s="108">
        <v>9</v>
      </c>
      <c r="AI12" s="111">
        <v>0</v>
      </c>
      <c r="AJ12" s="108">
        <v>33</v>
      </c>
      <c r="AK12" s="111">
        <v>0</v>
      </c>
      <c r="AL12" s="84"/>
      <c r="AM12" s="85">
        <f t="shared" si="1"/>
        <v>10</v>
      </c>
      <c r="AN12" s="84"/>
      <c r="AO12" s="113">
        <f t="shared" si="2"/>
        <v>1177</v>
      </c>
      <c r="AP12" s="91">
        <f t="shared" si="3"/>
        <v>1267</v>
      </c>
      <c r="AQ12" s="114">
        <f t="shared" si="4"/>
        <v>1228</v>
      </c>
      <c r="AR12" s="91">
        <f t="shared" si="5"/>
        <v>1186</v>
      </c>
      <c r="AS12" s="114">
        <f t="shared" si="6"/>
        <v>1295</v>
      </c>
      <c r="AT12" s="114">
        <f t="shared" si="7"/>
        <v>1308</v>
      </c>
      <c r="AU12" s="114">
        <f t="shared" si="8"/>
        <v>1296</v>
      </c>
      <c r="AV12" s="114">
        <f t="shared" si="9"/>
        <v>1474</v>
      </c>
      <c r="AW12" s="91">
        <f t="shared" si="10"/>
        <v>1162</v>
      </c>
      <c r="AX12" s="114">
        <f t="shared" si="11"/>
        <v>1323</v>
      </c>
      <c r="AY12" s="114">
        <f t="shared" si="12"/>
        <v>1042</v>
      </c>
      <c r="AZ12" s="39"/>
      <c r="BA12" s="115">
        <f t="shared" si="13"/>
        <v>10</v>
      </c>
      <c r="BB12" s="114">
        <f t="shared" si="14"/>
        <v>14</v>
      </c>
      <c r="BC12" s="114">
        <f t="shared" si="15"/>
        <v>14</v>
      </c>
      <c r="BD12" s="91">
        <f t="shared" si="16"/>
        <v>13</v>
      </c>
      <c r="BE12" s="114">
        <f t="shared" si="17"/>
        <v>11</v>
      </c>
      <c r="BF12" s="114">
        <f t="shared" si="18"/>
        <v>11</v>
      </c>
      <c r="BG12" s="114">
        <f t="shared" si="19"/>
        <v>14</v>
      </c>
      <c r="BH12" s="114">
        <f t="shared" si="20"/>
        <v>13</v>
      </c>
      <c r="BI12" s="114">
        <f t="shared" si="21"/>
        <v>12</v>
      </c>
      <c r="BJ12" s="114">
        <f t="shared" si="22"/>
        <v>12</v>
      </c>
      <c r="BK12" s="114">
        <f t="shared" si="23"/>
        <v>12</v>
      </c>
      <c r="BL12" s="92">
        <f t="shared" si="29"/>
        <v>136</v>
      </c>
      <c r="BM12" s="91">
        <f t="shared" si="30"/>
        <v>10</v>
      </c>
      <c r="BN12" s="91">
        <f t="shared" si="31"/>
        <v>14</v>
      </c>
      <c r="BO12" s="93">
        <f t="shared" si="32"/>
        <v>126</v>
      </c>
      <c r="BP12" s="44"/>
    </row>
    <row r="13" spans="1:68" ht="14.25" x14ac:dyDescent="0.2">
      <c r="A13" s="94">
        <v>9</v>
      </c>
      <c r="B13" s="95" t="s">
        <v>11</v>
      </c>
      <c r="C13" s="116" t="s">
        <v>92</v>
      </c>
      <c r="D13" s="119"/>
      <c r="E13" s="97">
        <f t="shared" si="24"/>
        <v>1314.14</v>
      </c>
      <c r="F13" s="98">
        <f t="shared" si="33"/>
        <v>-8.8600000000000101</v>
      </c>
      <c r="G13" s="96">
        <v>1323</v>
      </c>
      <c r="H13" s="99">
        <f t="shared" si="0"/>
        <v>0</v>
      </c>
      <c r="I13" s="100">
        <f t="shared" si="25"/>
        <v>85.727272727272748</v>
      </c>
      <c r="J13" s="101">
        <v>13</v>
      </c>
      <c r="K13" s="102">
        <v>12</v>
      </c>
      <c r="L13" s="103">
        <v>11</v>
      </c>
      <c r="M13" s="104">
        <f t="shared" si="26"/>
        <v>1237.2727272727273</v>
      </c>
      <c r="N13" s="100">
        <f t="shared" si="27"/>
        <v>131</v>
      </c>
      <c r="O13" s="105">
        <f t="shared" si="28"/>
        <v>125</v>
      </c>
      <c r="P13" s="106">
        <v>28</v>
      </c>
      <c r="Q13" s="107">
        <v>2</v>
      </c>
      <c r="R13" s="108">
        <v>23</v>
      </c>
      <c r="S13" s="109">
        <v>2</v>
      </c>
      <c r="T13" s="110">
        <v>13</v>
      </c>
      <c r="U13" s="111">
        <v>0</v>
      </c>
      <c r="V13" s="108">
        <v>14</v>
      </c>
      <c r="W13" s="111">
        <v>1</v>
      </c>
      <c r="X13" s="110">
        <v>20</v>
      </c>
      <c r="Y13" s="111">
        <v>1</v>
      </c>
      <c r="Z13" s="110">
        <v>19</v>
      </c>
      <c r="AA13" s="111">
        <v>1</v>
      </c>
      <c r="AB13" s="110">
        <v>16</v>
      </c>
      <c r="AC13" s="109">
        <v>1</v>
      </c>
      <c r="AD13" s="106">
        <v>29</v>
      </c>
      <c r="AE13" s="107">
        <v>0</v>
      </c>
      <c r="AF13" s="112">
        <v>35</v>
      </c>
      <c r="AG13" s="109">
        <v>2</v>
      </c>
      <c r="AH13" s="108">
        <v>8</v>
      </c>
      <c r="AI13" s="111">
        <v>2</v>
      </c>
      <c r="AJ13" s="108">
        <v>11</v>
      </c>
      <c r="AK13" s="111">
        <v>0</v>
      </c>
      <c r="AL13" s="84"/>
      <c r="AM13" s="85">
        <f t="shared" si="1"/>
        <v>12</v>
      </c>
      <c r="AN13" s="84"/>
      <c r="AO13" s="113">
        <f t="shared" si="2"/>
        <v>1176</v>
      </c>
      <c r="AP13" s="91">
        <f t="shared" si="3"/>
        <v>1228</v>
      </c>
      <c r="AQ13" s="114">
        <f t="shared" si="4"/>
        <v>1296</v>
      </c>
      <c r="AR13" s="91">
        <f t="shared" si="5"/>
        <v>1295</v>
      </c>
      <c r="AS13" s="114">
        <f t="shared" si="6"/>
        <v>1260</v>
      </c>
      <c r="AT13" s="114">
        <f t="shared" si="7"/>
        <v>1267</v>
      </c>
      <c r="AU13" s="114">
        <f t="shared" si="8"/>
        <v>1285</v>
      </c>
      <c r="AV13" s="114">
        <f t="shared" si="9"/>
        <v>1162</v>
      </c>
      <c r="AW13" s="91">
        <f t="shared" si="10"/>
        <v>1000</v>
      </c>
      <c r="AX13" s="114">
        <f t="shared" si="11"/>
        <v>1325</v>
      </c>
      <c r="AY13" s="114">
        <f t="shared" si="12"/>
        <v>1316</v>
      </c>
      <c r="AZ13" s="39"/>
      <c r="BA13" s="115">
        <f t="shared" si="13"/>
        <v>6</v>
      </c>
      <c r="BB13" s="114">
        <f t="shared" si="14"/>
        <v>14</v>
      </c>
      <c r="BC13" s="114">
        <f t="shared" si="15"/>
        <v>14</v>
      </c>
      <c r="BD13" s="91">
        <f t="shared" si="16"/>
        <v>11</v>
      </c>
      <c r="BE13" s="114">
        <f t="shared" si="17"/>
        <v>12</v>
      </c>
      <c r="BF13" s="114">
        <f t="shared" si="18"/>
        <v>14</v>
      </c>
      <c r="BG13" s="114">
        <f t="shared" si="19"/>
        <v>15</v>
      </c>
      <c r="BH13" s="114">
        <f t="shared" si="20"/>
        <v>12</v>
      </c>
      <c r="BI13" s="114">
        <f t="shared" si="21"/>
        <v>7</v>
      </c>
      <c r="BJ13" s="114">
        <f t="shared" si="22"/>
        <v>10</v>
      </c>
      <c r="BK13" s="114">
        <f t="shared" si="23"/>
        <v>16</v>
      </c>
      <c r="BL13" s="92">
        <f t="shared" si="29"/>
        <v>131</v>
      </c>
      <c r="BM13" s="91">
        <f t="shared" si="30"/>
        <v>6</v>
      </c>
      <c r="BN13" s="91">
        <f t="shared" si="31"/>
        <v>16</v>
      </c>
      <c r="BO13" s="93">
        <f t="shared" si="32"/>
        <v>125</v>
      </c>
      <c r="BP13" s="44"/>
    </row>
    <row r="14" spans="1:68" ht="14.25" x14ac:dyDescent="0.2">
      <c r="A14" s="94">
        <v>10</v>
      </c>
      <c r="B14" s="95" t="s">
        <v>5</v>
      </c>
      <c r="C14" s="116" t="s">
        <v>17</v>
      </c>
      <c r="D14" s="119"/>
      <c r="E14" s="97">
        <f t="shared" si="24"/>
        <v>1299</v>
      </c>
      <c r="F14" s="98">
        <f t="shared" si="33"/>
        <v>-23.000000000000007</v>
      </c>
      <c r="G14" s="120">
        <v>1322</v>
      </c>
      <c r="H14" s="99">
        <f t="shared" si="0"/>
        <v>0</v>
      </c>
      <c r="I14" s="100">
        <f t="shared" si="25"/>
        <v>169.36363636363626</v>
      </c>
      <c r="J14" s="101">
        <v>17</v>
      </c>
      <c r="K14" s="102">
        <v>12</v>
      </c>
      <c r="L14" s="103">
        <v>11</v>
      </c>
      <c r="M14" s="104">
        <f t="shared" si="26"/>
        <v>1152.6363636363637</v>
      </c>
      <c r="N14" s="100">
        <f t="shared" si="27"/>
        <v>113</v>
      </c>
      <c r="O14" s="105">
        <f t="shared" si="28"/>
        <v>107</v>
      </c>
      <c r="P14" s="106">
        <v>29</v>
      </c>
      <c r="Q14" s="107">
        <v>0</v>
      </c>
      <c r="R14" s="108">
        <v>31</v>
      </c>
      <c r="S14" s="109">
        <v>1</v>
      </c>
      <c r="T14" s="110">
        <v>37</v>
      </c>
      <c r="U14" s="111">
        <v>0</v>
      </c>
      <c r="V14" s="108">
        <v>34</v>
      </c>
      <c r="W14" s="111">
        <v>1</v>
      </c>
      <c r="X14" s="110">
        <v>39</v>
      </c>
      <c r="Y14" s="111">
        <v>2</v>
      </c>
      <c r="Z14" s="110">
        <v>27</v>
      </c>
      <c r="AA14" s="111">
        <v>1</v>
      </c>
      <c r="AB14" s="110">
        <v>26</v>
      </c>
      <c r="AC14" s="109">
        <v>2</v>
      </c>
      <c r="AD14" s="106">
        <v>30</v>
      </c>
      <c r="AE14" s="107">
        <v>2</v>
      </c>
      <c r="AF14" s="112">
        <v>25</v>
      </c>
      <c r="AG14" s="109">
        <v>0</v>
      </c>
      <c r="AH14" s="108">
        <v>21</v>
      </c>
      <c r="AI14" s="111">
        <v>2</v>
      </c>
      <c r="AJ14" s="108">
        <v>2</v>
      </c>
      <c r="AK14" s="111">
        <v>1</v>
      </c>
      <c r="AL14" s="84"/>
      <c r="AM14" s="85">
        <f t="shared" si="1"/>
        <v>12</v>
      </c>
      <c r="AN14" s="84"/>
      <c r="AO14" s="113">
        <f t="shared" si="2"/>
        <v>1162</v>
      </c>
      <c r="AP14" s="91">
        <f t="shared" si="3"/>
        <v>1108</v>
      </c>
      <c r="AQ14" s="114">
        <f t="shared" si="4"/>
        <v>1000</v>
      </c>
      <c r="AR14" s="91">
        <f t="shared" si="5"/>
        <v>1008</v>
      </c>
      <c r="AS14" s="114">
        <f t="shared" si="6"/>
        <v>1000</v>
      </c>
      <c r="AT14" s="114">
        <f t="shared" si="7"/>
        <v>1177</v>
      </c>
      <c r="AU14" s="114">
        <f t="shared" si="8"/>
        <v>1185</v>
      </c>
      <c r="AV14" s="114">
        <f t="shared" si="9"/>
        <v>1138</v>
      </c>
      <c r="AW14" s="91">
        <f t="shared" si="10"/>
        <v>1186</v>
      </c>
      <c r="AX14" s="114">
        <f t="shared" si="11"/>
        <v>1241</v>
      </c>
      <c r="AY14" s="114">
        <f t="shared" si="12"/>
        <v>1474</v>
      </c>
      <c r="AZ14" s="39"/>
      <c r="BA14" s="115">
        <f t="shared" si="13"/>
        <v>12</v>
      </c>
      <c r="BB14" s="114">
        <f t="shared" si="14"/>
        <v>9</v>
      </c>
      <c r="BC14" s="114">
        <f t="shared" si="15"/>
        <v>11</v>
      </c>
      <c r="BD14" s="91">
        <f t="shared" si="16"/>
        <v>6</v>
      </c>
      <c r="BE14" s="114">
        <f t="shared" si="17"/>
        <v>7</v>
      </c>
      <c r="BF14" s="114">
        <f t="shared" si="18"/>
        <v>10</v>
      </c>
      <c r="BG14" s="114">
        <f t="shared" si="19"/>
        <v>11</v>
      </c>
      <c r="BH14" s="114">
        <f t="shared" si="20"/>
        <v>11</v>
      </c>
      <c r="BI14" s="114">
        <f t="shared" si="21"/>
        <v>13</v>
      </c>
      <c r="BJ14" s="114">
        <f t="shared" si="22"/>
        <v>10</v>
      </c>
      <c r="BK14" s="114">
        <f t="shared" si="23"/>
        <v>13</v>
      </c>
      <c r="BL14" s="92">
        <f t="shared" si="29"/>
        <v>113</v>
      </c>
      <c r="BM14" s="91">
        <f t="shared" si="30"/>
        <v>6</v>
      </c>
      <c r="BN14" s="91">
        <f t="shared" si="31"/>
        <v>13</v>
      </c>
      <c r="BO14" s="93">
        <f t="shared" si="32"/>
        <v>107</v>
      </c>
      <c r="BP14" s="44"/>
    </row>
    <row r="15" spans="1:68" ht="14.25" x14ac:dyDescent="0.2">
      <c r="A15" s="94">
        <v>11</v>
      </c>
      <c r="B15" s="95" t="s">
        <v>43</v>
      </c>
      <c r="C15" s="116" t="s">
        <v>44</v>
      </c>
      <c r="D15" s="119"/>
      <c r="E15" s="97">
        <f t="shared" si="24"/>
        <v>1363.8</v>
      </c>
      <c r="F15" s="98">
        <f t="shared" si="33"/>
        <v>47.8</v>
      </c>
      <c r="G15" s="96">
        <v>1316</v>
      </c>
      <c r="H15" s="99">
        <f t="shared" si="0"/>
        <v>0</v>
      </c>
      <c r="I15" s="100">
        <f t="shared" si="25"/>
        <v>10</v>
      </c>
      <c r="J15" s="101">
        <v>2</v>
      </c>
      <c r="K15" s="102">
        <v>16</v>
      </c>
      <c r="L15" s="103">
        <v>11</v>
      </c>
      <c r="M15" s="104">
        <f t="shared" si="26"/>
        <v>1306</v>
      </c>
      <c r="N15" s="100">
        <f t="shared" si="27"/>
        <v>145</v>
      </c>
      <c r="O15" s="105">
        <f t="shared" si="28"/>
        <v>136</v>
      </c>
      <c r="P15" s="106">
        <v>30</v>
      </c>
      <c r="Q15" s="107">
        <v>2</v>
      </c>
      <c r="R15" s="108">
        <v>24</v>
      </c>
      <c r="S15" s="109">
        <v>2</v>
      </c>
      <c r="T15" s="110">
        <v>19</v>
      </c>
      <c r="U15" s="111">
        <v>2</v>
      </c>
      <c r="V15" s="108">
        <v>13</v>
      </c>
      <c r="W15" s="111">
        <v>0</v>
      </c>
      <c r="X15" s="110">
        <v>2</v>
      </c>
      <c r="Y15" s="111">
        <v>2</v>
      </c>
      <c r="Z15" s="110">
        <v>1</v>
      </c>
      <c r="AA15" s="111">
        <v>1</v>
      </c>
      <c r="AB15" s="110">
        <v>21</v>
      </c>
      <c r="AC15" s="109">
        <v>2</v>
      </c>
      <c r="AD15" s="106">
        <v>7</v>
      </c>
      <c r="AE15" s="107">
        <v>2</v>
      </c>
      <c r="AF15" s="112">
        <v>18</v>
      </c>
      <c r="AG15" s="109">
        <v>1</v>
      </c>
      <c r="AH15" s="108">
        <v>16</v>
      </c>
      <c r="AI15" s="111">
        <v>0</v>
      </c>
      <c r="AJ15" s="108">
        <v>9</v>
      </c>
      <c r="AK15" s="111">
        <v>2</v>
      </c>
      <c r="AL15" s="84"/>
      <c r="AM15" s="85">
        <f t="shared" si="1"/>
        <v>16</v>
      </c>
      <c r="AN15" s="84"/>
      <c r="AO15" s="113">
        <f t="shared" si="2"/>
        <v>1138</v>
      </c>
      <c r="AP15" s="91">
        <f t="shared" si="3"/>
        <v>1186</v>
      </c>
      <c r="AQ15" s="114">
        <f t="shared" si="4"/>
        <v>1267</v>
      </c>
      <c r="AR15" s="91">
        <f t="shared" si="5"/>
        <v>1296</v>
      </c>
      <c r="AS15" s="114">
        <f t="shared" si="6"/>
        <v>1474</v>
      </c>
      <c r="AT15" s="114">
        <f t="shared" si="7"/>
        <v>1492</v>
      </c>
      <c r="AU15" s="114">
        <f t="shared" si="8"/>
        <v>1241</v>
      </c>
      <c r="AV15" s="114">
        <f t="shared" si="9"/>
        <v>1394</v>
      </c>
      <c r="AW15" s="91">
        <f t="shared" si="10"/>
        <v>1270</v>
      </c>
      <c r="AX15" s="114">
        <f t="shared" si="11"/>
        <v>1285</v>
      </c>
      <c r="AY15" s="114">
        <f t="shared" si="12"/>
        <v>1323</v>
      </c>
      <c r="AZ15" s="39"/>
      <c r="BA15" s="115">
        <f t="shared" si="13"/>
        <v>11</v>
      </c>
      <c r="BB15" s="114">
        <f t="shared" si="14"/>
        <v>9</v>
      </c>
      <c r="BC15" s="114">
        <f t="shared" si="15"/>
        <v>14</v>
      </c>
      <c r="BD15" s="91">
        <f t="shared" si="16"/>
        <v>14</v>
      </c>
      <c r="BE15" s="114">
        <f t="shared" si="17"/>
        <v>13</v>
      </c>
      <c r="BF15" s="114">
        <f t="shared" si="18"/>
        <v>17</v>
      </c>
      <c r="BG15" s="114">
        <f t="shared" si="19"/>
        <v>10</v>
      </c>
      <c r="BH15" s="114">
        <f t="shared" si="20"/>
        <v>15</v>
      </c>
      <c r="BI15" s="114">
        <f t="shared" si="21"/>
        <v>15</v>
      </c>
      <c r="BJ15" s="114">
        <f t="shared" si="22"/>
        <v>15</v>
      </c>
      <c r="BK15" s="114">
        <f t="shared" si="23"/>
        <v>12</v>
      </c>
      <c r="BL15" s="92">
        <f t="shared" si="29"/>
        <v>145</v>
      </c>
      <c r="BM15" s="91">
        <f t="shared" si="30"/>
        <v>9</v>
      </c>
      <c r="BN15" s="91">
        <f t="shared" si="31"/>
        <v>17</v>
      </c>
      <c r="BO15" s="93">
        <f t="shared" si="32"/>
        <v>136</v>
      </c>
      <c r="BP15" s="44"/>
    </row>
    <row r="16" spans="1:68" ht="14.25" x14ac:dyDescent="0.2">
      <c r="A16" s="94">
        <v>12</v>
      </c>
      <c r="B16" s="95" t="s">
        <v>10</v>
      </c>
      <c r="C16" s="116" t="s">
        <v>17</v>
      </c>
      <c r="D16" s="119"/>
      <c r="E16" s="97">
        <f t="shared" si="24"/>
        <v>1294.44</v>
      </c>
      <c r="F16" s="98">
        <f t="shared" si="33"/>
        <v>-13.560000000000016</v>
      </c>
      <c r="G16" s="96">
        <v>1308</v>
      </c>
      <c r="H16" s="99">
        <f t="shared" si="0"/>
        <v>0</v>
      </c>
      <c r="I16" s="100">
        <f t="shared" si="25"/>
        <v>61.63636363636374</v>
      </c>
      <c r="J16" s="101">
        <v>21</v>
      </c>
      <c r="K16" s="102">
        <v>11</v>
      </c>
      <c r="L16" s="103">
        <v>11</v>
      </c>
      <c r="M16" s="104">
        <f t="shared" si="26"/>
        <v>1246.3636363636363</v>
      </c>
      <c r="N16" s="100">
        <f t="shared" si="27"/>
        <v>119</v>
      </c>
      <c r="O16" s="105">
        <f t="shared" si="28"/>
        <v>110</v>
      </c>
      <c r="P16" s="106">
        <v>31</v>
      </c>
      <c r="Q16" s="107">
        <v>2</v>
      </c>
      <c r="R16" s="108">
        <v>29</v>
      </c>
      <c r="S16" s="109">
        <v>1</v>
      </c>
      <c r="T16" s="110">
        <v>21</v>
      </c>
      <c r="U16" s="111">
        <v>1</v>
      </c>
      <c r="V16" s="108">
        <v>24</v>
      </c>
      <c r="W16" s="111">
        <v>2</v>
      </c>
      <c r="X16" s="110">
        <v>7</v>
      </c>
      <c r="Y16" s="111">
        <v>0</v>
      </c>
      <c r="Z16" s="110">
        <v>8</v>
      </c>
      <c r="AA16" s="111">
        <v>0</v>
      </c>
      <c r="AB16" s="110">
        <v>33</v>
      </c>
      <c r="AC16" s="109">
        <v>0</v>
      </c>
      <c r="AD16" s="106">
        <v>27</v>
      </c>
      <c r="AE16" s="107">
        <v>2</v>
      </c>
      <c r="AF16" s="112">
        <v>22</v>
      </c>
      <c r="AG16" s="109">
        <v>1</v>
      </c>
      <c r="AH16" s="108">
        <v>6</v>
      </c>
      <c r="AI16" s="111">
        <v>0</v>
      </c>
      <c r="AJ16" s="108">
        <v>4</v>
      </c>
      <c r="AK16" s="111">
        <v>2</v>
      </c>
      <c r="AL16" s="84"/>
      <c r="AM16" s="85">
        <f t="shared" si="1"/>
        <v>11</v>
      </c>
      <c r="AN16" s="84"/>
      <c r="AO16" s="113">
        <f t="shared" si="2"/>
        <v>1108</v>
      </c>
      <c r="AP16" s="91">
        <f t="shared" si="3"/>
        <v>1162</v>
      </c>
      <c r="AQ16" s="114">
        <f t="shared" si="4"/>
        <v>1241</v>
      </c>
      <c r="AR16" s="91">
        <f t="shared" si="5"/>
        <v>1186</v>
      </c>
      <c r="AS16" s="114">
        <f t="shared" si="6"/>
        <v>1394</v>
      </c>
      <c r="AT16" s="114">
        <f t="shared" si="7"/>
        <v>1325</v>
      </c>
      <c r="AU16" s="114">
        <f t="shared" si="8"/>
        <v>1042</v>
      </c>
      <c r="AV16" s="114">
        <f t="shared" si="9"/>
        <v>1177</v>
      </c>
      <c r="AW16" s="91">
        <f t="shared" si="10"/>
        <v>1229</v>
      </c>
      <c r="AX16" s="114">
        <f t="shared" si="11"/>
        <v>1408</v>
      </c>
      <c r="AY16" s="114">
        <f t="shared" si="12"/>
        <v>1438</v>
      </c>
      <c r="AZ16" s="39"/>
      <c r="BA16" s="115">
        <f t="shared" si="13"/>
        <v>9</v>
      </c>
      <c r="BB16" s="114">
        <f t="shared" si="14"/>
        <v>12</v>
      </c>
      <c r="BC16" s="114">
        <f t="shared" si="15"/>
        <v>10</v>
      </c>
      <c r="BD16" s="91">
        <f t="shared" si="16"/>
        <v>9</v>
      </c>
      <c r="BE16" s="114">
        <f t="shared" si="17"/>
        <v>15</v>
      </c>
      <c r="BF16" s="114">
        <f t="shared" si="18"/>
        <v>10</v>
      </c>
      <c r="BG16" s="114">
        <f t="shared" si="19"/>
        <v>12</v>
      </c>
      <c r="BH16" s="114">
        <f t="shared" si="20"/>
        <v>10</v>
      </c>
      <c r="BI16" s="114">
        <f t="shared" si="21"/>
        <v>11</v>
      </c>
      <c r="BJ16" s="114">
        <f t="shared" si="22"/>
        <v>12</v>
      </c>
      <c r="BK16" s="114">
        <f t="shared" si="23"/>
        <v>9</v>
      </c>
      <c r="BL16" s="92">
        <f t="shared" si="29"/>
        <v>119</v>
      </c>
      <c r="BM16" s="91">
        <f t="shared" si="30"/>
        <v>9</v>
      </c>
      <c r="BN16" s="91">
        <f t="shared" si="31"/>
        <v>15</v>
      </c>
      <c r="BO16" s="93">
        <f t="shared" si="32"/>
        <v>110</v>
      </c>
      <c r="BP16" s="44"/>
    </row>
    <row r="17" spans="1:68" ht="14.25" x14ac:dyDescent="0.2">
      <c r="A17" s="94">
        <v>13</v>
      </c>
      <c r="B17" s="95" t="s">
        <v>93</v>
      </c>
      <c r="C17" s="116" t="s">
        <v>44</v>
      </c>
      <c r="D17" s="96"/>
      <c r="E17" s="97">
        <f t="shared" si="24"/>
        <v>1316.56</v>
      </c>
      <c r="F17" s="98">
        <f t="shared" si="33"/>
        <v>20.559999999999974</v>
      </c>
      <c r="G17" s="96">
        <v>1296</v>
      </c>
      <c r="H17" s="99">
        <f t="shared" si="0"/>
        <v>0</v>
      </c>
      <c r="I17" s="100">
        <f t="shared" si="25"/>
        <v>42.909090909090992</v>
      </c>
      <c r="J17" s="101">
        <v>6</v>
      </c>
      <c r="K17" s="102">
        <v>14</v>
      </c>
      <c r="L17" s="103">
        <v>11</v>
      </c>
      <c r="M17" s="104">
        <f t="shared" si="26"/>
        <v>1253.090909090909</v>
      </c>
      <c r="N17" s="100">
        <f t="shared" si="27"/>
        <v>140</v>
      </c>
      <c r="O17" s="105">
        <f t="shared" si="28"/>
        <v>133</v>
      </c>
      <c r="P17" s="106">
        <v>32</v>
      </c>
      <c r="Q17" s="107">
        <v>2</v>
      </c>
      <c r="R17" s="108">
        <v>39</v>
      </c>
      <c r="S17" s="109">
        <v>2</v>
      </c>
      <c r="T17" s="110">
        <v>9</v>
      </c>
      <c r="U17" s="111">
        <v>2</v>
      </c>
      <c r="V17" s="108">
        <v>11</v>
      </c>
      <c r="W17" s="111">
        <v>2</v>
      </c>
      <c r="X17" s="110">
        <v>1</v>
      </c>
      <c r="Y17" s="111">
        <v>0</v>
      </c>
      <c r="Z17" s="110">
        <v>7</v>
      </c>
      <c r="AA17" s="111">
        <v>0</v>
      </c>
      <c r="AB17" s="110">
        <v>8</v>
      </c>
      <c r="AC17" s="109">
        <v>1</v>
      </c>
      <c r="AD17" s="106">
        <v>21</v>
      </c>
      <c r="AE17" s="107">
        <v>2</v>
      </c>
      <c r="AF17" s="112">
        <v>16</v>
      </c>
      <c r="AG17" s="109">
        <v>0</v>
      </c>
      <c r="AH17" s="108">
        <v>33</v>
      </c>
      <c r="AI17" s="111">
        <v>2</v>
      </c>
      <c r="AJ17" s="108">
        <v>18</v>
      </c>
      <c r="AK17" s="111">
        <v>1</v>
      </c>
      <c r="AL17" s="84"/>
      <c r="AM17" s="85">
        <f t="shared" si="1"/>
        <v>14</v>
      </c>
      <c r="AN17" s="84"/>
      <c r="AO17" s="113">
        <f t="shared" si="2"/>
        <v>1096</v>
      </c>
      <c r="AP17" s="91">
        <f t="shared" si="3"/>
        <v>1000</v>
      </c>
      <c r="AQ17" s="114">
        <f t="shared" si="4"/>
        <v>1323</v>
      </c>
      <c r="AR17" s="91">
        <f t="shared" si="5"/>
        <v>1316</v>
      </c>
      <c r="AS17" s="114">
        <f t="shared" si="6"/>
        <v>1492</v>
      </c>
      <c r="AT17" s="114">
        <f t="shared" si="7"/>
        <v>1394</v>
      </c>
      <c r="AU17" s="114">
        <f t="shared" si="8"/>
        <v>1325</v>
      </c>
      <c r="AV17" s="114">
        <f t="shared" si="9"/>
        <v>1241</v>
      </c>
      <c r="AW17" s="91">
        <f t="shared" si="10"/>
        <v>1285</v>
      </c>
      <c r="AX17" s="114">
        <f t="shared" si="11"/>
        <v>1042</v>
      </c>
      <c r="AY17" s="114">
        <f t="shared" si="12"/>
        <v>1270</v>
      </c>
      <c r="AZ17" s="39"/>
      <c r="BA17" s="115">
        <f t="shared" si="13"/>
        <v>11</v>
      </c>
      <c r="BB17" s="114">
        <f t="shared" si="14"/>
        <v>7</v>
      </c>
      <c r="BC17" s="114">
        <f t="shared" si="15"/>
        <v>12</v>
      </c>
      <c r="BD17" s="91">
        <f t="shared" si="16"/>
        <v>16</v>
      </c>
      <c r="BE17" s="114">
        <f t="shared" si="17"/>
        <v>17</v>
      </c>
      <c r="BF17" s="114">
        <f t="shared" si="18"/>
        <v>15</v>
      </c>
      <c r="BG17" s="114">
        <f t="shared" si="19"/>
        <v>10</v>
      </c>
      <c r="BH17" s="114">
        <f t="shared" si="20"/>
        <v>10</v>
      </c>
      <c r="BI17" s="114">
        <f t="shared" si="21"/>
        <v>15</v>
      </c>
      <c r="BJ17" s="114">
        <f t="shared" si="22"/>
        <v>12</v>
      </c>
      <c r="BK17" s="114">
        <f t="shared" si="23"/>
        <v>15</v>
      </c>
      <c r="BL17" s="92">
        <f t="shared" si="29"/>
        <v>140</v>
      </c>
      <c r="BM17" s="91">
        <f t="shared" si="30"/>
        <v>7</v>
      </c>
      <c r="BN17" s="91">
        <f t="shared" si="31"/>
        <v>17</v>
      </c>
      <c r="BO17" s="93">
        <f t="shared" si="32"/>
        <v>133</v>
      </c>
      <c r="BP17" s="44"/>
    </row>
    <row r="18" spans="1:68" ht="14.25" x14ac:dyDescent="0.2">
      <c r="A18" s="94">
        <v>14</v>
      </c>
      <c r="B18" s="95" t="s">
        <v>94</v>
      </c>
      <c r="C18" s="116" t="s">
        <v>95</v>
      </c>
      <c r="D18" s="96"/>
      <c r="E18" s="97">
        <f t="shared" si="24"/>
        <v>1286.6400000000001</v>
      </c>
      <c r="F18" s="98">
        <f t="shared" si="33"/>
        <v>-8.3599999999999852</v>
      </c>
      <c r="G18" s="96">
        <v>1295</v>
      </c>
      <c r="H18" s="99">
        <f t="shared" si="0"/>
        <v>0</v>
      </c>
      <c r="I18" s="100">
        <f t="shared" si="25"/>
        <v>38</v>
      </c>
      <c r="J18" s="101">
        <v>19</v>
      </c>
      <c r="K18" s="102">
        <v>11</v>
      </c>
      <c r="L18" s="103">
        <v>11</v>
      </c>
      <c r="M18" s="104">
        <f t="shared" si="26"/>
        <v>1257</v>
      </c>
      <c r="N18" s="100">
        <f t="shared" si="27"/>
        <v>133</v>
      </c>
      <c r="O18" s="105">
        <f t="shared" si="28"/>
        <v>123</v>
      </c>
      <c r="P18" s="106">
        <v>33</v>
      </c>
      <c r="Q18" s="107">
        <v>2</v>
      </c>
      <c r="R18" s="108">
        <v>1</v>
      </c>
      <c r="S18" s="109">
        <v>1</v>
      </c>
      <c r="T18" s="110">
        <v>29</v>
      </c>
      <c r="U18" s="111">
        <v>1</v>
      </c>
      <c r="V18" s="108">
        <v>9</v>
      </c>
      <c r="W18" s="111">
        <v>1</v>
      </c>
      <c r="X18" s="110">
        <v>8</v>
      </c>
      <c r="Y18" s="111">
        <v>1</v>
      </c>
      <c r="Z18" s="110">
        <v>17</v>
      </c>
      <c r="AA18" s="111">
        <v>2</v>
      </c>
      <c r="AB18" s="110">
        <v>23</v>
      </c>
      <c r="AC18" s="109">
        <v>0</v>
      </c>
      <c r="AD18" s="106">
        <v>5</v>
      </c>
      <c r="AE18" s="107">
        <v>0</v>
      </c>
      <c r="AF18" s="112">
        <v>15</v>
      </c>
      <c r="AG18" s="109">
        <v>0</v>
      </c>
      <c r="AH18" s="108">
        <v>27</v>
      </c>
      <c r="AI18" s="111">
        <v>2</v>
      </c>
      <c r="AJ18" s="108">
        <v>32</v>
      </c>
      <c r="AK18" s="111">
        <v>1</v>
      </c>
      <c r="AL18" s="84"/>
      <c r="AM18" s="85">
        <f t="shared" si="1"/>
        <v>11</v>
      </c>
      <c r="AN18" s="84"/>
      <c r="AO18" s="113">
        <f t="shared" si="2"/>
        <v>1042</v>
      </c>
      <c r="AP18" s="91">
        <f t="shared" si="3"/>
        <v>1492</v>
      </c>
      <c r="AQ18" s="114">
        <f t="shared" si="4"/>
        <v>1162</v>
      </c>
      <c r="AR18" s="91">
        <f t="shared" si="5"/>
        <v>1323</v>
      </c>
      <c r="AS18" s="114">
        <f t="shared" si="6"/>
        <v>1325</v>
      </c>
      <c r="AT18" s="114">
        <f t="shared" si="7"/>
        <v>1276</v>
      </c>
      <c r="AU18" s="114">
        <f t="shared" si="8"/>
        <v>1228</v>
      </c>
      <c r="AV18" s="114">
        <f t="shared" si="9"/>
        <v>1414</v>
      </c>
      <c r="AW18" s="91">
        <f t="shared" si="10"/>
        <v>1292</v>
      </c>
      <c r="AX18" s="114">
        <f t="shared" si="11"/>
        <v>1177</v>
      </c>
      <c r="AY18" s="114">
        <f t="shared" si="12"/>
        <v>1096</v>
      </c>
      <c r="AZ18" s="39"/>
      <c r="BA18" s="115">
        <f t="shared" si="13"/>
        <v>12</v>
      </c>
      <c r="BB18" s="114">
        <f t="shared" si="14"/>
        <v>17</v>
      </c>
      <c r="BC18" s="114">
        <f t="shared" si="15"/>
        <v>12</v>
      </c>
      <c r="BD18" s="91">
        <f t="shared" si="16"/>
        <v>12</v>
      </c>
      <c r="BE18" s="114">
        <f t="shared" si="17"/>
        <v>10</v>
      </c>
      <c r="BF18" s="114">
        <f t="shared" si="18"/>
        <v>10</v>
      </c>
      <c r="BG18" s="114">
        <f t="shared" si="19"/>
        <v>14</v>
      </c>
      <c r="BH18" s="114">
        <f t="shared" si="20"/>
        <v>13</v>
      </c>
      <c r="BI18" s="114">
        <f t="shared" si="21"/>
        <v>12</v>
      </c>
      <c r="BJ18" s="114">
        <f t="shared" si="22"/>
        <v>10</v>
      </c>
      <c r="BK18" s="114">
        <f t="shared" si="23"/>
        <v>11</v>
      </c>
      <c r="BL18" s="92">
        <f t="shared" si="29"/>
        <v>133</v>
      </c>
      <c r="BM18" s="91">
        <f t="shared" si="30"/>
        <v>10</v>
      </c>
      <c r="BN18" s="91">
        <f t="shared" si="31"/>
        <v>17</v>
      </c>
      <c r="BO18" s="93">
        <f t="shared" si="32"/>
        <v>123</v>
      </c>
      <c r="BP18" s="44"/>
    </row>
    <row r="19" spans="1:68" ht="14.25" x14ac:dyDescent="0.2">
      <c r="A19" s="94">
        <v>15</v>
      </c>
      <c r="B19" s="95" t="s">
        <v>8</v>
      </c>
      <c r="C19" s="116" t="s">
        <v>92</v>
      </c>
      <c r="D19" s="96"/>
      <c r="E19" s="97">
        <f t="shared" si="24"/>
        <v>1284.8599999999999</v>
      </c>
      <c r="F19" s="98">
        <f t="shared" si="33"/>
        <v>-7.1400000000000041</v>
      </c>
      <c r="G19" s="96">
        <v>1292</v>
      </c>
      <c r="H19" s="99">
        <f t="shared" si="0"/>
        <v>0</v>
      </c>
      <c r="I19" s="100">
        <f t="shared" si="25"/>
        <v>77.909090909090992</v>
      </c>
      <c r="J19" s="101">
        <v>15</v>
      </c>
      <c r="K19" s="102">
        <v>12</v>
      </c>
      <c r="L19" s="103">
        <v>11</v>
      </c>
      <c r="M19" s="104">
        <f t="shared" si="26"/>
        <v>1214.090909090909</v>
      </c>
      <c r="N19" s="100">
        <f t="shared" si="27"/>
        <v>119</v>
      </c>
      <c r="O19" s="105">
        <f t="shared" si="28"/>
        <v>113</v>
      </c>
      <c r="P19" s="106">
        <v>34</v>
      </c>
      <c r="Q19" s="107">
        <v>1</v>
      </c>
      <c r="R19" s="108">
        <v>36</v>
      </c>
      <c r="S19" s="109">
        <v>2</v>
      </c>
      <c r="T19" s="110">
        <v>1</v>
      </c>
      <c r="U19" s="111">
        <v>0</v>
      </c>
      <c r="V19" s="108">
        <v>23</v>
      </c>
      <c r="W19" s="111">
        <v>0</v>
      </c>
      <c r="X19" s="110">
        <v>30</v>
      </c>
      <c r="Y19" s="111">
        <v>1</v>
      </c>
      <c r="Z19" s="110">
        <v>5</v>
      </c>
      <c r="AA19" s="111">
        <v>0</v>
      </c>
      <c r="AB19" s="110">
        <v>32</v>
      </c>
      <c r="AC19" s="109">
        <v>2</v>
      </c>
      <c r="AD19" s="106">
        <v>28</v>
      </c>
      <c r="AE19" s="107">
        <v>2</v>
      </c>
      <c r="AF19" s="112">
        <v>14</v>
      </c>
      <c r="AG19" s="109">
        <v>2</v>
      </c>
      <c r="AH19" s="108">
        <v>19</v>
      </c>
      <c r="AI19" s="111">
        <v>0</v>
      </c>
      <c r="AJ19" s="108">
        <v>21</v>
      </c>
      <c r="AK19" s="111">
        <v>2</v>
      </c>
      <c r="AL19" s="84"/>
      <c r="AM19" s="85">
        <f t="shared" si="1"/>
        <v>12</v>
      </c>
      <c r="AN19" s="84"/>
      <c r="AO19" s="113">
        <f t="shared" si="2"/>
        <v>1008</v>
      </c>
      <c r="AP19" s="91">
        <f t="shared" si="3"/>
        <v>1000</v>
      </c>
      <c r="AQ19" s="114">
        <f t="shared" si="4"/>
        <v>1492</v>
      </c>
      <c r="AR19" s="91">
        <f t="shared" si="5"/>
        <v>1228</v>
      </c>
      <c r="AS19" s="114">
        <f t="shared" si="6"/>
        <v>1138</v>
      </c>
      <c r="AT19" s="114">
        <f t="shared" si="7"/>
        <v>1414</v>
      </c>
      <c r="AU19" s="114">
        <f t="shared" si="8"/>
        <v>1096</v>
      </c>
      <c r="AV19" s="114">
        <f t="shared" si="9"/>
        <v>1176</v>
      </c>
      <c r="AW19" s="91">
        <f t="shared" si="10"/>
        <v>1295</v>
      </c>
      <c r="AX19" s="114">
        <f t="shared" si="11"/>
        <v>1267</v>
      </c>
      <c r="AY19" s="114">
        <f t="shared" si="12"/>
        <v>1241</v>
      </c>
      <c r="AZ19" s="39"/>
      <c r="BA19" s="115">
        <f t="shared" si="13"/>
        <v>6</v>
      </c>
      <c r="BB19" s="114">
        <f t="shared" si="14"/>
        <v>6</v>
      </c>
      <c r="BC19" s="114">
        <f t="shared" si="15"/>
        <v>17</v>
      </c>
      <c r="BD19" s="91">
        <f t="shared" si="16"/>
        <v>14</v>
      </c>
      <c r="BE19" s="114">
        <f t="shared" si="17"/>
        <v>11</v>
      </c>
      <c r="BF19" s="114">
        <f t="shared" si="18"/>
        <v>13</v>
      </c>
      <c r="BG19" s="114">
        <f t="shared" si="19"/>
        <v>11</v>
      </c>
      <c r="BH19" s="114">
        <f t="shared" si="20"/>
        <v>6</v>
      </c>
      <c r="BI19" s="114">
        <f t="shared" si="21"/>
        <v>11</v>
      </c>
      <c r="BJ19" s="114">
        <f t="shared" si="22"/>
        <v>14</v>
      </c>
      <c r="BK19" s="114">
        <f t="shared" si="23"/>
        <v>10</v>
      </c>
      <c r="BL19" s="92">
        <f t="shared" si="29"/>
        <v>119</v>
      </c>
      <c r="BM19" s="91">
        <f t="shared" si="30"/>
        <v>6</v>
      </c>
      <c r="BN19" s="91">
        <f t="shared" si="31"/>
        <v>17</v>
      </c>
      <c r="BO19" s="93">
        <f t="shared" si="32"/>
        <v>113</v>
      </c>
      <c r="BP19" s="44"/>
    </row>
    <row r="20" spans="1:68" ht="14.25" x14ac:dyDescent="0.2">
      <c r="A20" s="94">
        <v>16</v>
      </c>
      <c r="B20" s="95" t="s">
        <v>45</v>
      </c>
      <c r="C20" s="116" t="s">
        <v>44</v>
      </c>
      <c r="D20" s="96"/>
      <c r="E20" s="97">
        <f t="shared" si="24"/>
        <v>1324.56</v>
      </c>
      <c r="F20" s="98">
        <f t="shared" si="33"/>
        <v>39.559999999999995</v>
      </c>
      <c r="G20" s="96">
        <v>1285</v>
      </c>
      <c r="H20" s="99">
        <f t="shared" si="0"/>
        <v>0</v>
      </c>
      <c r="I20" s="100">
        <f t="shared" si="25"/>
        <v>2</v>
      </c>
      <c r="J20" s="101">
        <v>5</v>
      </c>
      <c r="K20" s="102">
        <v>15</v>
      </c>
      <c r="L20" s="103">
        <v>11</v>
      </c>
      <c r="M20" s="104">
        <f t="shared" si="26"/>
        <v>1283</v>
      </c>
      <c r="N20" s="100">
        <f t="shared" si="27"/>
        <v>132</v>
      </c>
      <c r="O20" s="105">
        <f t="shared" si="28"/>
        <v>126</v>
      </c>
      <c r="P20" s="106">
        <v>35</v>
      </c>
      <c r="Q20" s="107">
        <v>2</v>
      </c>
      <c r="R20" s="108">
        <v>3</v>
      </c>
      <c r="S20" s="109">
        <v>1</v>
      </c>
      <c r="T20" s="110">
        <v>7</v>
      </c>
      <c r="U20" s="111">
        <v>0</v>
      </c>
      <c r="V20" s="108">
        <v>5</v>
      </c>
      <c r="W20" s="111">
        <v>1</v>
      </c>
      <c r="X20" s="110">
        <v>28</v>
      </c>
      <c r="Y20" s="111">
        <v>1</v>
      </c>
      <c r="Z20" s="110">
        <v>37</v>
      </c>
      <c r="AA20" s="111">
        <v>2</v>
      </c>
      <c r="AB20" s="110">
        <v>9</v>
      </c>
      <c r="AC20" s="109">
        <v>1</v>
      </c>
      <c r="AD20" s="106">
        <v>20</v>
      </c>
      <c r="AE20" s="107">
        <v>2</v>
      </c>
      <c r="AF20" s="112">
        <v>13</v>
      </c>
      <c r="AG20" s="109">
        <v>2</v>
      </c>
      <c r="AH20" s="108">
        <v>11</v>
      </c>
      <c r="AI20" s="111">
        <v>2</v>
      </c>
      <c r="AJ20" s="108">
        <v>1</v>
      </c>
      <c r="AK20" s="111">
        <v>1</v>
      </c>
      <c r="AL20" s="84"/>
      <c r="AM20" s="85">
        <f t="shared" si="1"/>
        <v>15</v>
      </c>
      <c r="AN20" s="84"/>
      <c r="AO20" s="113">
        <f t="shared" si="2"/>
        <v>1000</v>
      </c>
      <c r="AP20" s="91">
        <f t="shared" si="3"/>
        <v>1442</v>
      </c>
      <c r="AQ20" s="114">
        <f t="shared" si="4"/>
        <v>1394</v>
      </c>
      <c r="AR20" s="91">
        <f t="shared" si="5"/>
        <v>1414</v>
      </c>
      <c r="AS20" s="114">
        <f t="shared" si="6"/>
        <v>1176</v>
      </c>
      <c r="AT20" s="114">
        <f t="shared" si="7"/>
        <v>1000</v>
      </c>
      <c r="AU20" s="114">
        <f t="shared" si="8"/>
        <v>1323</v>
      </c>
      <c r="AV20" s="114">
        <f t="shared" si="9"/>
        <v>1260</v>
      </c>
      <c r="AW20" s="91">
        <f t="shared" si="10"/>
        <v>1296</v>
      </c>
      <c r="AX20" s="114">
        <f t="shared" si="11"/>
        <v>1316</v>
      </c>
      <c r="AY20" s="114">
        <f t="shared" si="12"/>
        <v>1492</v>
      </c>
      <c r="AZ20" s="39"/>
      <c r="BA20" s="115">
        <f t="shared" si="13"/>
        <v>7</v>
      </c>
      <c r="BB20" s="114">
        <f t="shared" si="14"/>
        <v>9</v>
      </c>
      <c r="BC20" s="114">
        <f t="shared" si="15"/>
        <v>15</v>
      </c>
      <c r="BD20" s="91">
        <f t="shared" si="16"/>
        <v>13</v>
      </c>
      <c r="BE20" s="114">
        <f t="shared" si="17"/>
        <v>6</v>
      </c>
      <c r="BF20" s="114">
        <f t="shared" si="18"/>
        <v>11</v>
      </c>
      <c r="BG20" s="114">
        <f t="shared" si="19"/>
        <v>12</v>
      </c>
      <c r="BH20" s="114">
        <f t="shared" si="20"/>
        <v>12</v>
      </c>
      <c r="BI20" s="114">
        <f t="shared" si="21"/>
        <v>14</v>
      </c>
      <c r="BJ20" s="114">
        <f t="shared" si="22"/>
        <v>16</v>
      </c>
      <c r="BK20" s="114">
        <f t="shared" si="23"/>
        <v>17</v>
      </c>
      <c r="BL20" s="92">
        <f t="shared" si="29"/>
        <v>132</v>
      </c>
      <c r="BM20" s="91">
        <f t="shared" si="30"/>
        <v>6</v>
      </c>
      <c r="BN20" s="91">
        <f t="shared" si="31"/>
        <v>17</v>
      </c>
      <c r="BO20" s="93">
        <f t="shared" si="32"/>
        <v>126</v>
      </c>
      <c r="BP20" s="44"/>
    </row>
    <row r="21" spans="1:68" ht="14.25" x14ac:dyDescent="0.2">
      <c r="A21" s="94">
        <v>17</v>
      </c>
      <c r="B21" s="95" t="s">
        <v>96</v>
      </c>
      <c r="C21" s="116" t="s">
        <v>16</v>
      </c>
      <c r="D21" s="96"/>
      <c r="E21" s="97">
        <f t="shared" si="24"/>
        <v>1276</v>
      </c>
      <c r="F21" s="169">
        <v>0</v>
      </c>
      <c r="G21" s="120">
        <v>1276</v>
      </c>
      <c r="H21" s="99">
        <f t="shared" si="0"/>
        <v>0</v>
      </c>
      <c r="I21" s="100">
        <f t="shared" si="25"/>
        <v>86.272727272727252</v>
      </c>
      <c r="J21" s="101">
        <v>28</v>
      </c>
      <c r="K21" s="102">
        <v>10</v>
      </c>
      <c r="L21" s="103">
        <v>11</v>
      </c>
      <c r="M21" s="104">
        <f t="shared" si="26"/>
        <v>1189.7272727272727</v>
      </c>
      <c r="N21" s="100">
        <f t="shared" si="27"/>
        <v>107</v>
      </c>
      <c r="O21" s="105">
        <f t="shared" si="28"/>
        <v>101</v>
      </c>
      <c r="P21" s="106">
        <v>36</v>
      </c>
      <c r="Q21" s="107">
        <v>1</v>
      </c>
      <c r="R21" s="108">
        <v>34</v>
      </c>
      <c r="S21" s="109">
        <v>2</v>
      </c>
      <c r="T21" s="110">
        <v>2</v>
      </c>
      <c r="U21" s="111">
        <v>0</v>
      </c>
      <c r="V21" s="108">
        <v>26</v>
      </c>
      <c r="W21" s="111">
        <v>1</v>
      </c>
      <c r="X21" s="110">
        <v>27</v>
      </c>
      <c r="Y21" s="111">
        <v>2</v>
      </c>
      <c r="Z21" s="110">
        <v>14</v>
      </c>
      <c r="AA21" s="111">
        <v>0</v>
      </c>
      <c r="AB21" s="110">
        <v>5</v>
      </c>
      <c r="AC21" s="109">
        <v>0</v>
      </c>
      <c r="AD21" s="106">
        <v>4</v>
      </c>
      <c r="AE21" s="107">
        <v>0</v>
      </c>
      <c r="AF21" s="112">
        <v>38</v>
      </c>
      <c r="AG21" s="109">
        <v>2</v>
      </c>
      <c r="AH21" s="108">
        <v>32</v>
      </c>
      <c r="AI21" s="111">
        <v>0</v>
      </c>
      <c r="AJ21" s="108">
        <v>35</v>
      </c>
      <c r="AK21" s="111">
        <v>2</v>
      </c>
      <c r="AL21" s="84"/>
      <c r="AM21" s="85">
        <f t="shared" si="1"/>
        <v>10</v>
      </c>
      <c r="AN21" s="84"/>
      <c r="AO21" s="113">
        <f t="shared" si="2"/>
        <v>1000</v>
      </c>
      <c r="AP21" s="91">
        <f t="shared" si="3"/>
        <v>1008</v>
      </c>
      <c r="AQ21" s="114">
        <f t="shared" si="4"/>
        <v>1474</v>
      </c>
      <c r="AR21" s="91">
        <f t="shared" si="5"/>
        <v>1185</v>
      </c>
      <c r="AS21" s="114">
        <f t="shared" si="6"/>
        <v>1177</v>
      </c>
      <c r="AT21" s="114">
        <f t="shared" si="7"/>
        <v>1295</v>
      </c>
      <c r="AU21" s="114">
        <f t="shared" si="8"/>
        <v>1414</v>
      </c>
      <c r="AV21" s="114">
        <f t="shared" si="9"/>
        <v>1438</v>
      </c>
      <c r="AW21" s="91">
        <f t="shared" si="10"/>
        <v>1000</v>
      </c>
      <c r="AX21" s="114">
        <f t="shared" si="11"/>
        <v>1096</v>
      </c>
      <c r="AY21" s="114">
        <f t="shared" si="12"/>
        <v>1000</v>
      </c>
      <c r="AZ21" s="39"/>
      <c r="BA21" s="115">
        <f t="shared" si="13"/>
        <v>6</v>
      </c>
      <c r="BB21" s="114">
        <f t="shared" si="14"/>
        <v>6</v>
      </c>
      <c r="BC21" s="114">
        <f t="shared" si="15"/>
        <v>13</v>
      </c>
      <c r="BD21" s="91">
        <f t="shared" si="16"/>
        <v>11</v>
      </c>
      <c r="BE21" s="114">
        <f t="shared" si="17"/>
        <v>10</v>
      </c>
      <c r="BF21" s="114">
        <f t="shared" si="18"/>
        <v>11</v>
      </c>
      <c r="BG21" s="114">
        <f t="shared" si="19"/>
        <v>13</v>
      </c>
      <c r="BH21" s="114">
        <f t="shared" si="20"/>
        <v>9</v>
      </c>
      <c r="BI21" s="114">
        <f t="shared" si="21"/>
        <v>10</v>
      </c>
      <c r="BJ21" s="114">
        <f t="shared" si="22"/>
        <v>11</v>
      </c>
      <c r="BK21" s="114">
        <f t="shared" si="23"/>
        <v>7</v>
      </c>
      <c r="BL21" s="92">
        <f t="shared" si="29"/>
        <v>107</v>
      </c>
      <c r="BM21" s="91">
        <f t="shared" si="30"/>
        <v>6</v>
      </c>
      <c r="BN21" s="91">
        <f t="shared" si="31"/>
        <v>13</v>
      </c>
      <c r="BO21" s="93">
        <f t="shared" si="32"/>
        <v>101</v>
      </c>
      <c r="BP21" s="44"/>
    </row>
    <row r="22" spans="1:68" ht="14.25" x14ac:dyDescent="0.2">
      <c r="A22" s="94">
        <v>18</v>
      </c>
      <c r="B22" s="95" t="s">
        <v>97</v>
      </c>
      <c r="C22" s="116" t="s">
        <v>42</v>
      </c>
      <c r="D22" s="96"/>
      <c r="E22" s="97">
        <f t="shared" si="24"/>
        <v>1313.66</v>
      </c>
      <c r="F22" s="98">
        <f t="shared" si="33"/>
        <v>43.660000000000011</v>
      </c>
      <c r="G22" s="96">
        <v>1270</v>
      </c>
      <c r="H22" s="99">
        <f t="shared" si="0"/>
        <v>0</v>
      </c>
      <c r="I22" s="100">
        <f t="shared" si="25"/>
        <v>-16.63636363636374</v>
      </c>
      <c r="J22" s="101">
        <v>4</v>
      </c>
      <c r="K22" s="102">
        <v>15</v>
      </c>
      <c r="L22" s="103">
        <v>11</v>
      </c>
      <c r="M22" s="104">
        <f t="shared" si="26"/>
        <v>1286.6363636363637</v>
      </c>
      <c r="N22" s="100">
        <f t="shared" si="27"/>
        <v>140</v>
      </c>
      <c r="O22" s="105">
        <f t="shared" si="28"/>
        <v>131</v>
      </c>
      <c r="P22" s="106">
        <v>37</v>
      </c>
      <c r="Q22" s="107">
        <v>2</v>
      </c>
      <c r="R22" s="108">
        <v>7</v>
      </c>
      <c r="S22" s="109">
        <v>1</v>
      </c>
      <c r="T22" s="110">
        <v>3</v>
      </c>
      <c r="U22" s="111">
        <v>1</v>
      </c>
      <c r="V22" s="108">
        <v>29</v>
      </c>
      <c r="W22" s="111">
        <v>2</v>
      </c>
      <c r="X22" s="110">
        <v>21</v>
      </c>
      <c r="Y22" s="111">
        <v>1</v>
      </c>
      <c r="Z22" s="110">
        <v>23</v>
      </c>
      <c r="AA22" s="111">
        <v>1</v>
      </c>
      <c r="AB22" s="110">
        <v>31</v>
      </c>
      <c r="AC22" s="109">
        <v>2</v>
      </c>
      <c r="AD22" s="106">
        <v>1</v>
      </c>
      <c r="AE22" s="107">
        <v>1</v>
      </c>
      <c r="AF22" s="112">
        <v>11</v>
      </c>
      <c r="AG22" s="109">
        <v>1</v>
      </c>
      <c r="AH22" s="108">
        <v>2</v>
      </c>
      <c r="AI22" s="111">
        <v>2</v>
      </c>
      <c r="AJ22" s="108">
        <v>13</v>
      </c>
      <c r="AK22" s="111">
        <v>1</v>
      </c>
      <c r="AL22" s="84"/>
      <c r="AM22" s="85">
        <f t="shared" si="1"/>
        <v>15</v>
      </c>
      <c r="AN22" s="84"/>
      <c r="AO22" s="113">
        <f t="shared" si="2"/>
        <v>1000</v>
      </c>
      <c r="AP22" s="91">
        <f t="shared" si="3"/>
        <v>1394</v>
      </c>
      <c r="AQ22" s="114">
        <f t="shared" si="4"/>
        <v>1442</v>
      </c>
      <c r="AR22" s="91">
        <f t="shared" si="5"/>
        <v>1162</v>
      </c>
      <c r="AS22" s="114">
        <f t="shared" si="6"/>
        <v>1241</v>
      </c>
      <c r="AT22" s="114">
        <f t="shared" si="7"/>
        <v>1228</v>
      </c>
      <c r="AU22" s="114">
        <f t="shared" si="8"/>
        <v>1108</v>
      </c>
      <c r="AV22" s="114">
        <f t="shared" si="9"/>
        <v>1492</v>
      </c>
      <c r="AW22" s="91">
        <f t="shared" si="10"/>
        <v>1316</v>
      </c>
      <c r="AX22" s="114">
        <f t="shared" si="11"/>
        <v>1474</v>
      </c>
      <c r="AY22" s="114">
        <f t="shared" si="12"/>
        <v>1296</v>
      </c>
      <c r="AZ22" s="39"/>
      <c r="BA22" s="115">
        <f t="shared" si="13"/>
        <v>11</v>
      </c>
      <c r="BB22" s="114">
        <f t="shared" si="14"/>
        <v>15</v>
      </c>
      <c r="BC22" s="114">
        <f t="shared" si="15"/>
        <v>9</v>
      </c>
      <c r="BD22" s="91">
        <f t="shared" si="16"/>
        <v>12</v>
      </c>
      <c r="BE22" s="114">
        <f t="shared" si="17"/>
        <v>10</v>
      </c>
      <c r="BF22" s="114">
        <f t="shared" si="18"/>
        <v>14</v>
      </c>
      <c r="BG22" s="114">
        <f t="shared" si="19"/>
        <v>9</v>
      </c>
      <c r="BH22" s="114">
        <f t="shared" si="20"/>
        <v>17</v>
      </c>
      <c r="BI22" s="114">
        <f t="shared" si="21"/>
        <v>16</v>
      </c>
      <c r="BJ22" s="114">
        <f t="shared" si="22"/>
        <v>13</v>
      </c>
      <c r="BK22" s="114">
        <f t="shared" si="23"/>
        <v>14</v>
      </c>
      <c r="BL22" s="92">
        <f t="shared" si="29"/>
        <v>140</v>
      </c>
      <c r="BM22" s="91">
        <f t="shared" si="30"/>
        <v>9</v>
      </c>
      <c r="BN22" s="91">
        <f t="shared" si="31"/>
        <v>17</v>
      </c>
      <c r="BO22" s="93">
        <f t="shared" si="32"/>
        <v>131</v>
      </c>
      <c r="BP22" s="44"/>
    </row>
    <row r="23" spans="1:68" ht="14.25" x14ac:dyDescent="0.2">
      <c r="A23" s="94">
        <v>19</v>
      </c>
      <c r="B23" s="95" t="s">
        <v>4</v>
      </c>
      <c r="C23" s="116" t="s">
        <v>16</v>
      </c>
      <c r="D23" s="96"/>
      <c r="E23" s="97">
        <f t="shared" si="24"/>
        <v>1297.48</v>
      </c>
      <c r="F23" s="98">
        <f t="shared" si="33"/>
        <v>30.480000000000018</v>
      </c>
      <c r="G23" s="96">
        <v>1267</v>
      </c>
      <c r="H23" s="99">
        <f t="shared" si="0"/>
        <v>0</v>
      </c>
      <c r="I23" s="100">
        <f t="shared" si="25"/>
        <v>-2.1818181818182438</v>
      </c>
      <c r="J23" s="101">
        <v>8</v>
      </c>
      <c r="K23" s="102">
        <v>14</v>
      </c>
      <c r="L23" s="103">
        <v>11</v>
      </c>
      <c r="M23" s="104">
        <f t="shared" si="26"/>
        <v>1269.1818181818182</v>
      </c>
      <c r="N23" s="100">
        <f t="shared" si="27"/>
        <v>135</v>
      </c>
      <c r="O23" s="105">
        <f t="shared" si="28"/>
        <v>125</v>
      </c>
      <c r="P23" s="106">
        <v>38</v>
      </c>
      <c r="Q23" s="107">
        <v>2</v>
      </c>
      <c r="R23" s="108">
        <v>8</v>
      </c>
      <c r="S23" s="109">
        <v>2</v>
      </c>
      <c r="T23" s="110">
        <v>11</v>
      </c>
      <c r="U23" s="111">
        <v>0</v>
      </c>
      <c r="V23" s="108">
        <v>21</v>
      </c>
      <c r="W23" s="111">
        <v>0</v>
      </c>
      <c r="X23" s="110">
        <v>5</v>
      </c>
      <c r="Y23" s="111">
        <v>2</v>
      </c>
      <c r="Z23" s="110">
        <v>9</v>
      </c>
      <c r="AA23" s="111">
        <v>1</v>
      </c>
      <c r="AB23" s="110">
        <v>25</v>
      </c>
      <c r="AC23" s="109">
        <v>2</v>
      </c>
      <c r="AD23" s="106">
        <v>23</v>
      </c>
      <c r="AE23" s="107">
        <v>1</v>
      </c>
      <c r="AF23" s="112">
        <v>2</v>
      </c>
      <c r="AG23" s="109">
        <v>0</v>
      </c>
      <c r="AH23" s="108">
        <v>15</v>
      </c>
      <c r="AI23" s="111">
        <v>2</v>
      </c>
      <c r="AJ23" s="108">
        <v>29</v>
      </c>
      <c r="AK23" s="111">
        <v>2</v>
      </c>
      <c r="AL23" s="84"/>
      <c r="AM23" s="85">
        <f t="shared" si="1"/>
        <v>14</v>
      </c>
      <c r="AN23" s="84"/>
      <c r="AO23" s="113">
        <f t="shared" si="2"/>
        <v>1000</v>
      </c>
      <c r="AP23" s="91">
        <f t="shared" si="3"/>
        <v>1325</v>
      </c>
      <c r="AQ23" s="114">
        <f t="shared" si="4"/>
        <v>1316</v>
      </c>
      <c r="AR23" s="91">
        <f t="shared" si="5"/>
        <v>1241</v>
      </c>
      <c r="AS23" s="114">
        <f t="shared" si="6"/>
        <v>1414</v>
      </c>
      <c r="AT23" s="114">
        <f t="shared" si="7"/>
        <v>1323</v>
      </c>
      <c r="AU23" s="114">
        <f t="shared" si="8"/>
        <v>1186</v>
      </c>
      <c r="AV23" s="114">
        <f t="shared" si="9"/>
        <v>1228</v>
      </c>
      <c r="AW23" s="91">
        <f t="shared" si="10"/>
        <v>1474</v>
      </c>
      <c r="AX23" s="114">
        <f t="shared" si="11"/>
        <v>1292</v>
      </c>
      <c r="AY23" s="114">
        <f t="shared" si="12"/>
        <v>1162</v>
      </c>
      <c r="AZ23" s="39"/>
      <c r="BA23" s="115">
        <f t="shared" si="13"/>
        <v>10</v>
      </c>
      <c r="BB23" s="114">
        <f t="shared" si="14"/>
        <v>10</v>
      </c>
      <c r="BC23" s="114">
        <f t="shared" si="15"/>
        <v>16</v>
      </c>
      <c r="BD23" s="91">
        <f t="shared" si="16"/>
        <v>10</v>
      </c>
      <c r="BE23" s="114">
        <f t="shared" si="17"/>
        <v>13</v>
      </c>
      <c r="BF23" s="114">
        <f t="shared" si="18"/>
        <v>12</v>
      </c>
      <c r="BG23" s="114">
        <f t="shared" si="19"/>
        <v>13</v>
      </c>
      <c r="BH23" s="114">
        <f t="shared" si="20"/>
        <v>14</v>
      </c>
      <c r="BI23" s="114">
        <f t="shared" si="21"/>
        <v>13</v>
      </c>
      <c r="BJ23" s="114">
        <f t="shared" si="22"/>
        <v>12</v>
      </c>
      <c r="BK23" s="114">
        <f t="shared" si="23"/>
        <v>12</v>
      </c>
      <c r="BL23" s="92">
        <f t="shared" si="29"/>
        <v>135</v>
      </c>
      <c r="BM23" s="91">
        <f t="shared" si="30"/>
        <v>10</v>
      </c>
      <c r="BN23" s="91">
        <f t="shared" si="31"/>
        <v>16</v>
      </c>
      <c r="BO23" s="93">
        <f t="shared" si="32"/>
        <v>125</v>
      </c>
      <c r="BP23" s="44"/>
    </row>
    <row r="24" spans="1:68" ht="14.25" x14ac:dyDescent="0.2">
      <c r="A24" s="94">
        <v>20</v>
      </c>
      <c r="B24" s="95" t="s">
        <v>7</v>
      </c>
      <c r="C24" s="116" t="s">
        <v>98</v>
      </c>
      <c r="D24" s="96"/>
      <c r="E24" s="97">
        <f t="shared" si="24"/>
        <v>1270.98</v>
      </c>
      <c r="F24" s="98">
        <f t="shared" si="33"/>
        <v>10.980000000000025</v>
      </c>
      <c r="G24" s="96">
        <v>1260</v>
      </c>
      <c r="H24" s="99">
        <f t="shared" si="0"/>
        <v>0</v>
      </c>
      <c r="I24" s="100">
        <f t="shared" si="25"/>
        <v>-4.4545454545454959</v>
      </c>
      <c r="J24" s="101">
        <v>12</v>
      </c>
      <c r="K24" s="102">
        <v>12</v>
      </c>
      <c r="L24" s="103">
        <v>11</v>
      </c>
      <c r="M24" s="104">
        <f t="shared" si="26"/>
        <v>1264.4545454545455</v>
      </c>
      <c r="N24" s="100">
        <f t="shared" si="27"/>
        <v>132</v>
      </c>
      <c r="O24" s="105">
        <f t="shared" si="28"/>
        <v>123</v>
      </c>
      <c r="P24" s="106">
        <v>1</v>
      </c>
      <c r="Q24" s="107">
        <v>0</v>
      </c>
      <c r="R24" s="108">
        <v>33</v>
      </c>
      <c r="S24" s="109">
        <v>2</v>
      </c>
      <c r="T24" s="110">
        <v>27</v>
      </c>
      <c r="U24" s="111">
        <v>1</v>
      </c>
      <c r="V24" s="108">
        <v>37</v>
      </c>
      <c r="W24" s="111">
        <v>2</v>
      </c>
      <c r="X24" s="110">
        <v>9</v>
      </c>
      <c r="Y24" s="111">
        <v>1</v>
      </c>
      <c r="Z24" s="110">
        <v>2</v>
      </c>
      <c r="AA24" s="111">
        <v>1</v>
      </c>
      <c r="AB24" s="110">
        <v>29</v>
      </c>
      <c r="AC24" s="109">
        <v>1</v>
      </c>
      <c r="AD24" s="106">
        <v>16</v>
      </c>
      <c r="AE24" s="107">
        <v>0</v>
      </c>
      <c r="AF24" s="112">
        <v>4</v>
      </c>
      <c r="AG24" s="109">
        <v>1</v>
      </c>
      <c r="AH24" s="108">
        <v>31</v>
      </c>
      <c r="AI24" s="111">
        <v>2</v>
      </c>
      <c r="AJ24" s="108">
        <v>6</v>
      </c>
      <c r="AK24" s="111">
        <v>1</v>
      </c>
      <c r="AL24" s="84"/>
      <c r="AM24" s="85">
        <f t="shared" si="1"/>
        <v>12</v>
      </c>
      <c r="AN24" s="84"/>
      <c r="AO24" s="113">
        <f t="shared" si="2"/>
        <v>1492</v>
      </c>
      <c r="AP24" s="91">
        <f t="shared" si="3"/>
        <v>1042</v>
      </c>
      <c r="AQ24" s="114">
        <f t="shared" si="4"/>
        <v>1177</v>
      </c>
      <c r="AR24" s="91">
        <f t="shared" si="5"/>
        <v>1000</v>
      </c>
      <c r="AS24" s="114">
        <f t="shared" si="6"/>
        <v>1323</v>
      </c>
      <c r="AT24" s="114">
        <f t="shared" si="7"/>
        <v>1474</v>
      </c>
      <c r="AU24" s="114">
        <f t="shared" si="8"/>
        <v>1162</v>
      </c>
      <c r="AV24" s="114">
        <f t="shared" si="9"/>
        <v>1285</v>
      </c>
      <c r="AW24" s="91">
        <f t="shared" si="10"/>
        <v>1438</v>
      </c>
      <c r="AX24" s="114">
        <f t="shared" si="11"/>
        <v>1108</v>
      </c>
      <c r="AY24" s="114">
        <f t="shared" si="12"/>
        <v>1408</v>
      </c>
      <c r="AZ24" s="39"/>
      <c r="BA24" s="115">
        <f t="shared" si="13"/>
        <v>17</v>
      </c>
      <c r="BB24" s="114">
        <f t="shared" si="14"/>
        <v>12</v>
      </c>
      <c r="BC24" s="114">
        <f t="shared" si="15"/>
        <v>10</v>
      </c>
      <c r="BD24" s="91">
        <f t="shared" si="16"/>
        <v>11</v>
      </c>
      <c r="BE24" s="114">
        <f t="shared" si="17"/>
        <v>12</v>
      </c>
      <c r="BF24" s="114">
        <f t="shared" si="18"/>
        <v>13</v>
      </c>
      <c r="BG24" s="114">
        <f t="shared" si="19"/>
        <v>12</v>
      </c>
      <c r="BH24" s="114">
        <f t="shared" si="20"/>
        <v>15</v>
      </c>
      <c r="BI24" s="114">
        <f t="shared" si="21"/>
        <v>9</v>
      </c>
      <c r="BJ24" s="114">
        <f t="shared" si="22"/>
        <v>9</v>
      </c>
      <c r="BK24" s="114">
        <f t="shared" si="23"/>
        <v>12</v>
      </c>
      <c r="BL24" s="92">
        <f t="shared" si="29"/>
        <v>132</v>
      </c>
      <c r="BM24" s="91">
        <f t="shared" si="30"/>
        <v>9</v>
      </c>
      <c r="BN24" s="91">
        <f t="shared" si="31"/>
        <v>17</v>
      </c>
      <c r="BO24" s="93">
        <f t="shared" si="32"/>
        <v>123</v>
      </c>
      <c r="BP24" s="44"/>
    </row>
    <row r="25" spans="1:68" ht="14.25" x14ac:dyDescent="0.2">
      <c r="A25" s="94">
        <v>21</v>
      </c>
      <c r="B25" s="95" t="s">
        <v>9</v>
      </c>
      <c r="C25" s="116" t="s">
        <v>19</v>
      </c>
      <c r="D25" s="96"/>
      <c r="E25" s="97">
        <f t="shared" si="24"/>
        <v>1242.46</v>
      </c>
      <c r="F25" s="98">
        <f t="shared" si="33"/>
        <v>1.4599999999999902</v>
      </c>
      <c r="G25" s="96">
        <v>1241</v>
      </c>
      <c r="H25" s="99">
        <f t="shared" si="0"/>
        <v>0</v>
      </c>
      <c r="I25" s="100">
        <f t="shared" si="25"/>
        <v>-52.090909090909008</v>
      </c>
      <c r="J25" s="101">
        <v>26</v>
      </c>
      <c r="K25" s="102">
        <v>10</v>
      </c>
      <c r="L25" s="103">
        <v>11</v>
      </c>
      <c r="M25" s="104">
        <f t="shared" si="26"/>
        <v>1293.090909090909</v>
      </c>
      <c r="N25" s="100">
        <f t="shared" si="27"/>
        <v>142</v>
      </c>
      <c r="O25" s="105">
        <f t="shared" si="28"/>
        <v>131</v>
      </c>
      <c r="P25" s="106">
        <v>2</v>
      </c>
      <c r="Q25" s="107">
        <v>1</v>
      </c>
      <c r="R25" s="108">
        <v>6</v>
      </c>
      <c r="S25" s="109">
        <v>2</v>
      </c>
      <c r="T25" s="110">
        <v>12</v>
      </c>
      <c r="U25" s="111">
        <v>1</v>
      </c>
      <c r="V25" s="108">
        <v>19</v>
      </c>
      <c r="W25" s="111">
        <v>2</v>
      </c>
      <c r="X25" s="110">
        <v>18</v>
      </c>
      <c r="Y25" s="111">
        <v>1</v>
      </c>
      <c r="Z25" s="110">
        <v>22</v>
      </c>
      <c r="AA25" s="111">
        <v>2</v>
      </c>
      <c r="AB25" s="110">
        <v>11</v>
      </c>
      <c r="AC25" s="109">
        <v>0</v>
      </c>
      <c r="AD25" s="106">
        <v>13</v>
      </c>
      <c r="AE25" s="107">
        <v>0</v>
      </c>
      <c r="AF25" s="112">
        <v>33</v>
      </c>
      <c r="AG25" s="109">
        <v>1</v>
      </c>
      <c r="AH25" s="108">
        <v>10</v>
      </c>
      <c r="AI25" s="111">
        <v>0</v>
      </c>
      <c r="AJ25" s="108">
        <v>15</v>
      </c>
      <c r="AK25" s="111">
        <v>0</v>
      </c>
      <c r="AL25" s="84"/>
      <c r="AM25" s="85">
        <f t="shared" si="1"/>
        <v>10</v>
      </c>
      <c r="AN25" s="84"/>
      <c r="AO25" s="113">
        <f t="shared" si="2"/>
        <v>1474</v>
      </c>
      <c r="AP25" s="91">
        <f t="shared" si="3"/>
        <v>1408</v>
      </c>
      <c r="AQ25" s="114">
        <f t="shared" si="4"/>
        <v>1308</v>
      </c>
      <c r="AR25" s="91">
        <f t="shared" si="5"/>
        <v>1267</v>
      </c>
      <c r="AS25" s="114">
        <f t="shared" si="6"/>
        <v>1270</v>
      </c>
      <c r="AT25" s="114">
        <f t="shared" si="7"/>
        <v>1229</v>
      </c>
      <c r="AU25" s="114">
        <f t="shared" si="8"/>
        <v>1316</v>
      </c>
      <c r="AV25" s="114">
        <f t="shared" si="9"/>
        <v>1296</v>
      </c>
      <c r="AW25" s="91">
        <f t="shared" si="10"/>
        <v>1042</v>
      </c>
      <c r="AX25" s="114">
        <f t="shared" si="11"/>
        <v>1322</v>
      </c>
      <c r="AY25" s="114">
        <f t="shared" si="12"/>
        <v>1292</v>
      </c>
      <c r="AZ25" s="39"/>
      <c r="BA25" s="115">
        <f t="shared" si="13"/>
        <v>13</v>
      </c>
      <c r="BB25" s="114">
        <f t="shared" si="14"/>
        <v>12</v>
      </c>
      <c r="BC25" s="114">
        <f t="shared" si="15"/>
        <v>11</v>
      </c>
      <c r="BD25" s="91">
        <f t="shared" si="16"/>
        <v>14</v>
      </c>
      <c r="BE25" s="114">
        <f t="shared" si="17"/>
        <v>15</v>
      </c>
      <c r="BF25" s="114">
        <f t="shared" si="18"/>
        <v>11</v>
      </c>
      <c r="BG25" s="114">
        <f t="shared" si="19"/>
        <v>16</v>
      </c>
      <c r="BH25" s="114">
        <f t="shared" si="20"/>
        <v>14</v>
      </c>
      <c r="BI25" s="114">
        <f t="shared" si="21"/>
        <v>12</v>
      </c>
      <c r="BJ25" s="114">
        <f t="shared" si="22"/>
        <v>12</v>
      </c>
      <c r="BK25" s="114">
        <f t="shared" si="23"/>
        <v>12</v>
      </c>
      <c r="BL25" s="92">
        <f t="shared" si="29"/>
        <v>142</v>
      </c>
      <c r="BM25" s="91">
        <f t="shared" si="30"/>
        <v>11</v>
      </c>
      <c r="BN25" s="91">
        <f t="shared" si="31"/>
        <v>16</v>
      </c>
      <c r="BO25" s="93">
        <f t="shared" si="32"/>
        <v>131</v>
      </c>
      <c r="BP25" s="44"/>
    </row>
    <row r="26" spans="1:68" ht="14.25" x14ac:dyDescent="0.2">
      <c r="A26" s="94">
        <v>22</v>
      </c>
      <c r="B26" s="95" t="s">
        <v>14</v>
      </c>
      <c r="C26" s="116" t="s">
        <v>44</v>
      </c>
      <c r="D26" s="96"/>
      <c r="E26" s="97">
        <f t="shared" si="24"/>
        <v>1241.92</v>
      </c>
      <c r="F26" s="98">
        <f t="shared" si="33"/>
        <v>12.919999999999998</v>
      </c>
      <c r="G26" s="96">
        <v>1229</v>
      </c>
      <c r="H26" s="99">
        <f t="shared" si="0"/>
        <v>0</v>
      </c>
      <c r="I26" s="100">
        <f t="shared" si="25"/>
        <v>-58.727272727272748</v>
      </c>
      <c r="J26" s="101">
        <v>22</v>
      </c>
      <c r="K26" s="102">
        <v>11</v>
      </c>
      <c r="L26" s="103">
        <v>11</v>
      </c>
      <c r="M26" s="104">
        <f t="shared" si="26"/>
        <v>1287.7272727272727</v>
      </c>
      <c r="N26" s="100">
        <f t="shared" si="27"/>
        <v>114</v>
      </c>
      <c r="O26" s="105">
        <f t="shared" si="28"/>
        <v>108</v>
      </c>
      <c r="P26" s="106">
        <v>3</v>
      </c>
      <c r="Q26" s="107">
        <v>0</v>
      </c>
      <c r="R26" s="108">
        <v>35</v>
      </c>
      <c r="S26" s="109">
        <v>2</v>
      </c>
      <c r="T26" s="110">
        <v>28</v>
      </c>
      <c r="U26" s="111">
        <v>2</v>
      </c>
      <c r="V26" s="108">
        <v>1</v>
      </c>
      <c r="W26" s="111">
        <v>0</v>
      </c>
      <c r="X26" s="110">
        <v>6</v>
      </c>
      <c r="Y26" s="111">
        <v>2</v>
      </c>
      <c r="Z26" s="110">
        <v>21</v>
      </c>
      <c r="AA26" s="111">
        <v>0</v>
      </c>
      <c r="AB26" s="110">
        <v>30</v>
      </c>
      <c r="AC26" s="109">
        <v>1</v>
      </c>
      <c r="AD26" s="106">
        <v>31</v>
      </c>
      <c r="AE26" s="107">
        <v>1</v>
      </c>
      <c r="AF26" s="112">
        <v>12</v>
      </c>
      <c r="AG26" s="109">
        <v>1</v>
      </c>
      <c r="AH26" s="108">
        <v>4</v>
      </c>
      <c r="AI26" s="111">
        <v>2</v>
      </c>
      <c r="AJ26" s="108">
        <v>5</v>
      </c>
      <c r="AK26" s="111">
        <v>0</v>
      </c>
      <c r="AL26" s="84"/>
      <c r="AM26" s="85">
        <f t="shared" si="1"/>
        <v>11</v>
      </c>
      <c r="AN26" s="84"/>
      <c r="AO26" s="113">
        <f t="shared" si="2"/>
        <v>1442</v>
      </c>
      <c r="AP26" s="91">
        <f t="shared" si="3"/>
        <v>1000</v>
      </c>
      <c r="AQ26" s="114">
        <f t="shared" si="4"/>
        <v>1176</v>
      </c>
      <c r="AR26" s="91">
        <f t="shared" si="5"/>
        <v>1492</v>
      </c>
      <c r="AS26" s="114">
        <f t="shared" si="6"/>
        <v>1408</v>
      </c>
      <c r="AT26" s="114">
        <f t="shared" si="7"/>
        <v>1241</v>
      </c>
      <c r="AU26" s="114">
        <f t="shared" si="8"/>
        <v>1138</v>
      </c>
      <c r="AV26" s="114">
        <f t="shared" si="9"/>
        <v>1108</v>
      </c>
      <c r="AW26" s="91">
        <f t="shared" si="10"/>
        <v>1308</v>
      </c>
      <c r="AX26" s="114">
        <f t="shared" si="11"/>
        <v>1438</v>
      </c>
      <c r="AY26" s="114">
        <f t="shared" si="12"/>
        <v>1414</v>
      </c>
      <c r="AZ26" s="39"/>
      <c r="BA26" s="115">
        <f t="shared" si="13"/>
        <v>9</v>
      </c>
      <c r="BB26" s="114">
        <f t="shared" si="14"/>
        <v>7</v>
      </c>
      <c r="BC26" s="114">
        <f t="shared" si="15"/>
        <v>6</v>
      </c>
      <c r="BD26" s="91">
        <f t="shared" si="16"/>
        <v>17</v>
      </c>
      <c r="BE26" s="114">
        <f t="shared" si="17"/>
        <v>12</v>
      </c>
      <c r="BF26" s="114">
        <f t="shared" si="18"/>
        <v>10</v>
      </c>
      <c r="BG26" s="114">
        <f t="shared" si="19"/>
        <v>11</v>
      </c>
      <c r="BH26" s="114">
        <f t="shared" si="20"/>
        <v>9</v>
      </c>
      <c r="BI26" s="114">
        <f t="shared" si="21"/>
        <v>11</v>
      </c>
      <c r="BJ26" s="114">
        <f t="shared" si="22"/>
        <v>9</v>
      </c>
      <c r="BK26" s="114">
        <f t="shared" si="23"/>
        <v>13</v>
      </c>
      <c r="BL26" s="92">
        <f t="shared" si="29"/>
        <v>114</v>
      </c>
      <c r="BM26" s="91">
        <f t="shared" si="30"/>
        <v>6</v>
      </c>
      <c r="BN26" s="91">
        <f t="shared" si="31"/>
        <v>17</v>
      </c>
      <c r="BO26" s="93">
        <f t="shared" si="32"/>
        <v>108</v>
      </c>
      <c r="BP26" s="44"/>
    </row>
    <row r="27" spans="1:68" ht="14.25" x14ac:dyDescent="0.2">
      <c r="A27" s="94">
        <v>23</v>
      </c>
      <c r="B27" s="95" t="s">
        <v>99</v>
      </c>
      <c r="C27" s="116" t="s">
        <v>42</v>
      </c>
      <c r="D27" s="96" t="s">
        <v>137</v>
      </c>
      <c r="E27" s="97">
        <f t="shared" si="24"/>
        <v>1286.8800000000001</v>
      </c>
      <c r="F27" s="98">
        <f t="shared" si="33"/>
        <v>58.879999999999995</v>
      </c>
      <c r="G27" s="96">
        <v>1228</v>
      </c>
      <c r="H27" s="99">
        <f t="shared" si="0"/>
        <v>0</v>
      </c>
      <c r="I27" s="100">
        <f t="shared" si="25"/>
        <v>-131.27272727272725</v>
      </c>
      <c r="J27" s="101">
        <v>7</v>
      </c>
      <c r="K27" s="102">
        <v>14</v>
      </c>
      <c r="L27" s="103">
        <v>11</v>
      </c>
      <c r="M27" s="104">
        <f t="shared" si="26"/>
        <v>1359.2727272727273</v>
      </c>
      <c r="N27" s="100">
        <f t="shared" si="27"/>
        <v>137</v>
      </c>
      <c r="O27" s="105">
        <f t="shared" si="28"/>
        <v>128</v>
      </c>
      <c r="P27" s="106">
        <v>4</v>
      </c>
      <c r="Q27" s="107">
        <v>2</v>
      </c>
      <c r="R27" s="108">
        <v>9</v>
      </c>
      <c r="S27" s="109">
        <v>0</v>
      </c>
      <c r="T27" s="110">
        <v>8</v>
      </c>
      <c r="U27" s="111">
        <v>1</v>
      </c>
      <c r="V27" s="108">
        <v>15</v>
      </c>
      <c r="W27" s="111">
        <v>2</v>
      </c>
      <c r="X27" s="110">
        <v>3</v>
      </c>
      <c r="Y27" s="111">
        <v>2</v>
      </c>
      <c r="Z27" s="110">
        <v>18</v>
      </c>
      <c r="AA27" s="111">
        <v>1</v>
      </c>
      <c r="AB27" s="110">
        <v>14</v>
      </c>
      <c r="AC27" s="109">
        <v>2</v>
      </c>
      <c r="AD27" s="106">
        <v>19</v>
      </c>
      <c r="AE27" s="107">
        <v>1</v>
      </c>
      <c r="AF27" s="112">
        <v>1</v>
      </c>
      <c r="AG27" s="109">
        <v>0</v>
      </c>
      <c r="AH27" s="108">
        <v>5</v>
      </c>
      <c r="AI27" s="111">
        <v>2</v>
      </c>
      <c r="AJ27" s="108">
        <v>7</v>
      </c>
      <c r="AK27" s="111">
        <v>1</v>
      </c>
      <c r="AL27" s="84"/>
      <c r="AM27" s="85">
        <f t="shared" si="1"/>
        <v>14</v>
      </c>
      <c r="AN27" s="84"/>
      <c r="AO27" s="113">
        <f t="shared" si="2"/>
        <v>1438</v>
      </c>
      <c r="AP27" s="91">
        <f t="shared" si="3"/>
        <v>1323</v>
      </c>
      <c r="AQ27" s="114">
        <f t="shared" si="4"/>
        <v>1325</v>
      </c>
      <c r="AR27" s="91">
        <f t="shared" si="5"/>
        <v>1292</v>
      </c>
      <c r="AS27" s="114">
        <f t="shared" si="6"/>
        <v>1442</v>
      </c>
      <c r="AT27" s="114">
        <f t="shared" si="7"/>
        <v>1270</v>
      </c>
      <c r="AU27" s="114">
        <f t="shared" si="8"/>
        <v>1295</v>
      </c>
      <c r="AV27" s="114">
        <f t="shared" si="9"/>
        <v>1267</v>
      </c>
      <c r="AW27" s="91">
        <f t="shared" si="10"/>
        <v>1492</v>
      </c>
      <c r="AX27" s="114">
        <f t="shared" si="11"/>
        <v>1414</v>
      </c>
      <c r="AY27" s="114">
        <f t="shared" si="12"/>
        <v>1394</v>
      </c>
      <c r="AZ27" s="39"/>
      <c r="BA27" s="115">
        <f t="shared" si="13"/>
        <v>9</v>
      </c>
      <c r="BB27" s="114">
        <f t="shared" si="14"/>
        <v>12</v>
      </c>
      <c r="BC27" s="114">
        <f t="shared" si="15"/>
        <v>10</v>
      </c>
      <c r="BD27" s="91">
        <f t="shared" si="16"/>
        <v>12</v>
      </c>
      <c r="BE27" s="114">
        <f t="shared" si="17"/>
        <v>9</v>
      </c>
      <c r="BF27" s="114">
        <f t="shared" si="18"/>
        <v>15</v>
      </c>
      <c r="BG27" s="114">
        <f t="shared" si="19"/>
        <v>11</v>
      </c>
      <c r="BH27" s="114">
        <f t="shared" si="20"/>
        <v>14</v>
      </c>
      <c r="BI27" s="114">
        <f t="shared" si="21"/>
        <v>17</v>
      </c>
      <c r="BJ27" s="114">
        <f t="shared" si="22"/>
        <v>13</v>
      </c>
      <c r="BK27" s="114">
        <f t="shared" si="23"/>
        <v>15</v>
      </c>
      <c r="BL27" s="92">
        <f t="shared" si="29"/>
        <v>137</v>
      </c>
      <c r="BM27" s="91">
        <f t="shared" si="30"/>
        <v>9</v>
      </c>
      <c r="BN27" s="91">
        <f t="shared" si="31"/>
        <v>17</v>
      </c>
      <c r="BO27" s="93">
        <f t="shared" si="32"/>
        <v>128</v>
      </c>
      <c r="BP27" s="44"/>
    </row>
    <row r="28" spans="1:68" ht="14.25" x14ac:dyDescent="0.2">
      <c r="A28" s="94">
        <v>24</v>
      </c>
      <c r="B28" s="95" t="s">
        <v>100</v>
      </c>
      <c r="C28" s="116" t="s">
        <v>16</v>
      </c>
      <c r="D28" s="96"/>
      <c r="E28" s="97">
        <f t="shared" si="24"/>
        <v>1174.58</v>
      </c>
      <c r="F28" s="98">
        <f t="shared" si="33"/>
        <v>-11.419999999999995</v>
      </c>
      <c r="G28" s="96">
        <v>1186</v>
      </c>
      <c r="H28" s="99">
        <f t="shared" si="0"/>
        <v>0</v>
      </c>
      <c r="I28" s="100">
        <f t="shared" si="25"/>
        <v>-92.900000000000091</v>
      </c>
      <c r="J28" s="101">
        <v>33</v>
      </c>
      <c r="K28" s="102">
        <v>9</v>
      </c>
      <c r="L28" s="103">
        <v>10</v>
      </c>
      <c r="M28" s="104">
        <f t="shared" si="26"/>
        <v>1278.9000000000001</v>
      </c>
      <c r="N28" s="100">
        <f t="shared" si="27"/>
        <v>112</v>
      </c>
      <c r="O28" s="105">
        <f t="shared" si="28"/>
        <v>112</v>
      </c>
      <c r="P28" s="106">
        <v>5</v>
      </c>
      <c r="Q28" s="107">
        <v>2</v>
      </c>
      <c r="R28" s="108">
        <v>11</v>
      </c>
      <c r="S28" s="109">
        <v>0</v>
      </c>
      <c r="T28" s="110">
        <v>4</v>
      </c>
      <c r="U28" s="111">
        <v>2</v>
      </c>
      <c r="V28" s="108">
        <v>12</v>
      </c>
      <c r="W28" s="111">
        <v>0</v>
      </c>
      <c r="X28" s="110">
        <v>26</v>
      </c>
      <c r="Y28" s="111">
        <v>1</v>
      </c>
      <c r="Z28" s="110">
        <v>35</v>
      </c>
      <c r="AA28" s="111">
        <v>2</v>
      </c>
      <c r="AB28" s="110">
        <v>2</v>
      </c>
      <c r="AC28" s="109">
        <v>0</v>
      </c>
      <c r="AD28" s="106">
        <v>6</v>
      </c>
      <c r="AE28" s="107">
        <v>1</v>
      </c>
      <c r="AF28" s="112">
        <v>31</v>
      </c>
      <c r="AG28" s="109">
        <v>1</v>
      </c>
      <c r="AH28" s="108">
        <v>30</v>
      </c>
      <c r="AI28" s="111">
        <v>0</v>
      </c>
      <c r="AJ28" s="108">
        <v>999</v>
      </c>
      <c r="AK28" s="111">
        <v>0</v>
      </c>
      <c r="AL28" s="84"/>
      <c r="AM28" s="85">
        <f t="shared" si="1"/>
        <v>9</v>
      </c>
      <c r="AN28" s="84"/>
      <c r="AO28" s="113">
        <f t="shared" si="2"/>
        <v>1414</v>
      </c>
      <c r="AP28" s="91">
        <f t="shared" si="3"/>
        <v>1316</v>
      </c>
      <c r="AQ28" s="114">
        <f t="shared" si="4"/>
        <v>1438</v>
      </c>
      <c r="AR28" s="91">
        <f t="shared" si="5"/>
        <v>1308</v>
      </c>
      <c r="AS28" s="114">
        <f t="shared" si="6"/>
        <v>1185</v>
      </c>
      <c r="AT28" s="114">
        <f t="shared" si="7"/>
        <v>1000</v>
      </c>
      <c r="AU28" s="114">
        <f t="shared" si="8"/>
        <v>1474</v>
      </c>
      <c r="AV28" s="114">
        <f t="shared" si="9"/>
        <v>1408</v>
      </c>
      <c r="AW28" s="91">
        <f t="shared" si="10"/>
        <v>1108</v>
      </c>
      <c r="AX28" s="114">
        <f t="shared" si="11"/>
        <v>1138</v>
      </c>
      <c r="AY28" s="114">
        <f t="shared" si="12"/>
        <v>0</v>
      </c>
      <c r="AZ28" s="39"/>
      <c r="BA28" s="115">
        <f t="shared" si="13"/>
        <v>13</v>
      </c>
      <c r="BB28" s="114">
        <f t="shared" si="14"/>
        <v>16</v>
      </c>
      <c r="BC28" s="114">
        <f t="shared" si="15"/>
        <v>9</v>
      </c>
      <c r="BD28" s="91">
        <f t="shared" si="16"/>
        <v>11</v>
      </c>
      <c r="BE28" s="114">
        <f t="shared" si="17"/>
        <v>11</v>
      </c>
      <c r="BF28" s="114">
        <f t="shared" si="18"/>
        <v>7</v>
      </c>
      <c r="BG28" s="114">
        <f t="shared" si="19"/>
        <v>13</v>
      </c>
      <c r="BH28" s="114">
        <f t="shared" si="20"/>
        <v>12</v>
      </c>
      <c r="BI28" s="114">
        <f t="shared" si="21"/>
        <v>9</v>
      </c>
      <c r="BJ28" s="114">
        <f t="shared" si="22"/>
        <v>11</v>
      </c>
      <c r="BK28" s="114">
        <f t="shared" si="23"/>
        <v>0</v>
      </c>
      <c r="BL28" s="92">
        <f t="shared" si="29"/>
        <v>112</v>
      </c>
      <c r="BM28" s="91">
        <f t="shared" si="30"/>
        <v>0</v>
      </c>
      <c r="BN28" s="91">
        <f t="shared" si="31"/>
        <v>16</v>
      </c>
      <c r="BO28" s="93">
        <f t="shared" si="32"/>
        <v>112</v>
      </c>
      <c r="BP28" s="44"/>
    </row>
    <row r="29" spans="1:68" ht="14.25" x14ac:dyDescent="0.2">
      <c r="A29" s="94">
        <v>25</v>
      </c>
      <c r="B29" s="95" t="s">
        <v>47</v>
      </c>
      <c r="C29" s="116" t="s">
        <v>44</v>
      </c>
      <c r="D29" s="96"/>
      <c r="E29" s="97">
        <f t="shared" si="24"/>
        <v>1217.26</v>
      </c>
      <c r="F29" s="98">
        <f t="shared" si="33"/>
        <v>31.260000000000012</v>
      </c>
      <c r="G29" s="96">
        <v>1186</v>
      </c>
      <c r="H29" s="99">
        <f t="shared" si="0"/>
        <v>0</v>
      </c>
      <c r="I29" s="100">
        <f t="shared" si="25"/>
        <v>-51.181818181818244</v>
      </c>
      <c r="J29" s="101">
        <v>11</v>
      </c>
      <c r="K29" s="102">
        <v>13</v>
      </c>
      <c r="L29" s="103">
        <v>11</v>
      </c>
      <c r="M29" s="104">
        <f t="shared" si="26"/>
        <v>1237.1818181818182</v>
      </c>
      <c r="N29" s="100">
        <f t="shared" si="27"/>
        <v>122</v>
      </c>
      <c r="O29" s="105">
        <f t="shared" si="28"/>
        <v>116</v>
      </c>
      <c r="P29" s="106">
        <v>6</v>
      </c>
      <c r="Q29" s="107">
        <v>1</v>
      </c>
      <c r="R29" s="108">
        <v>2</v>
      </c>
      <c r="S29" s="109">
        <v>0</v>
      </c>
      <c r="T29" s="110">
        <v>32</v>
      </c>
      <c r="U29" s="111">
        <v>2</v>
      </c>
      <c r="V29" s="108">
        <v>8</v>
      </c>
      <c r="W29" s="111">
        <v>0</v>
      </c>
      <c r="X29" s="110">
        <v>36</v>
      </c>
      <c r="Y29" s="111">
        <v>2</v>
      </c>
      <c r="Z29" s="110">
        <v>26</v>
      </c>
      <c r="AA29" s="111">
        <v>2</v>
      </c>
      <c r="AB29" s="110">
        <v>19</v>
      </c>
      <c r="AC29" s="109">
        <v>0</v>
      </c>
      <c r="AD29" s="106">
        <v>35</v>
      </c>
      <c r="AE29" s="107">
        <v>2</v>
      </c>
      <c r="AF29" s="112">
        <v>10</v>
      </c>
      <c r="AG29" s="109">
        <v>2</v>
      </c>
      <c r="AH29" s="108">
        <v>7</v>
      </c>
      <c r="AI29" s="111">
        <v>0</v>
      </c>
      <c r="AJ29" s="108">
        <v>30</v>
      </c>
      <c r="AK29" s="111">
        <v>2</v>
      </c>
      <c r="AL29" s="84"/>
      <c r="AM29" s="85">
        <f t="shared" si="1"/>
        <v>13</v>
      </c>
      <c r="AN29" s="84"/>
      <c r="AO29" s="113">
        <f t="shared" si="2"/>
        <v>1408</v>
      </c>
      <c r="AP29" s="91">
        <f t="shared" si="3"/>
        <v>1474</v>
      </c>
      <c r="AQ29" s="114">
        <f t="shared" si="4"/>
        <v>1096</v>
      </c>
      <c r="AR29" s="91">
        <f t="shared" si="5"/>
        <v>1325</v>
      </c>
      <c r="AS29" s="114">
        <f t="shared" si="6"/>
        <v>1000</v>
      </c>
      <c r="AT29" s="114">
        <f t="shared" si="7"/>
        <v>1185</v>
      </c>
      <c r="AU29" s="114">
        <f t="shared" si="8"/>
        <v>1267</v>
      </c>
      <c r="AV29" s="114">
        <f t="shared" si="9"/>
        <v>1000</v>
      </c>
      <c r="AW29" s="91">
        <f t="shared" si="10"/>
        <v>1322</v>
      </c>
      <c r="AX29" s="114">
        <f t="shared" si="11"/>
        <v>1394</v>
      </c>
      <c r="AY29" s="114">
        <f t="shared" si="12"/>
        <v>1138</v>
      </c>
      <c r="AZ29" s="39"/>
      <c r="BA29" s="115">
        <f t="shared" si="13"/>
        <v>12</v>
      </c>
      <c r="BB29" s="114">
        <f t="shared" si="14"/>
        <v>13</v>
      </c>
      <c r="BC29" s="114">
        <f t="shared" si="15"/>
        <v>11</v>
      </c>
      <c r="BD29" s="91">
        <f t="shared" si="16"/>
        <v>10</v>
      </c>
      <c r="BE29" s="114">
        <f t="shared" si="17"/>
        <v>6</v>
      </c>
      <c r="BF29" s="114">
        <f t="shared" si="18"/>
        <v>11</v>
      </c>
      <c r="BG29" s="114">
        <f t="shared" si="19"/>
        <v>14</v>
      </c>
      <c r="BH29" s="114">
        <f t="shared" si="20"/>
        <v>7</v>
      </c>
      <c r="BI29" s="114">
        <f t="shared" si="21"/>
        <v>12</v>
      </c>
      <c r="BJ29" s="114">
        <f t="shared" si="22"/>
        <v>15</v>
      </c>
      <c r="BK29" s="114">
        <f t="shared" si="23"/>
        <v>11</v>
      </c>
      <c r="BL29" s="92">
        <f t="shared" si="29"/>
        <v>122</v>
      </c>
      <c r="BM29" s="91">
        <f t="shared" si="30"/>
        <v>6</v>
      </c>
      <c r="BN29" s="91">
        <f t="shared" si="31"/>
        <v>15</v>
      </c>
      <c r="BO29" s="93">
        <f t="shared" si="32"/>
        <v>116</v>
      </c>
      <c r="BP29" s="44"/>
    </row>
    <row r="30" spans="1:68" ht="14.25" x14ac:dyDescent="0.2">
      <c r="A30" s="94">
        <v>26</v>
      </c>
      <c r="B30" s="95" t="s">
        <v>6</v>
      </c>
      <c r="C30" s="116" t="s">
        <v>16</v>
      </c>
      <c r="D30" s="96"/>
      <c r="E30" s="97">
        <f t="shared" si="24"/>
        <v>1180.18</v>
      </c>
      <c r="F30" s="98">
        <f t="shared" si="33"/>
        <v>-4.8200000000000109</v>
      </c>
      <c r="G30" s="96">
        <v>1185</v>
      </c>
      <c r="H30" s="99">
        <f t="shared" si="0"/>
        <v>0</v>
      </c>
      <c r="I30" s="100">
        <f t="shared" si="25"/>
        <v>21.909090909090992</v>
      </c>
      <c r="J30" s="101">
        <v>25</v>
      </c>
      <c r="K30" s="102">
        <v>11</v>
      </c>
      <c r="L30" s="103">
        <v>11</v>
      </c>
      <c r="M30" s="104">
        <f t="shared" si="26"/>
        <v>1163.090909090909</v>
      </c>
      <c r="N30" s="100">
        <f t="shared" si="27"/>
        <v>108</v>
      </c>
      <c r="O30" s="105">
        <f t="shared" si="28"/>
        <v>102</v>
      </c>
      <c r="P30" s="106">
        <v>7</v>
      </c>
      <c r="Q30" s="107">
        <v>0</v>
      </c>
      <c r="R30" s="108">
        <v>37</v>
      </c>
      <c r="S30" s="109">
        <v>1</v>
      </c>
      <c r="T30" s="110">
        <v>34</v>
      </c>
      <c r="U30" s="111">
        <v>2</v>
      </c>
      <c r="V30" s="108">
        <v>17</v>
      </c>
      <c r="W30" s="111">
        <v>1</v>
      </c>
      <c r="X30" s="110">
        <v>24</v>
      </c>
      <c r="Y30" s="111">
        <v>1</v>
      </c>
      <c r="Z30" s="110">
        <v>25</v>
      </c>
      <c r="AA30" s="111">
        <v>0</v>
      </c>
      <c r="AB30" s="110">
        <v>10</v>
      </c>
      <c r="AC30" s="109">
        <v>0</v>
      </c>
      <c r="AD30" s="106">
        <v>36</v>
      </c>
      <c r="AE30" s="107">
        <v>2</v>
      </c>
      <c r="AF30" s="112">
        <v>30</v>
      </c>
      <c r="AG30" s="109">
        <v>0</v>
      </c>
      <c r="AH30" s="108">
        <v>28</v>
      </c>
      <c r="AI30" s="111">
        <v>2</v>
      </c>
      <c r="AJ30" s="108">
        <v>31</v>
      </c>
      <c r="AK30" s="111">
        <v>2</v>
      </c>
      <c r="AL30" s="84"/>
      <c r="AM30" s="85">
        <f t="shared" si="1"/>
        <v>11</v>
      </c>
      <c r="AN30" s="84"/>
      <c r="AO30" s="113">
        <f t="shared" si="2"/>
        <v>1394</v>
      </c>
      <c r="AP30" s="91">
        <f t="shared" si="3"/>
        <v>1000</v>
      </c>
      <c r="AQ30" s="114">
        <f t="shared" si="4"/>
        <v>1008</v>
      </c>
      <c r="AR30" s="91">
        <f t="shared" si="5"/>
        <v>1276</v>
      </c>
      <c r="AS30" s="114">
        <f t="shared" si="6"/>
        <v>1186</v>
      </c>
      <c r="AT30" s="114">
        <f t="shared" si="7"/>
        <v>1186</v>
      </c>
      <c r="AU30" s="114">
        <f t="shared" si="8"/>
        <v>1322</v>
      </c>
      <c r="AV30" s="114">
        <f t="shared" si="9"/>
        <v>1000</v>
      </c>
      <c r="AW30" s="91">
        <f t="shared" si="10"/>
        <v>1138</v>
      </c>
      <c r="AX30" s="114">
        <f t="shared" si="11"/>
        <v>1176</v>
      </c>
      <c r="AY30" s="114">
        <f t="shared" si="12"/>
        <v>1108</v>
      </c>
      <c r="AZ30" s="39"/>
      <c r="BA30" s="115">
        <f t="shared" si="13"/>
        <v>15</v>
      </c>
      <c r="BB30" s="114">
        <f t="shared" si="14"/>
        <v>11</v>
      </c>
      <c r="BC30" s="114">
        <f t="shared" si="15"/>
        <v>6</v>
      </c>
      <c r="BD30" s="91">
        <f t="shared" si="16"/>
        <v>10</v>
      </c>
      <c r="BE30" s="114">
        <f t="shared" si="17"/>
        <v>9</v>
      </c>
      <c r="BF30" s="114">
        <f t="shared" si="18"/>
        <v>13</v>
      </c>
      <c r="BG30" s="114">
        <f t="shared" si="19"/>
        <v>12</v>
      </c>
      <c r="BH30" s="114">
        <f t="shared" si="20"/>
        <v>6</v>
      </c>
      <c r="BI30" s="114">
        <f t="shared" si="21"/>
        <v>11</v>
      </c>
      <c r="BJ30" s="114">
        <f t="shared" si="22"/>
        <v>6</v>
      </c>
      <c r="BK30" s="114">
        <f t="shared" si="23"/>
        <v>9</v>
      </c>
      <c r="BL30" s="92">
        <f t="shared" si="29"/>
        <v>108</v>
      </c>
      <c r="BM30" s="91">
        <f t="shared" si="30"/>
        <v>6</v>
      </c>
      <c r="BN30" s="91">
        <f t="shared" si="31"/>
        <v>15</v>
      </c>
      <c r="BO30" s="93">
        <f t="shared" si="32"/>
        <v>102</v>
      </c>
      <c r="BP30" s="44"/>
    </row>
    <row r="31" spans="1:68" ht="14.25" x14ac:dyDescent="0.2">
      <c r="A31" s="94">
        <v>27</v>
      </c>
      <c r="B31" s="95" t="s">
        <v>12</v>
      </c>
      <c r="C31" s="116" t="s">
        <v>17</v>
      </c>
      <c r="D31" s="96" t="s">
        <v>138</v>
      </c>
      <c r="E31" s="97">
        <f t="shared" si="24"/>
        <v>1177</v>
      </c>
      <c r="F31" s="169">
        <v>0</v>
      </c>
      <c r="G31" s="96">
        <v>1177</v>
      </c>
      <c r="H31" s="99">
        <f t="shared" si="0"/>
        <v>0</v>
      </c>
      <c r="I31" s="100">
        <f t="shared" si="25"/>
        <v>-90.400000000000091</v>
      </c>
      <c r="J31" s="101">
        <v>29</v>
      </c>
      <c r="K31" s="102">
        <v>10</v>
      </c>
      <c r="L31" s="103">
        <v>10</v>
      </c>
      <c r="M31" s="104">
        <f t="shared" si="26"/>
        <v>1267.4000000000001</v>
      </c>
      <c r="N31" s="100">
        <f t="shared" si="27"/>
        <v>100</v>
      </c>
      <c r="O31" s="105">
        <f t="shared" si="28"/>
        <v>100</v>
      </c>
      <c r="P31" s="106">
        <v>8</v>
      </c>
      <c r="Q31" s="107">
        <v>0</v>
      </c>
      <c r="R31" s="108">
        <v>38</v>
      </c>
      <c r="S31" s="109">
        <v>2</v>
      </c>
      <c r="T31" s="110">
        <v>20</v>
      </c>
      <c r="U31" s="111">
        <v>1</v>
      </c>
      <c r="V31" s="108">
        <v>3</v>
      </c>
      <c r="W31" s="111">
        <v>1</v>
      </c>
      <c r="X31" s="110">
        <v>17</v>
      </c>
      <c r="Y31" s="111">
        <v>0</v>
      </c>
      <c r="Z31" s="110">
        <v>10</v>
      </c>
      <c r="AA31" s="111">
        <v>1</v>
      </c>
      <c r="AB31" s="110">
        <v>4</v>
      </c>
      <c r="AC31" s="109">
        <v>1</v>
      </c>
      <c r="AD31" s="106">
        <v>12</v>
      </c>
      <c r="AE31" s="107">
        <v>0</v>
      </c>
      <c r="AF31" s="112">
        <v>999</v>
      </c>
      <c r="AG31" s="109">
        <v>2</v>
      </c>
      <c r="AH31" s="108">
        <v>14</v>
      </c>
      <c r="AI31" s="111">
        <v>0</v>
      </c>
      <c r="AJ31" s="108">
        <v>34</v>
      </c>
      <c r="AK31" s="111">
        <v>2</v>
      </c>
      <c r="AL31" s="84"/>
      <c r="AM31" s="85">
        <f t="shared" si="1"/>
        <v>10</v>
      </c>
      <c r="AN31" s="84"/>
      <c r="AO31" s="113">
        <f t="shared" si="2"/>
        <v>1325</v>
      </c>
      <c r="AP31" s="91">
        <f t="shared" si="3"/>
        <v>1000</v>
      </c>
      <c r="AQ31" s="114">
        <f t="shared" si="4"/>
        <v>1260</v>
      </c>
      <c r="AR31" s="91">
        <f t="shared" si="5"/>
        <v>1442</v>
      </c>
      <c r="AS31" s="114">
        <f t="shared" si="6"/>
        <v>1276</v>
      </c>
      <c r="AT31" s="114">
        <f t="shared" si="7"/>
        <v>1322</v>
      </c>
      <c r="AU31" s="114">
        <f t="shared" si="8"/>
        <v>1438</v>
      </c>
      <c r="AV31" s="114">
        <f t="shared" si="9"/>
        <v>1308</v>
      </c>
      <c r="AW31" s="91">
        <f t="shared" si="10"/>
        <v>0</v>
      </c>
      <c r="AX31" s="114">
        <f t="shared" si="11"/>
        <v>1295</v>
      </c>
      <c r="AY31" s="114">
        <f t="shared" si="12"/>
        <v>1008</v>
      </c>
      <c r="AZ31" s="39"/>
      <c r="BA31" s="115">
        <f t="shared" si="13"/>
        <v>10</v>
      </c>
      <c r="BB31" s="114">
        <f t="shared" si="14"/>
        <v>10</v>
      </c>
      <c r="BC31" s="114">
        <f t="shared" si="15"/>
        <v>12</v>
      </c>
      <c r="BD31" s="91">
        <f t="shared" si="16"/>
        <v>9</v>
      </c>
      <c r="BE31" s="114">
        <f t="shared" si="17"/>
        <v>10</v>
      </c>
      <c r="BF31" s="114">
        <f t="shared" si="18"/>
        <v>12</v>
      </c>
      <c r="BG31" s="114">
        <f t="shared" si="19"/>
        <v>9</v>
      </c>
      <c r="BH31" s="114">
        <f t="shared" si="20"/>
        <v>11</v>
      </c>
      <c r="BI31" s="114">
        <f t="shared" si="21"/>
        <v>0</v>
      </c>
      <c r="BJ31" s="114">
        <f t="shared" si="22"/>
        <v>11</v>
      </c>
      <c r="BK31" s="114">
        <f t="shared" si="23"/>
        <v>6</v>
      </c>
      <c r="BL31" s="92">
        <f t="shared" si="29"/>
        <v>100</v>
      </c>
      <c r="BM31" s="91">
        <f t="shared" si="30"/>
        <v>0</v>
      </c>
      <c r="BN31" s="91">
        <f t="shared" si="31"/>
        <v>12</v>
      </c>
      <c r="BO31" s="93">
        <f t="shared" si="32"/>
        <v>100</v>
      </c>
      <c r="BP31" s="44"/>
    </row>
    <row r="32" spans="1:68" ht="14.25" x14ac:dyDescent="0.2">
      <c r="A32" s="94">
        <v>28</v>
      </c>
      <c r="B32" s="95" t="s">
        <v>49</v>
      </c>
      <c r="C32" s="116" t="s">
        <v>16</v>
      </c>
      <c r="D32" s="96"/>
      <c r="E32" s="97">
        <f t="shared" si="24"/>
        <v>1110.48</v>
      </c>
      <c r="F32" s="98">
        <f t="shared" si="33"/>
        <v>-65.52</v>
      </c>
      <c r="G32" s="96">
        <v>1176</v>
      </c>
      <c r="H32" s="99">
        <f t="shared" si="0"/>
        <v>0</v>
      </c>
      <c r="I32" s="100">
        <f t="shared" si="25"/>
        <v>27.599999999999909</v>
      </c>
      <c r="J32" s="101">
        <v>37</v>
      </c>
      <c r="K32" s="102">
        <v>6</v>
      </c>
      <c r="L32" s="103">
        <v>10</v>
      </c>
      <c r="M32" s="104">
        <f t="shared" si="26"/>
        <v>1148.4000000000001</v>
      </c>
      <c r="N32" s="100">
        <f t="shared" si="27"/>
        <v>102</v>
      </c>
      <c r="O32" s="105">
        <f t="shared" si="28"/>
        <v>102</v>
      </c>
      <c r="P32" s="106">
        <v>9</v>
      </c>
      <c r="Q32" s="107">
        <v>0</v>
      </c>
      <c r="R32" s="108">
        <v>999</v>
      </c>
      <c r="S32" s="109">
        <v>2</v>
      </c>
      <c r="T32" s="110">
        <v>22</v>
      </c>
      <c r="U32" s="111">
        <v>0</v>
      </c>
      <c r="V32" s="108">
        <v>36</v>
      </c>
      <c r="W32" s="111">
        <v>1</v>
      </c>
      <c r="X32" s="110">
        <v>16</v>
      </c>
      <c r="Y32" s="111">
        <v>1</v>
      </c>
      <c r="Z32" s="110">
        <v>29</v>
      </c>
      <c r="AA32" s="111">
        <v>0</v>
      </c>
      <c r="AB32" s="110">
        <v>34</v>
      </c>
      <c r="AC32" s="109">
        <v>1</v>
      </c>
      <c r="AD32" s="106">
        <v>15</v>
      </c>
      <c r="AE32" s="107">
        <v>0</v>
      </c>
      <c r="AF32" s="112">
        <v>39</v>
      </c>
      <c r="AG32" s="109">
        <v>1</v>
      </c>
      <c r="AH32" s="108">
        <v>26</v>
      </c>
      <c r="AI32" s="111">
        <v>0</v>
      </c>
      <c r="AJ32" s="108">
        <v>38</v>
      </c>
      <c r="AK32" s="111">
        <v>0</v>
      </c>
      <c r="AL32" s="84"/>
      <c r="AM32" s="85">
        <f t="shared" si="1"/>
        <v>6</v>
      </c>
      <c r="AN32" s="84"/>
      <c r="AO32" s="113">
        <f t="shared" si="2"/>
        <v>1323</v>
      </c>
      <c r="AP32" s="91">
        <f t="shared" si="3"/>
        <v>0</v>
      </c>
      <c r="AQ32" s="114">
        <f t="shared" si="4"/>
        <v>1229</v>
      </c>
      <c r="AR32" s="91">
        <f t="shared" si="5"/>
        <v>1000</v>
      </c>
      <c r="AS32" s="114">
        <f t="shared" si="6"/>
        <v>1285</v>
      </c>
      <c r="AT32" s="114">
        <f t="shared" si="7"/>
        <v>1162</v>
      </c>
      <c r="AU32" s="114">
        <f t="shared" si="8"/>
        <v>1008</v>
      </c>
      <c r="AV32" s="114">
        <f t="shared" si="9"/>
        <v>1292</v>
      </c>
      <c r="AW32" s="91">
        <f t="shared" si="10"/>
        <v>1000</v>
      </c>
      <c r="AX32" s="114">
        <f t="shared" si="11"/>
        <v>1185</v>
      </c>
      <c r="AY32" s="114">
        <f t="shared" si="12"/>
        <v>1000</v>
      </c>
      <c r="AZ32" s="39"/>
      <c r="BA32" s="115">
        <f t="shared" si="13"/>
        <v>12</v>
      </c>
      <c r="BB32" s="114">
        <f t="shared" si="14"/>
        <v>0</v>
      </c>
      <c r="BC32" s="114">
        <f t="shared" si="15"/>
        <v>11</v>
      </c>
      <c r="BD32" s="91">
        <f t="shared" si="16"/>
        <v>6</v>
      </c>
      <c r="BE32" s="114">
        <f t="shared" si="17"/>
        <v>15</v>
      </c>
      <c r="BF32" s="114">
        <f t="shared" si="18"/>
        <v>12</v>
      </c>
      <c r="BG32" s="114">
        <f t="shared" si="19"/>
        <v>6</v>
      </c>
      <c r="BH32" s="114">
        <f t="shared" si="20"/>
        <v>12</v>
      </c>
      <c r="BI32" s="114">
        <f t="shared" si="21"/>
        <v>7</v>
      </c>
      <c r="BJ32" s="114">
        <f t="shared" si="22"/>
        <v>11</v>
      </c>
      <c r="BK32" s="114">
        <f t="shared" si="23"/>
        <v>10</v>
      </c>
      <c r="BL32" s="92">
        <f t="shared" si="29"/>
        <v>102</v>
      </c>
      <c r="BM32" s="91">
        <f t="shared" si="30"/>
        <v>0</v>
      </c>
      <c r="BN32" s="91">
        <f t="shared" si="31"/>
        <v>15</v>
      </c>
      <c r="BO32" s="93">
        <f t="shared" si="32"/>
        <v>102</v>
      </c>
      <c r="BP32" s="44"/>
    </row>
    <row r="33" spans="1:68" ht="14.25" x14ac:dyDescent="0.2">
      <c r="A33" s="94">
        <v>29</v>
      </c>
      <c r="B33" s="95" t="s">
        <v>48</v>
      </c>
      <c r="C33" s="116" t="s">
        <v>102</v>
      </c>
      <c r="D33" s="96" t="s">
        <v>137</v>
      </c>
      <c r="E33" s="97">
        <f t="shared" si="24"/>
        <v>1197.1199999999999</v>
      </c>
      <c r="F33" s="98">
        <f t="shared" si="33"/>
        <v>35.120000000000005</v>
      </c>
      <c r="G33" s="96">
        <v>1162</v>
      </c>
      <c r="H33" s="99">
        <f t="shared" si="0"/>
        <v>0</v>
      </c>
      <c r="I33" s="100">
        <f t="shared" si="25"/>
        <v>-114.18181818181824</v>
      </c>
      <c r="J33" s="101">
        <v>14</v>
      </c>
      <c r="K33" s="102">
        <v>12</v>
      </c>
      <c r="L33" s="103">
        <v>11</v>
      </c>
      <c r="M33" s="104">
        <f t="shared" si="26"/>
        <v>1276.1818181818182</v>
      </c>
      <c r="N33" s="100">
        <f t="shared" si="27"/>
        <v>127</v>
      </c>
      <c r="O33" s="105">
        <f t="shared" si="28"/>
        <v>121</v>
      </c>
      <c r="P33" s="106">
        <v>10</v>
      </c>
      <c r="Q33" s="107">
        <v>2</v>
      </c>
      <c r="R33" s="108">
        <v>12</v>
      </c>
      <c r="S33" s="109">
        <v>1</v>
      </c>
      <c r="T33" s="110">
        <v>14</v>
      </c>
      <c r="U33" s="111">
        <v>1</v>
      </c>
      <c r="V33" s="108">
        <v>18</v>
      </c>
      <c r="W33" s="111">
        <v>0</v>
      </c>
      <c r="X33" s="110">
        <v>35</v>
      </c>
      <c r="Y33" s="111">
        <v>1</v>
      </c>
      <c r="Z33" s="110">
        <v>28</v>
      </c>
      <c r="AA33" s="111">
        <v>2</v>
      </c>
      <c r="AB33" s="110">
        <v>20</v>
      </c>
      <c r="AC33" s="109">
        <v>1</v>
      </c>
      <c r="AD33" s="106">
        <v>9</v>
      </c>
      <c r="AE33" s="107">
        <v>2</v>
      </c>
      <c r="AF33" s="112">
        <v>8</v>
      </c>
      <c r="AG33" s="109">
        <v>2</v>
      </c>
      <c r="AH33" s="108">
        <v>1</v>
      </c>
      <c r="AI33" s="111">
        <v>0</v>
      </c>
      <c r="AJ33" s="108">
        <v>19</v>
      </c>
      <c r="AK33" s="111">
        <v>0</v>
      </c>
      <c r="AL33" s="84"/>
      <c r="AM33" s="85">
        <f t="shared" si="1"/>
        <v>12</v>
      </c>
      <c r="AN33" s="84"/>
      <c r="AO33" s="113">
        <f t="shared" si="2"/>
        <v>1322</v>
      </c>
      <c r="AP33" s="91">
        <f t="shared" si="3"/>
        <v>1308</v>
      </c>
      <c r="AQ33" s="114">
        <f t="shared" si="4"/>
        <v>1295</v>
      </c>
      <c r="AR33" s="91">
        <f t="shared" si="5"/>
        <v>1270</v>
      </c>
      <c r="AS33" s="114">
        <f t="shared" si="6"/>
        <v>1000</v>
      </c>
      <c r="AT33" s="114">
        <f t="shared" si="7"/>
        <v>1176</v>
      </c>
      <c r="AU33" s="114">
        <f t="shared" si="8"/>
        <v>1260</v>
      </c>
      <c r="AV33" s="114">
        <f t="shared" si="9"/>
        <v>1323</v>
      </c>
      <c r="AW33" s="91">
        <f t="shared" si="10"/>
        <v>1325</v>
      </c>
      <c r="AX33" s="114">
        <f t="shared" si="11"/>
        <v>1492</v>
      </c>
      <c r="AY33" s="114">
        <f t="shared" si="12"/>
        <v>1267</v>
      </c>
      <c r="AZ33" s="39"/>
      <c r="BA33" s="115">
        <f t="shared" si="13"/>
        <v>12</v>
      </c>
      <c r="BB33" s="114">
        <f t="shared" si="14"/>
        <v>11</v>
      </c>
      <c r="BC33" s="114">
        <f t="shared" si="15"/>
        <v>11</v>
      </c>
      <c r="BD33" s="91">
        <f t="shared" si="16"/>
        <v>15</v>
      </c>
      <c r="BE33" s="114">
        <f t="shared" si="17"/>
        <v>7</v>
      </c>
      <c r="BF33" s="114">
        <f t="shared" si="18"/>
        <v>6</v>
      </c>
      <c r="BG33" s="114">
        <f t="shared" si="19"/>
        <v>12</v>
      </c>
      <c r="BH33" s="114">
        <f t="shared" si="20"/>
        <v>12</v>
      </c>
      <c r="BI33" s="114">
        <f t="shared" si="21"/>
        <v>10</v>
      </c>
      <c r="BJ33" s="114">
        <f t="shared" si="22"/>
        <v>17</v>
      </c>
      <c r="BK33" s="114">
        <f t="shared" si="23"/>
        <v>14</v>
      </c>
      <c r="BL33" s="92">
        <f t="shared" si="29"/>
        <v>127</v>
      </c>
      <c r="BM33" s="91">
        <f t="shared" si="30"/>
        <v>6</v>
      </c>
      <c r="BN33" s="91">
        <f t="shared" si="31"/>
        <v>17</v>
      </c>
      <c r="BO33" s="93">
        <f t="shared" si="32"/>
        <v>121</v>
      </c>
      <c r="BP33" s="44"/>
    </row>
    <row r="34" spans="1:68" ht="14.25" x14ac:dyDescent="0.2">
      <c r="A34" s="94">
        <v>30</v>
      </c>
      <c r="B34" s="95" t="s">
        <v>13</v>
      </c>
      <c r="C34" s="116" t="s">
        <v>16</v>
      </c>
      <c r="D34" s="96"/>
      <c r="E34" s="97">
        <f t="shared" si="24"/>
        <v>1138</v>
      </c>
      <c r="F34" s="169">
        <v>0</v>
      </c>
      <c r="G34" s="96">
        <v>1138</v>
      </c>
      <c r="H34" s="99">
        <f t="shared" si="0"/>
        <v>0</v>
      </c>
      <c r="I34" s="100">
        <f t="shared" si="25"/>
        <v>-98.727272727272748</v>
      </c>
      <c r="J34" s="101">
        <v>20</v>
      </c>
      <c r="K34" s="102">
        <v>11</v>
      </c>
      <c r="L34" s="103">
        <v>11</v>
      </c>
      <c r="M34" s="104">
        <f t="shared" si="26"/>
        <v>1236.7272727272727</v>
      </c>
      <c r="N34" s="100">
        <f t="shared" si="27"/>
        <v>123</v>
      </c>
      <c r="O34" s="105">
        <f t="shared" si="28"/>
        <v>117</v>
      </c>
      <c r="P34" s="106">
        <v>11</v>
      </c>
      <c r="Q34" s="107">
        <v>0</v>
      </c>
      <c r="R34" s="108">
        <v>4</v>
      </c>
      <c r="S34" s="109">
        <v>0</v>
      </c>
      <c r="T34" s="110">
        <v>36</v>
      </c>
      <c r="U34" s="111">
        <v>1</v>
      </c>
      <c r="V34" s="108">
        <v>33</v>
      </c>
      <c r="W34" s="111">
        <v>2</v>
      </c>
      <c r="X34" s="110">
        <v>15</v>
      </c>
      <c r="Y34" s="111">
        <v>1</v>
      </c>
      <c r="Z34" s="110">
        <v>6</v>
      </c>
      <c r="AA34" s="111">
        <v>2</v>
      </c>
      <c r="AB34" s="110">
        <v>22</v>
      </c>
      <c r="AC34" s="109">
        <v>1</v>
      </c>
      <c r="AD34" s="106">
        <v>10</v>
      </c>
      <c r="AE34" s="107">
        <v>0</v>
      </c>
      <c r="AF34" s="112">
        <v>26</v>
      </c>
      <c r="AG34" s="109">
        <v>2</v>
      </c>
      <c r="AH34" s="108">
        <v>24</v>
      </c>
      <c r="AI34" s="111">
        <v>2</v>
      </c>
      <c r="AJ34" s="108">
        <v>25</v>
      </c>
      <c r="AK34" s="111">
        <v>0</v>
      </c>
      <c r="AL34" s="84"/>
      <c r="AM34" s="85">
        <f t="shared" si="1"/>
        <v>11</v>
      </c>
      <c r="AN34" s="84"/>
      <c r="AO34" s="113">
        <f t="shared" si="2"/>
        <v>1316</v>
      </c>
      <c r="AP34" s="91">
        <f t="shared" si="3"/>
        <v>1438</v>
      </c>
      <c r="AQ34" s="114">
        <f t="shared" si="4"/>
        <v>1000</v>
      </c>
      <c r="AR34" s="91">
        <f t="shared" si="5"/>
        <v>1042</v>
      </c>
      <c r="AS34" s="114">
        <f t="shared" si="6"/>
        <v>1292</v>
      </c>
      <c r="AT34" s="114">
        <f t="shared" si="7"/>
        <v>1408</v>
      </c>
      <c r="AU34" s="114">
        <f t="shared" si="8"/>
        <v>1229</v>
      </c>
      <c r="AV34" s="114">
        <f t="shared" si="9"/>
        <v>1322</v>
      </c>
      <c r="AW34" s="91">
        <f t="shared" si="10"/>
        <v>1185</v>
      </c>
      <c r="AX34" s="114">
        <f t="shared" si="11"/>
        <v>1186</v>
      </c>
      <c r="AY34" s="114">
        <f t="shared" si="12"/>
        <v>1186</v>
      </c>
      <c r="AZ34" s="39"/>
      <c r="BA34" s="115">
        <f t="shared" si="13"/>
        <v>16</v>
      </c>
      <c r="BB34" s="114">
        <f t="shared" si="14"/>
        <v>9</v>
      </c>
      <c r="BC34" s="114">
        <f t="shared" si="15"/>
        <v>6</v>
      </c>
      <c r="BD34" s="91">
        <f t="shared" si="16"/>
        <v>12</v>
      </c>
      <c r="BE34" s="114">
        <f t="shared" si="17"/>
        <v>12</v>
      </c>
      <c r="BF34" s="114">
        <f t="shared" si="18"/>
        <v>12</v>
      </c>
      <c r="BG34" s="114">
        <f t="shared" si="19"/>
        <v>11</v>
      </c>
      <c r="BH34" s="114">
        <f t="shared" si="20"/>
        <v>12</v>
      </c>
      <c r="BI34" s="114">
        <f t="shared" si="21"/>
        <v>11</v>
      </c>
      <c r="BJ34" s="114">
        <f t="shared" si="22"/>
        <v>9</v>
      </c>
      <c r="BK34" s="114">
        <f t="shared" si="23"/>
        <v>13</v>
      </c>
      <c r="BL34" s="92">
        <f t="shared" si="29"/>
        <v>123</v>
      </c>
      <c r="BM34" s="91">
        <f t="shared" si="30"/>
        <v>6</v>
      </c>
      <c r="BN34" s="91">
        <f t="shared" si="31"/>
        <v>16</v>
      </c>
      <c r="BO34" s="93">
        <f t="shared" si="32"/>
        <v>117</v>
      </c>
      <c r="BP34" s="44"/>
    </row>
    <row r="35" spans="1:68" ht="14.25" x14ac:dyDescent="0.2">
      <c r="A35" s="94">
        <v>31</v>
      </c>
      <c r="B35" s="95" t="s">
        <v>15</v>
      </c>
      <c r="C35" s="116" t="s">
        <v>19</v>
      </c>
      <c r="D35" s="121"/>
      <c r="E35" s="97">
        <f t="shared" si="24"/>
        <v>1127.1199999999999</v>
      </c>
      <c r="F35" s="98">
        <f t="shared" si="33"/>
        <v>19.11999999999999</v>
      </c>
      <c r="G35" s="100">
        <v>1108</v>
      </c>
      <c r="H35" s="99">
        <f t="shared" si="0"/>
        <v>0</v>
      </c>
      <c r="I35" s="100">
        <f t="shared" si="25"/>
        <v>-177.81818181818176</v>
      </c>
      <c r="J35" s="101">
        <v>32</v>
      </c>
      <c r="K35" s="102">
        <v>9</v>
      </c>
      <c r="L35" s="103">
        <v>11</v>
      </c>
      <c r="M35" s="104">
        <f t="shared" si="26"/>
        <v>1285.8181818181818</v>
      </c>
      <c r="N35" s="100">
        <f t="shared" si="27"/>
        <v>122</v>
      </c>
      <c r="O35" s="105">
        <f t="shared" si="28"/>
        <v>113</v>
      </c>
      <c r="P35" s="106">
        <v>12</v>
      </c>
      <c r="Q35" s="107">
        <v>0</v>
      </c>
      <c r="R35" s="108">
        <v>10</v>
      </c>
      <c r="S35" s="109">
        <v>1</v>
      </c>
      <c r="T35" s="110">
        <v>6</v>
      </c>
      <c r="U35" s="111">
        <v>1</v>
      </c>
      <c r="V35" s="108">
        <v>4</v>
      </c>
      <c r="W35" s="111">
        <v>1</v>
      </c>
      <c r="X35" s="110">
        <v>32</v>
      </c>
      <c r="Y35" s="111">
        <v>2</v>
      </c>
      <c r="Z35" s="110">
        <v>3</v>
      </c>
      <c r="AA35" s="111">
        <v>2</v>
      </c>
      <c r="AB35" s="110">
        <v>18</v>
      </c>
      <c r="AC35" s="109">
        <v>0</v>
      </c>
      <c r="AD35" s="106">
        <v>22</v>
      </c>
      <c r="AE35" s="107">
        <v>1</v>
      </c>
      <c r="AF35" s="112">
        <v>24</v>
      </c>
      <c r="AG35" s="109">
        <v>1</v>
      </c>
      <c r="AH35" s="108">
        <v>20</v>
      </c>
      <c r="AI35" s="111">
        <v>0</v>
      </c>
      <c r="AJ35" s="108">
        <v>26</v>
      </c>
      <c r="AK35" s="111">
        <v>0</v>
      </c>
      <c r="AL35" s="84"/>
      <c r="AM35" s="85">
        <f t="shared" si="1"/>
        <v>9</v>
      </c>
      <c r="AN35" s="84"/>
      <c r="AO35" s="113">
        <f t="shared" si="2"/>
        <v>1308</v>
      </c>
      <c r="AP35" s="91">
        <f t="shared" si="3"/>
        <v>1322</v>
      </c>
      <c r="AQ35" s="114">
        <f t="shared" si="4"/>
        <v>1408</v>
      </c>
      <c r="AR35" s="91">
        <f t="shared" si="5"/>
        <v>1438</v>
      </c>
      <c r="AS35" s="114">
        <f t="shared" si="6"/>
        <v>1096</v>
      </c>
      <c r="AT35" s="114">
        <f t="shared" si="7"/>
        <v>1442</v>
      </c>
      <c r="AU35" s="114">
        <f t="shared" si="8"/>
        <v>1270</v>
      </c>
      <c r="AV35" s="114">
        <f t="shared" si="9"/>
        <v>1229</v>
      </c>
      <c r="AW35" s="91">
        <f t="shared" si="10"/>
        <v>1186</v>
      </c>
      <c r="AX35" s="114">
        <f t="shared" si="11"/>
        <v>1260</v>
      </c>
      <c r="AY35" s="114">
        <f t="shared" si="12"/>
        <v>1185</v>
      </c>
      <c r="AZ35" s="39"/>
      <c r="BA35" s="115">
        <f t="shared" si="13"/>
        <v>11</v>
      </c>
      <c r="BB35" s="114">
        <f t="shared" si="14"/>
        <v>12</v>
      </c>
      <c r="BC35" s="114">
        <f t="shared" si="15"/>
        <v>12</v>
      </c>
      <c r="BD35" s="91">
        <f t="shared" si="16"/>
        <v>9</v>
      </c>
      <c r="BE35" s="114">
        <f t="shared" si="17"/>
        <v>11</v>
      </c>
      <c r="BF35" s="114">
        <f t="shared" si="18"/>
        <v>9</v>
      </c>
      <c r="BG35" s="114">
        <f t="shared" si="19"/>
        <v>15</v>
      </c>
      <c r="BH35" s="114">
        <f t="shared" si="20"/>
        <v>11</v>
      </c>
      <c r="BI35" s="114">
        <f t="shared" si="21"/>
        <v>9</v>
      </c>
      <c r="BJ35" s="114">
        <f t="shared" si="22"/>
        <v>12</v>
      </c>
      <c r="BK35" s="114">
        <f t="shared" si="23"/>
        <v>11</v>
      </c>
      <c r="BL35" s="92">
        <f t="shared" si="29"/>
        <v>122</v>
      </c>
      <c r="BM35" s="91">
        <f t="shared" si="30"/>
        <v>9</v>
      </c>
      <c r="BN35" s="91">
        <f t="shared" si="31"/>
        <v>15</v>
      </c>
      <c r="BO35" s="93">
        <f t="shared" si="32"/>
        <v>113</v>
      </c>
      <c r="BP35" s="44"/>
    </row>
    <row r="36" spans="1:68" ht="14.25" x14ac:dyDescent="0.2">
      <c r="A36" s="94">
        <v>32</v>
      </c>
      <c r="B36" s="95" t="s">
        <v>103</v>
      </c>
      <c r="C36" s="116" t="s">
        <v>42</v>
      </c>
      <c r="D36" s="121"/>
      <c r="E36" s="97">
        <f t="shared" si="24"/>
        <v>1112.98</v>
      </c>
      <c r="F36" s="98">
        <f t="shared" si="33"/>
        <v>16.980000000000011</v>
      </c>
      <c r="G36" s="100">
        <v>1096</v>
      </c>
      <c r="H36" s="99">
        <f t="shared" si="0"/>
        <v>0</v>
      </c>
      <c r="I36" s="100">
        <f t="shared" si="25"/>
        <v>-134.90000000000009</v>
      </c>
      <c r="J36" s="101">
        <v>23</v>
      </c>
      <c r="K36" s="102">
        <v>11</v>
      </c>
      <c r="L36" s="103">
        <v>10</v>
      </c>
      <c r="M36" s="104">
        <f t="shared" si="26"/>
        <v>1230.9000000000001</v>
      </c>
      <c r="N36" s="100">
        <f t="shared" si="27"/>
        <v>108</v>
      </c>
      <c r="O36" s="105">
        <f t="shared" si="28"/>
        <v>108</v>
      </c>
      <c r="P36" s="106">
        <v>13</v>
      </c>
      <c r="Q36" s="107">
        <v>0</v>
      </c>
      <c r="R36" s="108">
        <v>5</v>
      </c>
      <c r="S36" s="109">
        <v>1</v>
      </c>
      <c r="T36" s="110">
        <v>25</v>
      </c>
      <c r="U36" s="111">
        <v>0</v>
      </c>
      <c r="V36" s="108">
        <v>999</v>
      </c>
      <c r="W36" s="111">
        <v>2</v>
      </c>
      <c r="X36" s="110">
        <v>31</v>
      </c>
      <c r="Y36" s="111">
        <v>0</v>
      </c>
      <c r="Z36" s="110">
        <v>38</v>
      </c>
      <c r="AA36" s="111">
        <v>1</v>
      </c>
      <c r="AB36" s="110">
        <v>15</v>
      </c>
      <c r="AC36" s="109">
        <v>0</v>
      </c>
      <c r="AD36" s="106">
        <v>39</v>
      </c>
      <c r="AE36" s="107">
        <v>2</v>
      </c>
      <c r="AF36" s="112">
        <v>3</v>
      </c>
      <c r="AG36" s="109">
        <v>2</v>
      </c>
      <c r="AH36" s="108">
        <v>17</v>
      </c>
      <c r="AI36" s="111">
        <v>2</v>
      </c>
      <c r="AJ36" s="108">
        <v>14</v>
      </c>
      <c r="AK36" s="111">
        <v>1</v>
      </c>
      <c r="AL36" s="84"/>
      <c r="AM36" s="85">
        <f t="shared" si="1"/>
        <v>11</v>
      </c>
      <c r="AN36" s="84"/>
      <c r="AO36" s="113">
        <f t="shared" si="2"/>
        <v>1296</v>
      </c>
      <c r="AP36" s="91">
        <f t="shared" si="3"/>
        <v>1414</v>
      </c>
      <c r="AQ36" s="114">
        <f t="shared" si="4"/>
        <v>1186</v>
      </c>
      <c r="AR36" s="91">
        <f t="shared" si="5"/>
        <v>0</v>
      </c>
      <c r="AS36" s="114">
        <f t="shared" si="6"/>
        <v>1108</v>
      </c>
      <c r="AT36" s="114">
        <f t="shared" si="7"/>
        <v>1000</v>
      </c>
      <c r="AU36" s="114">
        <f t="shared" si="8"/>
        <v>1292</v>
      </c>
      <c r="AV36" s="114">
        <f t="shared" si="9"/>
        <v>1000</v>
      </c>
      <c r="AW36" s="91">
        <f t="shared" si="10"/>
        <v>1442</v>
      </c>
      <c r="AX36" s="114">
        <f t="shared" si="11"/>
        <v>1276</v>
      </c>
      <c r="AY36" s="114">
        <f t="shared" si="12"/>
        <v>1295</v>
      </c>
      <c r="AZ36" s="39"/>
      <c r="BA36" s="115">
        <f t="shared" si="13"/>
        <v>14</v>
      </c>
      <c r="BB36" s="114">
        <f t="shared" si="14"/>
        <v>13</v>
      </c>
      <c r="BC36" s="114">
        <f t="shared" si="15"/>
        <v>13</v>
      </c>
      <c r="BD36" s="91">
        <f t="shared" si="16"/>
        <v>0</v>
      </c>
      <c r="BE36" s="114">
        <f t="shared" si="17"/>
        <v>9</v>
      </c>
      <c r="BF36" s="114">
        <f t="shared" si="18"/>
        <v>10</v>
      </c>
      <c r="BG36" s="114">
        <f t="shared" si="19"/>
        <v>12</v>
      </c>
      <c r="BH36" s="114">
        <f t="shared" si="20"/>
        <v>7</v>
      </c>
      <c r="BI36" s="114">
        <f t="shared" si="21"/>
        <v>9</v>
      </c>
      <c r="BJ36" s="114">
        <f t="shared" si="22"/>
        <v>10</v>
      </c>
      <c r="BK36" s="114">
        <f t="shared" si="23"/>
        <v>11</v>
      </c>
      <c r="BL36" s="92">
        <f t="shared" si="29"/>
        <v>108</v>
      </c>
      <c r="BM36" s="91">
        <f t="shared" si="30"/>
        <v>0</v>
      </c>
      <c r="BN36" s="91">
        <f t="shared" si="31"/>
        <v>14</v>
      </c>
      <c r="BO36" s="93">
        <f t="shared" si="32"/>
        <v>108</v>
      </c>
      <c r="BP36" s="44"/>
    </row>
    <row r="37" spans="1:68" ht="14.25" x14ac:dyDescent="0.2">
      <c r="A37" s="94">
        <v>33</v>
      </c>
      <c r="B37" s="95" t="s">
        <v>50</v>
      </c>
      <c r="C37" s="116" t="s">
        <v>19</v>
      </c>
      <c r="D37" s="121"/>
      <c r="E37" s="97">
        <f t="shared" si="24"/>
        <v>1079.7</v>
      </c>
      <c r="F37" s="98">
        <f t="shared" si="33"/>
        <v>37.699999999999996</v>
      </c>
      <c r="G37" s="100">
        <v>1042</v>
      </c>
      <c r="H37" s="99">
        <f t="shared" si="0"/>
        <v>0</v>
      </c>
      <c r="I37" s="100">
        <f t="shared" si="25"/>
        <v>-188.5</v>
      </c>
      <c r="J37" s="101">
        <v>18</v>
      </c>
      <c r="K37" s="102">
        <v>12</v>
      </c>
      <c r="L37" s="103">
        <v>10</v>
      </c>
      <c r="M37" s="104">
        <f t="shared" si="26"/>
        <v>1230.5</v>
      </c>
      <c r="N37" s="100">
        <f t="shared" si="27"/>
        <v>104</v>
      </c>
      <c r="O37" s="105">
        <f t="shared" si="28"/>
        <v>104</v>
      </c>
      <c r="P37" s="106">
        <v>14</v>
      </c>
      <c r="Q37" s="107">
        <v>0</v>
      </c>
      <c r="R37" s="108">
        <v>20</v>
      </c>
      <c r="S37" s="109">
        <v>0</v>
      </c>
      <c r="T37" s="110">
        <v>38</v>
      </c>
      <c r="U37" s="111">
        <v>1</v>
      </c>
      <c r="V37" s="108">
        <v>30</v>
      </c>
      <c r="W37" s="111">
        <v>0</v>
      </c>
      <c r="X37" s="110">
        <v>999</v>
      </c>
      <c r="Y37" s="111">
        <v>2</v>
      </c>
      <c r="Z37" s="110">
        <v>36</v>
      </c>
      <c r="AA37" s="111">
        <v>2</v>
      </c>
      <c r="AB37" s="110">
        <v>12</v>
      </c>
      <c r="AC37" s="109">
        <v>2</v>
      </c>
      <c r="AD37" s="106">
        <v>3</v>
      </c>
      <c r="AE37" s="107">
        <v>2</v>
      </c>
      <c r="AF37" s="112">
        <v>21</v>
      </c>
      <c r="AG37" s="109">
        <v>1</v>
      </c>
      <c r="AH37" s="108">
        <v>13</v>
      </c>
      <c r="AI37" s="111">
        <v>0</v>
      </c>
      <c r="AJ37" s="108">
        <v>8</v>
      </c>
      <c r="AK37" s="111">
        <v>2</v>
      </c>
      <c r="AL37" s="84"/>
      <c r="AM37" s="85">
        <f t="shared" si="1"/>
        <v>12</v>
      </c>
      <c r="AN37" s="84"/>
      <c r="AO37" s="113">
        <f t="shared" si="2"/>
        <v>1295</v>
      </c>
      <c r="AP37" s="91">
        <f t="shared" si="3"/>
        <v>1260</v>
      </c>
      <c r="AQ37" s="114">
        <f t="shared" si="4"/>
        <v>1000</v>
      </c>
      <c r="AR37" s="91">
        <f t="shared" si="5"/>
        <v>1138</v>
      </c>
      <c r="AS37" s="114">
        <f t="shared" si="6"/>
        <v>0</v>
      </c>
      <c r="AT37" s="114">
        <f t="shared" si="7"/>
        <v>1000</v>
      </c>
      <c r="AU37" s="114">
        <f t="shared" si="8"/>
        <v>1308</v>
      </c>
      <c r="AV37" s="114">
        <f t="shared" si="9"/>
        <v>1442</v>
      </c>
      <c r="AW37" s="91">
        <f t="shared" si="10"/>
        <v>1241</v>
      </c>
      <c r="AX37" s="114">
        <f t="shared" si="11"/>
        <v>1296</v>
      </c>
      <c r="AY37" s="114">
        <f t="shared" si="12"/>
        <v>1325</v>
      </c>
      <c r="AZ37" s="39"/>
      <c r="BA37" s="115">
        <f t="shared" si="13"/>
        <v>11</v>
      </c>
      <c r="BB37" s="114">
        <f t="shared" si="14"/>
        <v>12</v>
      </c>
      <c r="BC37" s="114">
        <f t="shared" si="15"/>
        <v>10</v>
      </c>
      <c r="BD37" s="91">
        <f t="shared" si="16"/>
        <v>11</v>
      </c>
      <c r="BE37" s="114">
        <f t="shared" si="17"/>
        <v>0</v>
      </c>
      <c r="BF37" s="114">
        <f t="shared" si="18"/>
        <v>6</v>
      </c>
      <c r="BG37" s="114">
        <f t="shared" si="19"/>
        <v>11</v>
      </c>
      <c r="BH37" s="114">
        <f t="shared" si="20"/>
        <v>9</v>
      </c>
      <c r="BI37" s="114">
        <f t="shared" si="21"/>
        <v>10</v>
      </c>
      <c r="BJ37" s="114">
        <f t="shared" si="22"/>
        <v>14</v>
      </c>
      <c r="BK37" s="114">
        <f t="shared" si="23"/>
        <v>10</v>
      </c>
      <c r="BL37" s="92">
        <f t="shared" si="29"/>
        <v>104</v>
      </c>
      <c r="BM37" s="91">
        <f t="shared" si="30"/>
        <v>0</v>
      </c>
      <c r="BN37" s="91">
        <f t="shared" si="31"/>
        <v>14</v>
      </c>
      <c r="BO37" s="93">
        <f t="shared" si="32"/>
        <v>104</v>
      </c>
      <c r="BP37" s="44"/>
    </row>
    <row r="38" spans="1:68" ht="14.25" x14ac:dyDescent="0.2">
      <c r="A38" s="94">
        <v>34</v>
      </c>
      <c r="B38" s="95" t="s">
        <v>104</v>
      </c>
      <c r="C38" s="116" t="s">
        <v>16</v>
      </c>
      <c r="D38" s="121"/>
      <c r="E38" s="97">
        <f t="shared" si="24"/>
        <v>1000</v>
      </c>
      <c r="F38" s="98">
        <f t="shared" si="33"/>
        <v>-33.040000000000006</v>
      </c>
      <c r="G38" s="100">
        <v>1008</v>
      </c>
      <c r="H38" s="99">
        <f t="shared" si="0"/>
        <v>0</v>
      </c>
      <c r="I38" s="100">
        <f t="shared" si="25"/>
        <v>-134.79999999999995</v>
      </c>
      <c r="J38" s="101">
        <v>39</v>
      </c>
      <c r="K38" s="102">
        <v>6</v>
      </c>
      <c r="L38" s="103">
        <v>10</v>
      </c>
      <c r="M38" s="104">
        <f t="shared" si="26"/>
        <v>1142.8</v>
      </c>
      <c r="N38" s="100">
        <f t="shared" si="27"/>
        <v>95</v>
      </c>
      <c r="O38" s="105">
        <f t="shared" si="28"/>
        <v>95</v>
      </c>
      <c r="P38" s="106">
        <v>15</v>
      </c>
      <c r="Q38" s="107">
        <v>1</v>
      </c>
      <c r="R38" s="108">
        <v>17</v>
      </c>
      <c r="S38" s="109">
        <v>0</v>
      </c>
      <c r="T38" s="110">
        <v>26</v>
      </c>
      <c r="U38" s="111">
        <v>0</v>
      </c>
      <c r="V38" s="108">
        <v>10</v>
      </c>
      <c r="W38" s="111">
        <v>1</v>
      </c>
      <c r="X38" s="110">
        <v>38</v>
      </c>
      <c r="Y38" s="111">
        <v>0</v>
      </c>
      <c r="Z38" s="110">
        <v>999</v>
      </c>
      <c r="AA38" s="111">
        <v>2</v>
      </c>
      <c r="AB38" s="110">
        <v>28</v>
      </c>
      <c r="AC38" s="109">
        <v>1</v>
      </c>
      <c r="AD38" s="106">
        <v>37</v>
      </c>
      <c r="AE38" s="107">
        <v>0</v>
      </c>
      <c r="AF38" s="112">
        <v>36</v>
      </c>
      <c r="AG38" s="109">
        <v>1</v>
      </c>
      <c r="AH38" s="108">
        <v>39</v>
      </c>
      <c r="AI38" s="111">
        <v>0</v>
      </c>
      <c r="AJ38" s="108">
        <v>27</v>
      </c>
      <c r="AK38" s="111">
        <v>0</v>
      </c>
      <c r="AL38" s="84"/>
      <c r="AM38" s="85">
        <f t="shared" si="1"/>
        <v>6</v>
      </c>
      <c r="AN38" s="84"/>
      <c r="AO38" s="113">
        <f t="shared" si="2"/>
        <v>1292</v>
      </c>
      <c r="AP38" s="91">
        <f t="shared" si="3"/>
        <v>1276</v>
      </c>
      <c r="AQ38" s="114">
        <f t="shared" si="4"/>
        <v>1185</v>
      </c>
      <c r="AR38" s="91">
        <f t="shared" si="5"/>
        <v>1322</v>
      </c>
      <c r="AS38" s="114">
        <f t="shared" si="6"/>
        <v>1000</v>
      </c>
      <c r="AT38" s="114">
        <f t="shared" si="7"/>
        <v>0</v>
      </c>
      <c r="AU38" s="114">
        <f t="shared" si="8"/>
        <v>1176</v>
      </c>
      <c r="AV38" s="114">
        <f t="shared" si="9"/>
        <v>1000</v>
      </c>
      <c r="AW38" s="91">
        <f t="shared" si="10"/>
        <v>1000</v>
      </c>
      <c r="AX38" s="114">
        <f t="shared" si="11"/>
        <v>1000</v>
      </c>
      <c r="AY38" s="114">
        <f t="shared" si="12"/>
        <v>1177</v>
      </c>
      <c r="AZ38" s="39"/>
      <c r="BA38" s="115">
        <f t="shared" si="13"/>
        <v>12</v>
      </c>
      <c r="BB38" s="114">
        <f t="shared" si="14"/>
        <v>10</v>
      </c>
      <c r="BC38" s="114">
        <f t="shared" si="15"/>
        <v>11</v>
      </c>
      <c r="BD38" s="91">
        <f t="shared" si="16"/>
        <v>12</v>
      </c>
      <c r="BE38" s="114">
        <f t="shared" si="17"/>
        <v>10</v>
      </c>
      <c r="BF38" s="114">
        <f t="shared" si="18"/>
        <v>0</v>
      </c>
      <c r="BG38" s="114">
        <f t="shared" si="19"/>
        <v>6</v>
      </c>
      <c r="BH38" s="114">
        <f t="shared" si="20"/>
        <v>11</v>
      </c>
      <c r="BI38" s="114">
        <f t="shared" si="21"/>
        <v>6</v>
      </c>
      <c r="BJ38" s="114">
        <f t="shared" si="22"/>
        <v>7</v>
      </c>
      <c r="BK38" s="114">
        <f t="shared" si="23"/>
        <v>10</v>
      </c>
      <c r="BL38" s="92">
        <f t="shared" si="29"/>
        <v>95</v>
      </c>
      <c r="BM38" s="91">
        <f t="shared" si="30"/>
        <v>0</v>
      </c>
      <c r="BN38" s="91">
        <f t="shared" si="31"/>
        <v>12</v>
      </c>
      <c r="BO38" s="93">
        <f t="shared" si="32"/>
        <v>95</v>
      </c>
      <c r="BP38" s="44"/>
    </row>
    <row r="39" spans="1:68" ht="14.25" x14ac:dyDescent="0.2">
      <c r="A39" s="94">
        <v>35</v>
      </c>
      <c r="B39" s="95" t="s">
        <v>105</v>
      </c>
      <c r="C39" s="116" t="s">
        <v>92</v>
      </c>
      <c r="D39" s="121"/>
      <c r="E39" s="97">
        <f t="shared" si="24"/>
        <v>1000</v>
      </c>
      <c r="F39" s="98">
        <f t="shared" si="33"/>
        <v>0</v>
      </c>
      <c r="G39" s="100">
        <v>1000</v>
      </c>
      <c r="H39" s="99">
        <f t="shared" si="0"/>
        <v>0</v>
      </c>
      <c r="I39" s="100">
        <f t="shared" si="25"/>
        <v>-208.90000000000009</v>
      </c>
      <c r="J39" s="101">
        <v>35</v>
      </c>
      <c r="K39" s="102">
        <v>7</v>
      </c>
      <c r="L39" s="103">
        <v>10</v>
      </c>
      <c r="M39" s="104">
        <f t="shared" si="26"/>
        <v>1208.9000000000001</v>
      </c>
      <c r="N39" s="100">
        <f t="shared" si="27"/>
        <v>109</v>
      </c>
      <c r="O39" s="105">
        <f t="shared" si="28"/>
        <v>109</v>
      </c>
      <c r="P39" s="106">
        <v>16</v>
      </c>
      <c r="Q39" s="107">
        <v>0</v>
      </c>
      <c r="R39" s="108">
        <v>22</v>
      </c>
      <c r="S39" s="109">
        <v>0</v>
      </c>
      <c r="T39" s="110">
        <v>999</v>
      </c>
      <c r="U39" s="111">
        <v>2</v>
      </c>
      <c r="V39" s="108">
        <v>39</v>
      </c>
      <c r="W39" s="111">
        <v>2</v>
      </c>
      <c r="X39" s="110">
        <v>29</v>
      </c>
      <c r="Y39" s="111">
        <v>1</v>
      </c>
      <c r="Z39" s="110">
        <v>24</v>
      </c>
      <c r="AA39" s="111">
        <v>0</v>
      </c>
      <c r="AB39" s="110">
        <v>37</v>
      </c>
      <c r="AC39" s="109">
        <v>2</v>
      </c>
      <c r="AD39" s="106">
        <v>25</v>
      </c>
      <c r="AE39" s="107">
        <v>0</v>
      </c>
      <c r="AF39" s="112">
        <v>9</v>
      </c>
      <c r="AG39" s="109">
        <v>0</v>
      </c>
      <c r="AH39" s="108">
        <v>3</v>
      </c>
      <c r="AI39" s="111">
        <v>0</v>
      </c>
      <c r="AJ39" s="108">
        <v>17</v>
      </c>
      <c r="AK39" s="111">
        <v>0</v>
      </c>
      <c r="AL39" s="84"/>
      <c r="AM39" s="85">
        <f t="shared" si="1"/>
        <v>7</v>
      </c>
      <c r="AN39" s="84"/>
      <c r="AO39" s="113">
        <f t="shared" si="2"/>
        <v>1285</v>
      </c>
      <c r="AP39" s="91">
        <f t="shared" si="3"/>
        <v>1229</v>
      </c>
      <c r="AQ39" s="114">
        <f t="shared" si="4"/>
        <v>0</v>
      </c>
      <c r="AR39" s="91">
        <f t="shared" si="5"/>
        <v>1000</v>
      </c>
      <c r="AS39" s="114">
        <f t="shared" si="6"/>
        <v>1162</v>
      </c>
      <c r="AT39" s="114">
        <f t="shared" si="7"/>
        <v>1186</v>
      </c>
      <c r="AU39" s="114">
        <f t="shared" si="8"/>
        <v>1000</v>
      </c>
      <c r="AV39" s="114">
        <f t="shared" si="9"/>
        <v>1186</v>
      </c>
      <c r="AW39" s="91">
        <f t="shared" si="10"/>
        <v>1323</v>
      </c>
      <c r="AX39" s="114">
        <f t="shared" si="11"/>
        <v>1442</v>
      </c>
      <c r="AY39" s="114">
        <f t="shared" si="12"/>
        <v>1276</v>
      </c>
      <c r="AZ39" s="39"/>
      <c r="BA39" s="115">
        <f t="shared" si="13"/>
        <v>15</v>
      </c>
      <c r="BB39" s="114">
        <f t="shared" si="14"/>
        <v>11</v>
      </c>
      <c r="BC39" s="114">
        <f t="shared" si="15"/>
        <v>0</v>
      </c>
      <c r="BD39" s="91">
        <f t="shared" si="16"/>
        <v>7</v>
      </c>
      <c r="BE39" s="114">
        <f t="shared" si="17"/>
        <v>12</v>
      </c>
      <c r="BF39" s="114">
        <f t="shared" si="18"/>
        <v>9</v>
      </c>
      <c r="BG39" s="114">
        <f t="shared" si="19"/>
        <v>11</v>
      </c>
      <c r="BH39" s="114">
        <f t="shared" si="20"/>
        <v>13</v>
      </c>
      <c r="BI39" s="114">
        <f t="shared" si="21"/>
        <v>12</v>
      </c>
      <c r="BJ39" s="114">
        <f t="shared" si="22"/>
        <v>9</v>
      </c>
      <c r="BK39" s="114">
        <f t="shared" si="23"/>
        <v>10</v>
      </c>
      <c r="BL39" s="92">
        <f t="shared" si="29"/>
        <v>109</v>
      </c>
      <c r="BM39" s="91">
        <f t="shared" si="30"/>
        <v>0</v>
      </c>
      <c r="BN39" s="91">
        <f t="shared" si="31"/>
        <v>15</v>
      </c>
      <c r="BO39" s="93">
        <f t="shared" si="32"/>
        <v>109</v>
      </c>
      <c r="BP39" s="44"/>
    </row>
    <row r="40" spans="1:68" ht="14.25" x14ac:dyDescent="0.2">
      <c r="A40" s="94">
        <v>36</v>
      </c>
      <c r="B40" s="95" t="s">
        <v>106</v>
      </c>
      <c r="C40" s="116" t="s">
        <v>17</v>
      </c>
      <c r="D40" s="121"/>
      <c r="E40" s="97">
        <f t="shared" si="24"/>
        <v>1000</v>
      </c>
      <c r="F40" s="98">
        <f t="shared" si="33"/>
        <v>-33.940000000000019</v>
      </c>
      <c r="G40" s="100">
        <v>1000</v>
      </c>
      <c r="H40" s="99">
        <f t="shared" si="0"/>
        <v>0</v>
      </c>
      <c r="I40" s="100">
        <f t="shared" si="25"/>
        <v>-130.29999999999995</v>
      </c>
      <c r="J40" s="101">
        <v>38</v>
      </c>
      <c r="K40" s="102">
        <v>6</v>
      </c>
      <c r="L40" s="103">
        <v>10</v>
      </c>
      <c r="M40" s="104">
        <f t="shared" si="26"/>
        <v>1130.3</v>
      </c>
      <c r="N40" s="100">
        <f t="shared" si="27"/>
        <v>98</v>
      </c>
      <c r="O40" s="105">
        <f t="shared" si="28"/>
        <v>98</v>
      </c>
      <c r="P40" s="106">
        <v>17</v>
      </c>
      <c r="Q40" s="107">
        <v>1</v>
      </c>
      <c r="R40" s="108">
        <v>15</v>
      </c>
      <c r="S40" s="109">
        <v>0</v>
      </c>
      <c r="T40" s="110">
        <v>30</v>
      </c>
      <c r="U40" s="111">
        <v>1</v>
      </c>
      <c r="V40" s="108">
        <v>28</v>
      </c>
      <c r="W40" s="111">
        <v>1</v>
      </c>
      <c r="X40" s="110">
        <v>25</v>
      </c>
      <c r="Y40" s="111">
        <v>0</v>
      </c>
      <c r="Z40" s="110">
        <v>33</v>
      </c>
      <c r="AA40" s="111">
        <v>0</v>
      </c>
      <c r="AB40" s="110">
        <v>999</v>
      </c>
      <c r="AC40" s="109">
        <v>2</v>
      </c>
      <c r="AD40" s="106">
        <v>26</v>
      </c>
      <c r="AE40" s="107">
        <v>0</v>
      </c>
      <c r="AF40" s="112">
        <v>34</v>
      </c>
      <c r="AG40" s="109">
        <v>1</v>
      </c>
      <c r="AH40" s="108">
        <v>38</v>
      </c>
      <c r="AI40" s="111">
        <v>0</v>
      </c>
      <c r="AJ40" s="108">
        <v>39</v>
      </c>
      <c r="AK40" s="111">
        <v>0</v>
      </c>
      <c r="AL40" s="84"/>
      <c r="AM40" s="85">
        <f t="shared" si="1"/>
        <v>6</v>
      </c>
      <c r="AN40" s="84"/>
      <c r="AO40" s="113">
        <f t="shared" si="2"/>
        <v>1276</v>
      </c>
      <c r="AP40" s="91">
        <f t="shared" si="3"/>
        <v>1292</v>
      </c>
      <c r="AQ40" s="114">
        <f t="shared" si="4"/>
        <v>1138</v>
      </c>
      <c r="AR40" s="91">
        <f t="shared" si="5"/>
        <v>1176</v>
      </c>
      <c r="AS40" s="114">
        <f t="shared" si="6"/>
        <v>1186</v>
      </c>
      <c r="AT40" s="114">
        <f t="shared" si="7"/>
        <v>1042</v>
      </c>
      <c r="AU40" s="114">
        <f t="shared" si="8"/>
        <v>0</v>
      </c>
      <c r="AV40" s="114">
        <f t="shared" si="9"/>
        <v>1185</v>
      </c>
      <c r="AW40" s="91">
        <f t="shared" si="10"/>
        <v>1008</v>
      </c>
      <c r="AX40" s="114">
        <f t="shared" si="11"/>
        <v>1000</v>
      </c>
      <c r="AY40" s="114">
        <f t="shared" si="12"/>
        <v>1000</v>
      </c>
      <c r="AZ40" s="39"/>
      <c r="BA40" s="115">
        <f t="shared" si="13"/>
        <v>10</v>
      </c>
      <c r="BB40" s="114">
        <f t="shared" si="14"/>
        <v>12</v>
      </c>
      <c r="BC40" s="114">
        <f t="shared" si="15"/>
        <v>11</v>
      </c>
      <c r="BD40" s="91">
        <f t="shared" si="16"/>
        <v>6</v>
      </c>
      <c r="BE40" s="114">
        <f t="shared" si="17"/>
        <v>13</v>
      </c>
      <c r="BF40" s="114">
        <f t="shared" si="18"/>
        <v>12</v>
      </c>
      <c r="BG40" s="114">
        <f t="shared" si="19"/>
        <v>0</v>
      </c>
      <c r="BH40" s="114">
        <f t="shared" si="20"/>
        <v>11</v>
      </c>
      <c r="BI40" s="114">
        <f t="shared" si="21"/>
        <v>6</v>
      </c>
      <c r="BJ40" s="114">
        <f t="shared" si="22"/>
        <v>10</v>
      </c>
      <c r="BK40" s="114">
        <f t="shared" si="23"/>
        <v>7</v>
      </c>
      <c r="BL40" s="92">
        <f t="shared" si="29"/>
        <v>98</v>
      </c>
      <c r="BM40" s="91">
        <f t="shared" si="30"/>
        <v>0</v>
      </c>
      <c r="BN40" s="91">
        <f t="shared" si="31"/>
        <v>13</v>
      </c>
      <c r="BO40" s="93">
        <f t="shared" si="32"/>
        <v>98</v>
      </c>
      <c r="BP40" s="44"/>
    </row>
    <row r="41" spans="1:68" ht="14.25" x14ac:dyDescent="0.2">
      <c r="A41" s="94">
        <v>37</v>
      </c>
      <c r="B41" s="95" t="s">
        <v>51</v>
      </c>
      <c r="C41" s="116" t="s">
        <v>19</v>
      </c>
      <c r="D41" s="121"/>
      <c r="E41" s="97">
        <f t="shared" si="24"/>
        <v>1042.3599999999999</v>
      </c>
      <c r="F41" s="98">
        <f t="shared" si="33"/>
        <v>42.359999999999985</v>
      </c>
      <c r="G41" s="100">
        <v>1000</v>
      </c>
      <c r="H41" s="99">
        <f t="shared" si="0"/>
        <v>0</v>
      </c>
      <c r="I41" s="100">
        <f t="shared" si="25"/>
        <v>-261.79999999999995</v>
      </c>
      <c r="J41" s="101">
        <v>24</v>
      </c>
      <c r="K41" s="102">
        <v>11</v>
      </c>
      <c r="L41" s="103">
        <v>10</v>
      </c>
      <c r="M41" s="104">
        <f t="shared" si="26"/>
        <v>1261.8</v>
      </c>
      <c r="N41" s="100">
        <f t="shared" si="27"/>
        <v>108</v>
      </c>
      <c r="O41" s="105">
        <f t="shared" si="28"/>
        <v>108</v>
      </c>
      <c r="P41" s="106">
        <v>18</v>
      </c>
      <c r="Q41" s="107">
        <v>0</v>
      </c>
      <c r="R41" s="108">
        <v>26</v>
      </c>
      <c r="S41" s="109">
        <v>1</v>
      </c>
      <c r="T41" s="110">
        <v>10</v>
      </c>
      <c r="U41" s="111">
        <v>2</v>
      </c>
      <c r="V41" s="108">
        <v>20</v>
      </c>
      <c r="W41" s="111">
        <v>0</v>
      </c>
      <c r="X41" s="110">
        <v>4</v>
      </c>
      <c r="Y41" s="111">
        <v>2</v>
      </c>
      <c r="Z41" s="110">
        <v>16</v>
      </c>
      <c r="AA41" s="111">
        <v>0</v>
      </c>
      <c r="AB41" s="110">
        <v>35</v>
      </c>
      <c r="AC41" s="109">
        <v>0</v>
      </c>
      <c r="AD41" s="106">
        <v>34</v>
      </c>
      <c r="AE41" s="107">
        <v>2</v>
      </c>
      <c r="AF41" s="112">
        <v>6</v>
      </c>
      <c r="AG41" s="109">
        <v>0</v>
      </c>
      <c r="AH41" s="108">
        <v>999</v>
      </c>
      <c r="AI41" s="111">
        <v>2</v>
      </c>
      <c r="AJ41" s="108">
        <v>3</v>
      </c>
      <c r="AK41" s="111">
        <v>2</v>
      </c>
      <c r="AL41" s="84"/>
      <c r="AM41" s="85">
        <f t="shared" si="1"/>
        <v>11</v>
      </c>
      <c r="AN41" s="84"/>
      <c r="AO41" s="113">
        <f t="shared" si="2"/>
        <v>1270</v>
      </c>
      <c r="AP41" s="91">
        <f t="shared" si="3"/>
        <v>1185</v>
      </c>
      <c r="AQ41" s="114">
        <f t="shared" si="4"/>
        <v>1322</v>
      </c>
      <c r="AR41" s="91">
        <f t="shared" si="5"/>
        <v>1260</v>
      </c>
      <c r="AS41" s="114">
        <f t="shared" si="6"/>
        <v>1438</v>
      </c>
      <c r="AT41" s="114">
        <f t="shared" si="7"/>
        <v>1285</v>
      </c>
      <c r="AU41" s="114">
        <f t="shared" si="8"/>
        <v>1000</v>
      </c>
      <c r="AV41" s="114">
        <f t="shared" si="9"/>
        <v>1008</v>
      </c>
      <c r="AW41" s="91">
        <f t="shared" si="10"/>
        <v>1408</v>
      </c>
      <c r="AX41" s="114">
        <f t="shared" si="11"/>
        <v>0</v>
      </c>
      <c r="AY41" s="114">
        <f t="shared" si="12"/>
        <v>1442</v>
      </c>
      <c r="AZ41" s="39"/>
      <c r="BA41" s="115">
        <f t="shared" si="13"/>
        <v>15</v>
      </c>
      <c r="BB41" s="114">
        <f t="shared" si="14"/>
        <v>11</v>
      </c>
      <c r="BC41" s="114">
        <f t="shared" si="15"/>
        <v>12</v>
      </c>
      <c r="BD41" s="91">
        <f t="shared" si="16"/>
        <v>12</v>
      </c>
      <c r="BE41" s="114">
        <f t="shared" si="17"/>
        <v>9</v>
      </c>
      <c r="BF41" s="114">
        <f t="shared" si="18"/>
        <v>15</v>
      </c>
      <c r="BG41" s="114">
        <f t="shared" si="19"/>
        <v>7</v>
      </c>
      <c r="BH41" s="114">
        <f t="shared" si="20"/>
        <v>6</v>
      </c>
      <c r="BI41" s="114">
        <f t="shared" si="21"/>
        <v>12</v>
      </c>
      <c r="BJ41" s="114">
        <f t="shared" si="22"/>
        <v>0</v>
      </c>
      <c r="BK41" s="114">
        <f t="shared" si="23"/>
        <v>9</v>
      </c>
      <c r="BL41" s="92">
        <f t="shared" si="29"/>
        <v>108</v>
      </c>
      <c r="BM41" s="91">
        <f t="shared" si="30"/>
        <v>0</v>
      </c>
      <c r="BN41" s="91">
        <f t="shared" si="31"/>
        <v>15</v>
      </c>
      <c r="BO41" s="93">
        <f t="shared" si="32"/>
        <v>108</v>
      </c>
      <c r="BP41" s="44"/>
    </row>
    <row r="42" spans="1:68" ht="14.25" x14ac:dyDescent="0.2">
      <c r="A42" s="94">
        <v>38</v>
      </c>
      <c r="B42" s="95" t="s">
        <v>142</v>
      </c>
      <c r="C42" s="116" t="s">
        <v>17</v>
      </c>
      <c r="D42" s="121"/>
      <c r="E42" s="97">
        <f t="shared" si="24"/>
        <v>1017.84</v>
      </c>
      <c r="F42" s="98">
        <f t="shared" si="33"/>
        <v>17.840000000000007</v>
      </c>
      <c r="G42" s="100">
        <v>1000</v>
      </c>
      <c r="H42" s="99">
        <f t="shared" si="0"/>
        <v>0</v>
      </c>
      <c r="I42" s="100">
        <f t="shared" si="25"/>
        <v>-189.20000000000005</v>
      </c>
      <c r="J42" s="101">
        <v>30</v>
      </c>
      <c r="K42" s="102">
        <v>10</v>
      </c>
      <c r="L42" s="103">
        <v>10</v>
      </c>
      <c r="M42" s="104">
        <f t="shared" si="26"/>
        <v>1189.2</v>
      </c>
      <c r="N42" s="100">
        <f t="shared" si="27"/>
        <v>96</v>
      </c>
      <c r="O42" s="105">
        <f t="shared" si="28"/>
        <v>96</v>
      </c>
      <c r="P42" s="106">
        <v>19</v>
      </c>
      <c r="Q42" s="107">
        <v>0</v>
      </c>
      <c r="R42" s="108">
        <v>27</v>
      </c>
      <c r="S42" s="109">
        <v>0</v>
      </c>
      <c r="T42" s="110">
        <v>33</v>
      </c>
      <c r="U42" s="111">
        <v>1</v>
      </c>
      <c r="V42" s="108">
        <v>6</v>
      </c>
      <c r="W42" s="111">
        <v>0</v>
      </c>
      <c r="X42" s="110">
        <v>34</v>
      </c>
      <c r="Y42" s="111">
        <v>2</v>
      </c>
      <c r="Z42" s="110">
        <v>32</v>
      </c>
      <c r="AA42" s="111">
        <v>1</v>
      </c>
      <c r="AB42" s="110">
        <v>3</v>
      </c>
      <c r="AC42" s="109">
        <v>0</v>
      </c>
      <c r="AD42" s="106">
        <v>999</v>
      </c>
      <c r="AE42" s="107">
        <v>2</v>
      </c>
      <c r="AF42" s="112">
        <v>17</v>
      </c>
      <c r="AG42" s="109">
        <v>0</v>
      </c>
      <c r="AH42" s="108">
        <v>36</v>
      </c>
      <c r="AI42" s="111">
        <v>2</v>
      </c>
      <c r="AJ42" s="108">
        <v>28</v>
      </c>
      <c r="AK42" s="111">
        <v>2</v>
      </c>
      <c r="AL42" s="84"/>
      <c r="AM42" s="85">
        <f t="shared" si="1"/>
        <v>10</v>
      </c>
      <c r="AN42" s="84"/>
      <c r="AO42" s="113">
        <f t="shared" si="2"/>
        <v>1267</v>
      </c>
      <c r="AP42" s="91">
        <f t="shared" si="3"/>
        <v>1177</v>
      </c>
      <c r="AQ42" s="114">
        <f t="shared" si="4"/>
        <v>1042</v>
      </c>
      <c r="AR42" s="91">
        <f t="shared" si="5"/>
        <v>1408</v>
      </c>
      <c r="AS42" s="114">
        <f t="shared" si="6"/>
        <v>1008</v>
      </c>
      <c r="AT42" s="114">
        <f t="shared" si="7"/>
        <v>1096</v>
      </c>
      <c r="AU42" s="114">
        <f t="shared" si="8"/>
        <v>1442</v>
      </c>
      <c r="AV42" s="114">
        <f t="shared" si="9"/>
        <v>0</v>
      </c>
      <c r="AW42" s="91">
        <f t="shared" si="10"/>
        <v>1276</v>
      </c>
      <c r="AX42" s="114">
        <f t="shared" si="11"/>
        <v>1000</v>
      </c>
      <c r="AY42" s="114">
        <f t="shared" si="12"/>
        <v>1176</v>
      </c>
      <c r="AZ42" s="39"/>
      <c r="BA42" s="115">
        <f t="shared" si="13"/>
        <v>14</v>
      </c>
      <c r="BB42" s="114">
        <f t="shared" si="14"/>
        <v>10</v>
      </c>
      <c r="BC42" s="114">
        <f t="shared" si="15"/>
        <v>12</v>
      </c>
      <c r="BD42" s="91">
        <f t="shared" si="16"/>
        <v>12</v>
      </c>
      <c r="BE42" s="114">
        <f t="shared" si="17"/>
        <v>6</v>
      </c>
      <c r="BF42" s="114">
        <f t="shared" si="18"/>
        <v>11</v>
      </c>
      <c r="BG42" s="114">
        <f t="shared" si="19"/>
        <v>9</v>
      </c>
      <c r="BH42" s="114">
        <f t="shared" si="20"/>
        <v>0</v>
      </c>
      <c r="BI42" s="114">
        <f t="shared" si="21"/>
        <v>10</v>
      </c>
      <c r="BJ42" s="114">
        <f t="shared" si="22"/>
        <v>6</v>
      </c>
      <c r="BK42" s="114">
        <f t="shared" si="23"/>
        <v>6</v>
      </c>
      <c r="BL42" s="92">
        <f t="shared" si="29"/>
        <v>96</v>
      </c>
      <c r="BM42" s="91">
        <f t="shared" si="30"/>
        <v>0</v>
      </c>
      <c r="BN42" s="91">
        <f t="shared" si="31"/>
        <v>14</v>
      </c>
      <c r="BO42" s="93">
        <f t="shared" si="32"/>
        <v>96</v>
      </c>
      <c r="BP42" s="44"/>
    </row>
    <row r="43" spans="1:68" ht="14.25" x14ac:dyDescent="0.2">
      <c r="A43" s="94">
        <v>39</v>
      </c>
      <c r="B43" s="95" t="s">
        <v>107</v>
      </c>
      <c r="C43" s="116" t="s">
        <v>17</v>
      </c>
      <c r="D43" s="121"/>
      <c r="E43" s="97">
        <f t="shared" si="24"/>
        <v>1000</v>
      </c>
      <c r="F43" s="98">
        <f t="shared" si="33"/>
        <v>0</v>
      </c>
      <c r="G43" s="100">
        <v>1000</v>
      </c>
      <c r="H43" s="99">
        <f t="shared" si="0"/>
        <v>0</v>
      </c>
      <c r="I43" s="100">
        <f t="shared" si="25"/>
        <v>-215.79999999999995</v>
      </c>
      <c r="J43" s="101">
        <v>36</v>
      </c>
      <c r="K43" s="102">
        <v>7</v>
      </c>
      <c r="L43" s="103">
        <v>10</v>
      </c>
      <c r="M43" s="104">
        <f t="shared" si="26"/>
        <v>1215.8</v>
      </c>
      <c r="N43" s="100">
        <f t="shared" si="27"/>
        <v>96</v>
      </c>
      <c r="O43" s="105">
        <f t="shared" si="28"/>
        <v>96</v>
      </c>
      <c r="P43" s="106">
        <v>999</v>
      </c>
      <c r="Q43" s="107">
        <v>2</v>
      </c>
      <c r="R43" s="108">
        <v>13</v>
      </c>
      <c r="S43" s="109">
        <v>0</v>
      </c>
      <c r="T43" s="110">
        <v>5</v>
      </c>
      <c r="U43" s="111">
        <v>0</v>
      </c>
      <c r="V43" s="108">
        <v>35</v>
      </c>
      <c r="W43" s="111">
        <v>0</v>
      </c>
      <c r="X43" s="110">
        <v>10</v>
      </c>
      <c r="Y43" s="111">
        <v>0</v>
      </c>
      <c r="Z43" s="110">
        <v>4</v>
      </c>
      <c r="AA43" s="111">
        <v>0</v>
      </c>
      <c r="AB43" s="110">
        <v>6</v>
      </c>
      <c r="AC43" s="109">
        <v>0</v>
      </c>
      <c r="AD43" s="106">
        <v>32</v>
      </c>
      <c r="AE43" s="107">
        <v>0</v>
      </c>
      <c r="AF43" s="112">
        <v>28</v>
      </c>
      <c r="AG43" s="109">
        <v>1</v>
      </c>
      <c r="AH43" s="108">
        <v>34</v>
      </c>
      <c r="AI43" s="111">
        <v>2</v>
      </c>
      <c r="AJ43" s="108">
        <v>36</v>
      </c>
      <c r="AK43" s="111">
        <v>2</v>
      </c>
      <c r="AL43" s="84"/>
      <c r="AM43" s="85">
        <f t="shared" si="1"/>
        <v>7</v>
      </c>
      <c r="AN43" s="84"/>
      <c r="AO43" s="113">
        <f t="shared" si="2"/>
        <v>0</v>
      </c>
      <c r="AP43" s="91">
        <f t="shared" si="3"/>
        <v>1296</v>
      </c>
      <c r="AQ43" s="114">
        <f t="shared" si="4"/>
        <v>1414</v>
      </c>
      <c r="AR43" s="91">
        <f t="shared" si="5"/>
        <v>1000</v>
      </c>
      <c r="AS43" s="114">
        <f t="shared" si="6"/>
        <v>1322</v>
      </c>
      <c r="AT43" s="114">
        <f t="shared" si="7"/>
        <v>1438</v>
      </c>
      <c r="AU43" s="114">
        <f t="shared" si="8"/>
        <v>1408</v>
      </c>
      <c r="AV43" s="114">
        <f t="shared" si="9"/>
        <v>1096</v>
      </c>
      <c r="AW43" s="91">
        <f t="shared" si="10"/>
        <v>1176</v>
      </c>
      <c r="AX43" s="114">
        <f t="shared" si="11"/>
        <v>1008</v>
      </c>
      <c r="AY43" s="114">
        <f t="shared" si="12"/>
        <v>1000</v>
      </c>
      <c r="AZ43" s="39"/>
      <c r="BA43" s="115">
        <f t="shared" si="13"/>
        <v>0</v>
      </c>
      <c r="BB43" s="114">
        <f t="shared" si="14"/>
        <v>14</v>
      </c>
      <c r="BC43" s="114">
        <f t="shared" si="15"/>
        <v>13</v>
      </c>
      <c r="BD43" s="91">
        <f t="shared" si="16"/>
        <v>7</v>
      </c>
      <c r="BE43" s="114">
        <f t="shared" si="17"/>
        <v>12</v>
      </c>
      <c r="BF43" s="114">
        <f t="shared" si="18"/>
        <v>9</v>
      </c>
      <c r="BG43" s="114">
        <f t="shared" si="19"/>
        <v>12</v>
      </c>
      <c r="BH43" s="114">
        <f t="shared" si="20"/>
        <v>11</v>
      </c>
      <c r="BI43" s="114">
        <f t="shared" si="21"/>
        <v>6</v>
      </c>
      <c r="BJ43" s="114">
        <f t="shared" si="22"/>
        <v>6</v>
      </c>
      <c r="BK43" s="114">
        <f t="shared" si="23"/>
        <v>6</v>
      </c>
      <c r="BL43" s="92">
        <f t="shared" si="29"/>
        <v>96</v>
      </c>
      <c r="BM43" s="91">
        <f t="shared" si="30"/>
        <v>0</v>
      </c>
      <c r="BN43" s="91">
        <f t="shared" si="31"/>
        <v>14</v>
      </c>
      <c r="BO43" s="93">
        <f t="shared" si="32"/>
        <v>96</v>
      </c>
      <c r="BP43" s="44"/>
    </row>
    <row r="44" spans="1:68" ht="14.25" x14ac:dyDescent="0.2">
      <c r="A44" s="94">
        <v>999</v>
      </c>
      <c r="B44" s="95" t="s">
        <v>108</v>
      </c>
      <c r="C44" s="116" t="s">
        <v>109</v>
      </c>
      <c r="D44" s="121"/>
      <c r="E44" s="97"/>
      <c r="F44" s="98"/>
      <c r="G44" s="100"/>
      <c r="H44" s="99"/>
      <c r="I44" s="100"/>
      <c r="J44" s="122" t="s">
        <v>110</v>
      </c>
      <c r="K44" s="102"/>
      <c r="L44" s="103"/>
      <c r="M44" s="104"/>
      <c r="N44" s="100"/>
      <c r="O44" s="105"/>
      <c r="P44" s="106"/>
      <c r="Q44" s="107"/>
      <c r="R44" s="108"/>
      <c r="S44" s="109"/>
      <c r="T44" s="110"/>
      <c r="U44" s="111"/>
      <c r="V44" s="108"/>
      <c r="W44" s="111"/>
      <c r="X44" s="110"/>
      <c r="Y44" s="111"/>
      <c r="Z44" s="110"/>
      <c r="AA44" s="111"/>
      <c r="AB44" s="110"/>
      <c r="AC44" s="109"/>
      <c r="AD44" s="106"/>
      <c r="AE44" s="107"/>
      <c r="AF44" s="112"/>
      <c r="AG44" s="109"/>
      <c r="AH44" s="108"/>
      <c r="AI44" s="111"/>
      <c r="AJ44" s="108"/>
      <c r="AK44" s="111"/>
      <c r="AL44" s="84"/>
      <c r="AM44" s="85"/>
      <c r="AN44" s="84"/>
      <c r="AO44" s="113"/>
      <c r="AP44" s="91"/>
      <c r="AQ44" s="114"/>
      <c r="AR44" s="91"/>
      <c r="AS44" s="114"/>
      <c r="AT44" s="114"/>
      <c r="AU44" s="114"/>
      <c r="AV44" s="114"/>
      <c r="AW44" s="91"/>
      <c r="AX44" s="114"/>
      <c r="AY44" s="114"/>
      <c r="AZ44" s="39"/>
      <c r="BA44" s="115"/>
      <c r="BB44" s="114"/>
      <c r="BC44" s="114"/>
      <c r="BD44" s="91"/>
      <c r="BE44" s="114"/>
      <c r="BF44" s="114"/>
      <c r="BG44" s="114"/>
      <c r="BH44" s="114"/>
      <c r="BI44" s="114"/>
      <c r="BJ44" s="114"/>
      <c r="BK44" s="114"/>
      <c r="BL44" s="92"/>
      <c r="BM44" s="91"/>
      <c r="BN44" s="91"/>
      <c r="BO44" s="93"/>
      <c r="BP44" s="44"/>
    </row>
    <row r="45" spans="1:68" ht="20.25" customHeight="1" x14ac:dyDescent="0.2">
      <c r="A45" s="123">
        <f>COUNTIF(A5:A44,"&lt;201")</f>
        <v>39</v>
      </c>
      <c r="B45" s="124"/>
      <c r="C45" s="125"/>
      <c r="D45" s="125"/>
      <c r="E45" s="125"/>
      <c r="F45" s="126"/>
      <c r="G45" s="127"/>
      <c r="H45" s="128"/>
      <c r="I45" s="128"/>
      <c r="J45" s="128"/>
      <c r="K45" s="129"/>
      <c r="L45" s="128"/>
      <c r="M45" s="128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30"/>
      <c r="AG45" s="125"/>
      <c r="AH45" s="125"/>
      <c r="AI45" s="125"/>
      <c r="AJ45" s="125"/>
      <c r="AK45" s="125"/>
      <c r="AL45" s="125"/>
      <c r="AM45" s="125"/>
      <c r="AN45" s="125"/>
      <c r="AO45" s="131"/>
      <c r="AP45" s="132"/>
      <c r="AQ45" s="132"/>
      <c r="AR45" s="131"/>
      <c r="AS45" s="131"/>
      <c r="AT45" s="131"/>
      <c r="AU45" s="131"/>
      <c r="AV45" s="131"/>
      <c r="AW45" s="131"/>
      <c r="AX45" s="131"/>
      <c r="AY45" s="132"/>
      <c r="AZ45" s="39"/>
      <c r="BA45" s="39"/>
      <c r="BB45" s="39"/>
      <c r="BC45" s="39"/>
      <c r="BD45" s="39"/>
      <c r="BE45" s="132"/>
      <c r="BF45" s="131"/>
      <c r="BG45" s="132"/>
      <c r="BH45" s="132"/>
      <c r="BI45" s="132"/>
      <c r="BJ45" s="132"/>
      <c r="BK45" s="132"/>
      <c r="BL45" s="132"/>
      <c r="BM45" s="131"/>
      <c r="BN45" s="132"/>
      <c r="BO45" s="39"/>
      <c r="BP45" s="44"/>
    </row>
    <row r="46" spans="1:68" ht="18" customHeight="1" x14ac:dyDescent="0.2">
      <c r="A46" s="133"/>
      <c r="B46" s="134"/>
      <c r="C46" s="125"/>
      <c r="D46" s="125"/>
      <c r="E46" s="125"/>
      <c r="F46" s="135"/>
      <c r="G46" s="127"/>
      <c r="H46" s="128"/>
      <c r="I46" s="128"/>
      <c r="J46" s="128"/>
      <c r="K46" s="129"/>
      <c r="L46" s="128"/>
      <c r="M46" s="128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31"/>
      <c r="AP46" s="132"/>
      <c r="AQ46" s="132"/>
      <c r="AR46" s="131"/>
      <c r="AS46" s="131"/>
      <c r="AT46" s="131"/>
      <c r="AU46" s="131"/>
      <c r="AV46" s="131"/>
      <c r="AW46" s="131"/>
      <c r="AX46" s="131"/>
      <c r="AY46" s="132"/>
      <c r="AZ46" s="39"/>
      <c r="BA46" s="39"/>
      <c r="BB46" s="39"/>
      <c r="BC46" s="39"/>
      <c r="BD46" s="39"/>
      <c r="BE46" s="132"/>
      <c r="BF46" s="131"/>
      <c r="BG46" s="132"/>
      <c r="BH46" s="132"/>
      <c r="BI46" s="132"/>
      <c r="BJ46" s="132"/>
      <c r="BK46" s="132"/>
      <c r="BL46" s="132"/>
      <c r="BM46" s="131"/>
      <c r="BN46" s="132"/>
      <c r="BO46" s="39"/>
      <c r="BP46" s="44"/>
    </row>
    <row r="47" spans="1:68" x14ac:dyDescent="0.2">
      <c r="A47" s="136"/>
      <c r="B47" s="137"/>
      <c r="C47" s="125"/>
      <c r="D47" s="125"/>
      <c r="E47" s="125"/>
      <c r="F47" s="39"/>
      <c r="G47" s="127"/>
      <c r="H47" s="128"/>
      <c r="I47" s="128"/>
      <c r="J47" s="128"/>
      <c r="K47" s="128"/>
      <c r="L47" s="128"/>
      <c r="M47" s="128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39"/>
      <c r="AP47" s="39"/>
      <c r="AQ47" s="39"/>
      <c r="AR47" s="131"/>
      <c r="AS47" s="131"/>
      <c r="AT47" s="131"/>
      <c r="AU47" s="131"/>
      <c r="AV47" s="131"/>
      <c r="AW47" s="131"/>
      <c r="AX47" s="131"/>
      <c r="AY47" s="39"/>
      <c r="AZ47" s="39"/>
      <c r="BA47" s="39"/>
      <c r="BB47" s="39"/>
      <c r="BC47" s="39"/>
      <c r="BD47" s="39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39"/>
      <c r="BP47" s="44"/>
    </row>
    <row r="48" spans="1:68" ht="15.75" x14ac:dyDescent="0.25">
      <c r="A48" s="223" t="s">
        <v>111</v>
      </c>
      <c r="B48" s="223"/>
      <c r="C48" s="215" t="s">
        <v>112</v>
      </c>
      <c r="D48" s="215"/>
      <c r="E48" s="215"/>
      <c r="F48" s="215"/>
      <c r="G48" s="215"/>
      <c r="H48" s="215"/>
      <c r="I48" s="215"/>
      <c r="J48" s="215"/>
      <c r="K48" s="215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138"/>
      <c r="AF48" s="138"/>
      <c r="AG48" s="138"/>
      <c r="AH48" s="138"/>
      <c r="AI48" s="138"/>
      <c r="AJ48" s="138"/>
      <c r="AK48" s="138"/>
      <c r="AL48" s="139"/>
      <c r="AM48" s="139"/>
      <c r="AN48" s="139"/>
      <c r="AO48" s="39"/>
      <c r="AP48" s="39"/>
      <c r="AQ48" s="39"/>
      <c r="AR48" s="132"/>
      <c r="AS48" s="132"/>
      <c r="AT48" s="132"/>
      <c r="AU48" s="132"/>
      <c r="AV48" s="132"/>
      <c r="AW48" s="132"/>
      <c r="AX48" s="132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4"/>
    </row>
    <row r="49" spans="1:68" x14ac:dyDescent="0.2">
      <c r="A49" s="39"/>
      <c r="B49" s="39"/>
      <c r="C49" s="39"/>
      <c r="D49" s="39"/>
      <c r="E49" s="221"/>
      <c r="F49" s="22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4"/>
    </row>
    <row r="50" spans="1:68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4"/>
    </row>
    <row r="51" spans="1:6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4"/>
    </row>
    <row r="52" spans="1:6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4"/>
    </row>
    <row r="53" spans="1:68" x14ac:dyDescent="0.2">
      <c r="A53" s="39"/>
      <c r="B53" s="39"/>
      <c r="C53" s="132"/>
      <c r="D53" s="39"/>
      <c r="E53" s="39"/>
      <c r="F53" s="39"/>
      <c r="G53" s="39"/>
      <c r="H53" s="39"/>
      <c r="I53" s="39"/>
      <c r="J53" s="39"/>
      <c r="K53" s="39"/>
      <c r="L53" s="39"/>
      <c r="M53" s="132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4"/>
    </row>
    <row r="54" spans="1:68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4"/>
    </row>
    <row r="55" spans="1:68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68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68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68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68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68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68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68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68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68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39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39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39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39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39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</row>
    <row r="85" spans="1:39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</row>
    <row r="87" spans="1:39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39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1:39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</row>
    <row r="93" spans="1:39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</row>
    <row r="94" spans="1:39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</row>
    <row r="95" spans="1:39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</row>
  </sheetData>
  <sheetProtection algorithmName="SHA-512" hashValue="aCCd3oh5oPNrE4lMT7ZcF4L+flSkrIFgSJSqULpWal+UVwnP2bYM9QpxhHtoir/+Fcxae58yV1E8FwJONHoQJQ==" saltValue="CEtxZ2FsQ+Gu14aZAHIhBQ==" spinCount="100000" sheet="1" objects="1" scenarios="1"/>
  <protectedRanges>
    <protectedRange sqref="L5:L44" name="Diapazons4"/>
    <protectedRange sqref="P5:AK44" name="Diapazons2"/>
    <protectedRange sqref="A1 A3 K45:K46 A45 B46 K5:L44 G5:G44 A5:D44" name="Diapazons1"/>
    <protectedRange sqref="Q3 C48 Q48 J5:J44" name="Diapazons3"/>
  </protectedRanges>
  <mergeCells count="25">
    <mergeCell ref="E49:F49"/>
    <mergeCell ref="AH4:AI4"/>
    <mergeCell ref="AJ4:AK4"/>
    <mergeCell ref="A48:B48"/>
    <mergeCell ref="C48:K48"/>
    <mergeCell ref="L48:AD48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:AG2"/>
    <mergeCell ref="AO1:AP1"/>
    <mergeCell ref="AR1:AT1"/>
    <mergeCell ref="AV1:AW1"/>
    <mergeCell ref="A3:B3"/>
    <mergeCell ref="D3:G3"/>
    <mergeCell ref="M3:P3"/>
    <mergeCell ref="Q3:AK3"/>
    <mergeCell ref="AO3:AY3"/>
  </mergeCells>
  <conditionalFormatting sqref="B5:B44">
    <cfRule type="expression" dxfId="103" priority="1" stopIfTrue="1">
      <formula>J5=1</formula>
    </cfRule>
    <cfRule type="expression" dxfId="102" priority="2" stopIfTrue="1">
      <formula>J5=2</formula>
    </cfRule>
    <cfRule type="expression" dxfId="101" priority="3" stopIfTrue="1">
      <formula>J5=3</formula>
    </cfRule>
  </conditionalFormatting>
  <conditionalFormatting sqref="BL7:BL44">
    <cfRule type="expression" dxfId="100" priority="4" stopIfTrue="1">
      <formula>A7="X"</formula>
    </cfRule>
  </conditionalFormatting>
  <conditionalFormatting sqref="BM7:BM44">
    <cfRule type="expression" dxfId="99" priority="5" stopIfTrue="1">
      <formula>A7="X"</formula>
    </cfRule>
  </conditionalFormatting>
  <conditionalFormatting sqref="BN7:BN44">
    <cfRule type="expression" dxfId="98" priority="6" stopIfTrue="1">
      <formula>A7="X"</formula>
    </cfRule>
  </conditionalFormatting>
  <conditionalFormatting sqref="BO7:BO44">
    <cfRule type="expression" dxfId="97" priority="7" stopIfTrue="1">
      <formula>A7="X"</formula>
    </cfRule>
  </conditionalFormatting>
  <conditionalFormatting sqref="I5:I44">
    <cfRule type="expression" dxfId="96" priority="8" stopIfTrue="1">
      <formula>I5&gt;150</formula>
    </cfRule>
    <cfRule type="expression" dxfId="95" priority="9" stopIfTrue="1">
      <formula>I5&lt;-150</formula>
    </cfRule>
  </conditionalFormatting>
  <conditionalFormatting sqref="P5:P44">
    <cfRule type="expression" dxfId="94" priority="10" stopIfTrue="1">
      <formula>P5=999</formula>
    </cfRule>
  </conditionalFormatting>
  <conditionalFormatting sqref="R5:R44 T5:T44 V5:V44">
    <cfRule type="expression" dxfId="93" priority="11" stopIfTrue="1">
      <formula>R5=999</formula>
    </cfRule>
  </conditionalFormatting>
  <conditionalFormatting sqref="X5:X44 Z5:Z44 AB5:AB44 AD5:AD44 AF5:AF44 AH5:AH44 AJ5:AJ44">
    <cfRule type="expression" dxfId="92" priority="12" stopIfTrue="1">
      <formula>X5=999</formula>
    </cfRule>
  </conditionalFormatting>
  <conditionalFormatting sqref="Q3:AK3">
    <cfRule type="expression" dxfId="91" priority="13" stopIfTrue="1">
      <formula>$Q$3=""</formula>
    </cfRule>
  </conditionalFormatting>
  <conditionalFormatting sqref="J5">
    <cfRule type="expression" dxfId="90" priority="14" stopIfTrue="1">
      <formula>$J5=""</formula>
    </cfRule>
  </conditionalFormatting>
  <conditionalFormatting sqref="J6:J44">
    <cfRule type="expression" dxfId="89" priority="15" stopIfTrue="1">
      <formula>$J6=0</formula>
    </cfRule>
  </conditionalFormatting>
  <conditionalFormatting sqref="C48:K48">
    <cfRule type="expression" dxfId="88" priority="16" stopIfTrue="1">
      <formula>$C$48=0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103"/>
  <sheetViews>
    <sheetView topLeftCell="A22" workbookViewId="0">
      <selection activeCell="K56" sqref="K56:AC56"/>
    </sheetView>
  </sheetViews>
  <sheetFormatPr defaultRowHeight="12.75" x14ac:dyDescent="0.2"/>
  <cols>
    <col min="1" max="1" width="3.42578125" style="1" customWidth="1"/>
    <col min="2" max="2" width="18.85546875" style="1" customWidth="1"/>
    <col min="3" max="3" width="15.28515625" style="1" customWidth="1"/>
    <col min="4" max="4" width="5" style="1" customWidth="1"/>
    <col min="5" max="11" width="4.7109375" style="1" customWidth="1"/>
    <col min="12" max="14" width="5" style="1" customWidth="1"/>
    <col min="15" max="15" width="3.28515625" style="1" customWidth="1"/>
    <col min="16" max="16" width="2.7109375" style="1" customWidth="1"/>
    <col min="17" max="17" width="3.28515625" style="1" customWidth="1"/>
    <col min="18" max="18" width="2.7109375" style="1" customWidth="1"/>
    <col min="19" max="19" width="3.28515625" style="1" customWidth="1"/>
    <col min="20" max="20" width="2.7109375" style="1" customWidth="1"/>
    <col min="21" max="21" width="3.28515625" style="1" customWidth="1"/>
    <col min="22" max="22" width="2.7109375" style="1" customWidth="1"/>
    <col min="23" max="23" width="3.28515625" style="1" customWidth="1"/>
    <col min="24" max="24" width="2.7109375" style="1" customWidth="1"/>
    <col min="25" max="25" width="3.28515625" style="1" customWidth="1"/>
    <col min="26" max="26" width="2.7109375" style="1" customWidth="1"/>
    <col min="27" max="27" width="3.28515625" style="1" customWidth="1"/>
    <col min="28" max="28" width="2.7109375" style="1" customWidth="1"/>
    <col min="29" max="29" width="3.28515625" style="1" customWidth="1"/>
    <col min="30" max="30" width="2.7109375" style="1" customWidth="1"/>
    <col min="31" max="31" width="3.28515625" style="1" customWidth="1"/>
    <col min="32" max="32" width="2.7109375" style="1" customWidth="1"/>
    <col min="33" max="33" width="3.28515625" style="1" customWidth="1"/>
    <col min="34" max="34" width="2.7109375" style="1" customWidth="1"/>
    <col min="35" max="35" width="3.28515625" style="1" customWidth="1"/>
    <col min="36" max="36" width="2.7109375" style="1" customWidth="1"/>
    <col min="37" max="37" width="2.42578125" style="1" customWidth="1"/>
    <col min="38" max="38" width="2.28515625" style="1" customWidth="1"/>
    <col min="39" max="39" width="2.42578125" style="1" customWidth="1"/>
    <col min="40" max="50" width="4.140625" style="1" customWidth="1"/>
    <col min="51" max="51" width="2.42578125" style="1" customWidth="1"/>
    <col min="52" max="62" width="4.140625" style="1" customWidth="1"/>
    <col min="63" max="63" width="5.85546875" style="1" customWidth="1"/>
    <col min="64" max="65" width="6.42578125" style="1" customWidth="1"/>
    <col min="66" max="66" width="6.7109375" style="1" customWidth="1"/>
    <col min="67" max="256" width="9.140625" style="1"/>
    <col min="257" max="257" width="3.42578125" style="1" customWidth="1"/>
    <col min="258" max="258" width="18.85546875" style="1" customWidth="1"/>
    <col min="259" max="259" width="15.28515625" style="1" customWidth="1"/>
    <col min="260" max="260" width="5" style="1" customWidth="1"/>
    <col min="261" max="267" width="4.7109375" style="1" customWidth="1"/>
    <col min="268" max="270" width="5" style="1" customWidth="1"/>
    <col min="271" max="271" width="3.28515625" style="1" customWidth="1"/>
    <col min="272" max="272" width="2.7109375" style="1" customWidth="1"/>
    <col min="273" max="273" width="3.28515625" style="1" customWidth="1"/>
    <col min="274" max="274" width="2.7109375" style="1" customWidth="1"/>
    <col min="275" max="275" width="3.28515625" style="1" customWidth="1"/>
    <col min="276" max="276" width="2.7109375" style="1" customWidth="1"/>
    <col min="277" max="277" width="3.28515625" style="1" customWidth="1"/>
    <col min="278" max="278" width="2.7109375" style="1" customWidth="1"/>
    <col min="279" max="279" width="3.28515625" style="1" customWidth="1"/>
    <col min="280" max="280" width="2.7109375" style="1" customWidth="1"/>
    <col min="281" max="281" width="3.28515625" style="1" customWidth="1"/>
    <col min="282" max="282" width="2.7109375" style="1" customWidth="1"/>
    <col min="283" max="283" width="3.28515625" style="1" customWidth="1"/>
    <col min="284" max="284" width="2.7109375" style="1" customWidth="1"/>
    <col min="285" max="285" width="3.28515625" style="1" customWidth="1"/>
    <col min="286" max="286" width="2.7109375" style="1" customWidth="1"/>
    <col min="287" max="287" width="3.28515625" style="1" customWidth="1"/>
    <col min="288" max="288" width="2.7109375" style="1" customWidth="1"/>
    <col min="289" max="289" width="3.28515625" style="1" customWidth="1"/>
    <col min="290" max="290" width="2.7109375" style="1" customWidth="1"/>
    <col min="291" max="291" width="3.28515625" style="1" customWidth="1"/>
    <col min="292" max="292" width="2.7109375" style="1" customWidth="1"/>
    <col min="293" max="293" width="2.42578125" style="1" customWidth="1"/>
    <col min="294" max="294" width="2.28515625" style="1" customWidth="1"/>
    <col min="295" max="295" width="2.42578125" style="1" customWidth="1"/>
    <col min="296" max="306" width="4.140625" style="1" customWidth="1"/>
    <col min="307" max="307" width="2.42578125" style="1" customWidth="1"/>
    <col min="308" max="318" width="4.140625" style="1" customWidth="1"/>
    <col min="319" max="319" width="5.85546875" style="1" customWidth="1"/>
    <col min="320" max="321" width="6.42578125" style="1" customWidth="1"/>
    <col min="322" max="322" width="6.7109375" style="1" customWidth="1"/>
    <col min="323" max="512" width="9.140625" style="1"/>
    <col min="513" max="513" width="3.42578125" style="1" customWidth="1"/>
    <col min="514" max="514" width="18.85546875" style="1" customWidth="1"/>
    <col min="515" max="515" width="15.28515625" style="1" customWidth="1"/>
    <col min="516" max="516" width="5" style="1" customWidth="1"/>
    <col min="517" max="523" width="4.7109375" style="1" customWidth="1"/>
    <col min="524" max="526" width="5" style="1" customWidth="1"/>
    <col min="527" max="527" width="3.28515625" style="1" customWidth="1"/>
    <col min="528" max="528" width="2.7109375" style="1" customWidth="1"/>
    <col min="529" max="529" width="3.28515625" style="1" customWidth="1"/>
    <col min="530" max="530" width="2.7109375" style="1" customWidth="1"/>
    <col min="531" max="531" width="3.28515625" style="1" customWidth="1"/>
    <col min="532" max="532" width="2.7109375" style="1" customWidth="1"/>
    <col min="533" max="533" width="3.28515625" style="1" customWidth="1"/>
    <col min="534" max="534" width="2.7109375" style="1" customWidth="1"/>
    <col min="535" max="535" width="3.28515625" style="1" customWidth="1"/>
    <col min="536" max="536" width="2.7109375" style="1" customWidth="1"/>
    <col min="537" max="537" width="3.28515625" style="1" customWidth="1"/>
    <col min="538" max="538" width="2.7109375" style="1" customWidth="1"/>
    <col min="539" max="539" width="3.28515625" style="1" customWidth="1"/>
    <col min="540" max="540" width="2.7109375" style="1" customWidth="1"/>
    <col min="541" max="541" width="3.28515625" style="1" customWidth="1"/>
    <col min="542" max="542" width="2.7109375" style="1" customWidth="1"/>
    <col min="543" max="543" width="3.28515625" style="1" customWidth="1"/>
    <col min="544" max="544" width="2.7109375" style="1" customWidth="1"/>
    <col min="545" max="545" width="3.28515625" style="1" customWidth="1"/>
    <col min="546" max="546" width="2.7109375" style="1" customWidth="1"/>
    <col min="547" max="547" width="3.28515625" style="1" customWidth="1"/>
    <col min="548" max="548" width="2.7109375" style="1" customWidth="1"/>
    <col min="549" max="549" width="2.42578125" style="1" customWidth="1"/>
    <col min="550" max="550" width="2.28515625" style="1" customWidth="1"/>
    <col min="551" max="551" width="2.42578125" style="1" customWidth="1"/>
    <col min="552" max="562" width="4.140625" style="1" customWidth="1"/>
    <col min="563" max="563" width="2.42578125" style="1" customWidth="1"/>
    <col min="564" max="574" width="4.140625" style="1" customWidth="1"/>
    <col min="575" max="575" width="5.85546875" style="1" customWidth="1"/>
    <col min="576" max="577" width="6.42578125" style="1" customWidth="1"/>
    <col min="578" max="578" width="6.7109375" style="1" customWidth="1"/>
    <col min="579" max="768" width="9.140625" style="1"/>
    <col min="769" max="769" width="3.42578125" style="1" customWidth="1"/>
    <col min="770" max="770" width="18.85546875" style="1" customWidth="1"/>
    <col min="771" max="771" width="15.28515625" style="1" customWidth="1"/>
    <col min="772" max="772" width="5" style="1" customWidth="1"/>
    <col min="773" max="779" width="4.7109375" style="1" customWidth="1"/>
    <col min="780" max="782" width="5" style="1" customWidth="1"/>
    <col min="783" max="783" width="3.28515625" style="1" customWidth="1"/>
    <col min="784" max="784" width="2.7109375" style="1" customWidth="1"/>
    <col min="785" max="785" width="3.28515625" style="1" customWidth="1"/>
    <col min="786" max="786" width="2.7109375" style="1" customWidth="1"/>
    <col min="787" max="787" width="3.28515625" style="1" customWidth="1"/>
    <col min="788" max="788" width="2.7109375" style="1" customWidth="1"/>
    <col min="789" max="789" width="3.28515625" style="1" customWidth="1"/>
    <col min="790" max="790" width="2.7109375" style="1" customWidth="1"/>
    <col min="791" max="791" width="3.28515625" style="1" customWidth="1"/>
    <col min="792" max="792" width="2.7109375" style="1" customWidth="1"/>
    <col min="793" max="793" width="3.28515625" style="1" customWidth="1"/>
    <col min="794" max="794" width="2.7109375" style="1" customWidth="1"/>
    <col min="795" max="795" width="3.28515625" style="1" customWidth="1"/>
    <col min="796" max="796" width="2.7109375" style="1" customWidth="1"/>
    <col min="797" max="797" width="3.28515625" style="1" customWidth="1"/>
    <col min="798" max="798" width="2.7109375" style="1" customWidth="1"/>
    <col min="799" max="799" width="3.28515625" style="1" customWidth="1"/>
    <col min="800" max="800" width="2.7109375" style="1" customWidth="1"/>
    <col min="801" max="801" width="3.28515625" style="1" customWidth="1"/>
    <col min="802" max="802" width="2.7109375" style="1" customWidth="1"/>
    <col min="803" max="803" width="3.28515625" style="1" customWidth="1"/>
    <col min="804" max="804" width="2.7109375" style="1" customWidth="1"/>
    <col min="805" max="805" width="2.42578125" style="1" customWidth="1"/>
    <col min="806" max="806" width="2.28515625" style="1" customWidth="1"/>
    <col min="807" max="807" width="2.42578125" style="1" customWidth="1"/>
    <col min="808" max="818" width="4.140625" style="1" customWidth="1"/>
    <col min="819" max="819" width="2.42578125" style="1" customWidth="1"/>
    <col min="820" max="830" width="4.140625" style="1" customWidth="1"/>
    <col min="831" max="831" width="5.85546875" style="1" customWidth="1"/>
    <col min="832" max="833" width="6.42578125" style="1" customWidth="1"/>
    <col min="834" max="834" width="6.7109375" style="1" customWidth="1"/>
    <col min="835" max="1024" width="9.140625" style="1"/>
    <col min="1025" max="1025" width="3.42578125" style="1" customWidth="1"/>
    <col min="1026" max="1026" width="18.85546875" style="1" customWidth="1"/>
    <col min="1027" max="1027" width="15.28515625" style="1" customWidth="1"/>
    <col min="1028" max="1028" width="5" style="1" customWidth="1"/>
    <col min="1029" max="1035" width="4.7109375" style="1" customWidth="1"/>
    <col min="1036" max="1038" width="5" style="1" customWidth="1"/>
    <col min="1039" max="1039" width="3.28515625" style="1" customWidth="1"/>
    <col min="1040" max="1040" width="2.7109375" style="1" customWidth="1"/>
    <col min="1041" max="1041" width="3.28515625" style="1" customWidth="1"/>
    <col min="1042" max="1042" width="2.7109375" style="1" customWidth="1"/>
    <col min="1043" max="1043" width="3.28515625" style="1" customWidth="1"/>
    <col min="1044" max="1044" width="2.7109375" style="1" customWidth="1"/>
    <col min="1045" max="1045" width="3.28515625" style="1" customWidth="1"/>
    <col min="1046" max="1046" width="2.7109375" style="1" customWidth="1"/>
    <col min="1047" max="1047" width="3.28515625" style="1" customWidth="1"/>
    <col min="1048" max="1048" width="2.7109375" style="1" customWidth="1"/>
    <col min="1049" max="1049" width="3.28515625" style="1" customWidth="1"/>
    <col min="1050" max="1050" width="2.7109375" style="1" customWidth="1"/>
    <col min="1051" max="1051" width="3.28515625" style="1" customWidth="1"/>
    <col min="1052" max="1052" width="2.7109375" style="1" customWidth="1"/>
    <col min="1053" max="1053" width="3.28515625" style="1" customWidth="1"/>
    <col min="1054" max="1054" width="2.7109375" style="1" customWidth="1"/>
    <col min="1055" max="1055" width="3.28515625" style="1" customWidth="1"/>
    <col min="1056" max="1056" width="2.7109375" style="1" customWidth="1"/>
    <col min="1057" max="1057" width="3.28515625" style="1" customWidth="1"/>
    <col min="1058" max="1058" width="2.7109375" style="1" customWidth="1"/>
    <col min="1059" max="1059" width="3.28515625" style="1" customWidth="1"/>
    <col min="1060" max="1060" width="2.7109375" style="1" customWidth="1"/>
    <col min="1061" max="1061" width="2.42578125" style="1" customWidth="1"/>
    <col min="1062" max="1062" width="2.28515625" style="1" customWidth="1"/>
    <col min="1063" max="1063" width="2.42578125" style="1" customWidth="1"/>
    <col min="1064" max="1074" width="4.140625" style="1" customWidth="1"/>
    <col min="1075" max="1075" width="2.42578125" style="1" customWidth="1"/>
    <col min="1076" max="1086" width="4.140625" style="1" customWidth="1"/>
    <col min="1087" max="1087" width="5.85546875" style="1" customWidth="1"/>
    <col min="1088" max="1089" width="6.42578125" style="1" customWidth="1"/>
    <col min="1090" max="1090" width="6.7109375" style="1" customWidth="1"/>
    <col min="1091" max="1280" width="9.140625" style="1"/>
    <col min="1281" max="1281" width="3.42578125" style="1" customWidth="1"/>
    <col min="1282" max="1282" width="18.85546875" style="1" customWidth="1"/>
    <col min="1283" max="1283" width="15.28515625" style="1" customWidth="1"/>
    <col min="1284" max="1284" width="5" style="1" customWidth="1"/>
    <col min="1285" max="1291" width="4.7109375" style="1" customWidth="1"/>
    <col min="1292" max="1294" width="5" style="1" customWidth="1"/>
    <col min="1295" max="1295" width="3.28515625" style="1" customWidth="1"/>
    <col min="1296" max="1296" width="2.7109375" style="1" customWidth="1"/>
    <col min="1297" max="1297" width="3.28515625" style="1" customWidth="1"/>
    <col min="1298" max="1298" width="2.7109375" style="1" customWidth="1"/>
    <col min="1299" max="1299" width="3.28515625" style="1" customWidth="1"/>
    <col min="1300" max="1300" width="2.7109375" style="1" customWidth="1"/>
    <col min="1301" max="1301" width="3.28515625" style="1" customWidth="1"/>
    <col min="1302" max="1302" width="2.7109375" style="1" customWidth="1"/>
    <col min="1303" max="1303" width="3.28515625" style="1" customWidth="1"/>
    <col min="1304" max="1304" width="2.7109375" style="1" customWidth="1"/>
    <col min="1305" max="1305" width="3.28515625" style="1" customWidth="1"/>
    <col min="1306" max="1306" width="2.7109375" style="1" customWidth="1"/>
    <col min="1307" max="1307" width="3.28515625" style="1" customWidth="1"/>
    <col min="1308" max="1308" width="2.7109375" style="1" customWidth="1"/>
    <col min="1309" max="1309" width="3.28515625" style="1" customWidth="1"/>
    <col min="1310" max="1310" width="2.7109375" style="1" customWidth="1"/>
    <col min="1311" max="1311" width="3.28515625" style="1" customWidth="1"/>
    <col min="1312" max="1312" width="2.7109375" style="1" customWidth="1"/>
    <col min="1313" max="1313" width="3.28515625" style="1" customWidth="1"/>
    <col min="1314" max="1314" width="2.7109375" style="1" customWidth="1"/>
    <col min="1315" max="1315" width="3.28515625" style="1" customWidth="1"/>
    <col min="1316" max="1316" width="2.7109375" style="1" customWidth="1"/>
    <col min="1317" max="1317" width="2.42578125" style="1" customWidth="1"/>
    <col min="1318" max="1318" width="2.28515625" style="1" customWidth="1"/>
    <col min="1319" max="1319" width="2.42578125" style="1" customWidth="1"/>
    <col min="1320" max="1330" width="4.140625" style="1" customWidth="1"/>
    <col min="1331" max="1331" width="2.42578125" style="1" customWidth="1"/>
    <col min="1332" max="1342" width="4.140625" style="1" customWidth="1"/>
    <col min="1343" max="1343" width="5.85546875" style="1" customWidth="1"/>
    <col min="1344" max="1345" width="6.42578125" style="1" customWidth="1"/>
    <col min="1346" max="1346" width="6.7109375" style="1" customWidth="1"/>
    <col min="1347" max="1536" width="9.140625" style="1"/>
    <col min="1537" max="1537" width="3.42578125" style="1" customWidth="1"/>
    <col min="1538" max="1538" width="18.85546875" style="1" customWidth="1"/>
    <col min="1539" max="1539" width="15.28515625" style="1" customWidth="1"/>
    <col min="1540" max="1540" width="5" style="1" customWidth="1"/>
    <col min="1541" max="1547" width="4.7109375" style="1" customWidth="1"/>
    <col min="1548" max="1550" width="5" style="1" customWidth="1"/>
    <col min="1551" max="1551" width="3.28515625" style="1" customWidth="1"/>
    <col min="1552" max="1552" width="2.7109375" style="1" customWidth="1"/>
    <col min="1553" max="1553" width="3.28515625" style="1" customWidth="1"/>
    <col min="1554" max="1554" width="2.7109375" style="1" customWidth="1"/>
    <col min="1555" max="1555" width="3.28515625" style="1" customWidth="1"/>
    <col min="1556" max="1556" width="2.7109375" style="1" customWidth="1"/>
    <col min="1557" max="1557" width="3.28515625" style="1" customWidth="1"/>
    <col min="1558" max="1558" width="2.7109375" style="1" customWidth="1"/>
    <col min="1559" max="1559" width="3.28515625" style="1" customWidth="1"/>
    <col min="1560" max="1560" width="2.7109375" style="1" customWidth="1"/>
    <col min="1561" max="1561" width="3.28515625" style="1" customWidth="1"/>
    <col min="1562" max="1562" width="2.7109375" style="1" customWidth="1"/>
    <col min="1563" max="1563" width="3.28515625" style="1" customWidth="1"/>
    <col min="1564" max="1564" width="2.7109375" style="1" customWidth="1"/>
    <col min="1565" max="1565" width="3.28515625" style="1" customWidth="1"/>
    <col min="1566" max="1566" width="2.7109375" style="1" customWidth="1"/>
    <col min="1567" max="1567" width="3.28515625" style="1" customWidth="1"/>
    <col min="1568" max="1568" width="2.7109375" style="1" customWidth="1"/>
    <col min="1569" max="1569" width="3.28515625" style="1" customWidth="1"/>
    <col min="1570" max="1570" width="2.7109375" style="1" customWidth="1"/>
    <col min="1571" max="1571" width="3.28515625" style="1" customWidth="1"/>
    <col min="1572" max="1572" width="2.7109375" style="1" customWidth="1"/>
    <col min="1573" max="1573" width="2.42578125" style="1" customWidth="1"/>
    <col min="1574" max="1574" width="2.28515625" style="1" customWidth="1"/>
    <col min="1575" max="1575" width="2.42578125" style="1" customWidth="1"/>
    <col min="1576" max="1586" width="4.140625" style="1" customWidth="1"/>
    <col min="1587" max="1587" width="2.42578125" style="1" customWidth="1"/>
    <col min="1588" max="1598" width="4.140625" style="1" customWidth="1"/>
    <col min="1599" max="1599" width="5.85546875" style="1" customWidth="1"/>
    <col min="1600" max="1601" width="6.42578125" style="1" customWidth="1"/>
    <col min="1602" max="1602" width="6.7109375" style="1" customWidth="1"/>
    <col min="1603" max="1792" width="9.140625" style="1"/>
    <col min="1793" max="1793" width="3.42578125" style="1" customWidth="1"/>
    <col min="1794" max="1794" width="18.85546875" style="1" customWidth="1"/>
    <col min="1795" max="1795" width="15.28515625" style="1" customWidth="1"/>
    <col min="1796" max="1796" width="5" style="1" customWidth="1"/>
    <col min="1797" max="1803" width="4.7109375" style="1" customWidth="1"/>
    <col min="1804" max="1806" width="5" style="1" customWidth="1"/>
    <col min="1807" max="1807" width="3.28515625" style="1" customWidth="1"/>
    <col min="1808" max="1808" width="2.7109375" style="1" customWidth="1"/>
    <col min="1809" max="1809" width="3.28515625" style="1" customWidth="1"/>
    <col min="1810" max="1810" width="2.7109375" style="1" customWidth="1"/>
    <col min="1811" max="1811" width="3.28515625" style="1" customWidth="1"/>
    <col min="1812" max="1812" width="2.7109375" style="1" customWidth="1"/>
    <col min="1813" max="1813" width="3.28515625" style="1" customWidth="1"/>
    <col min="1814" max="1814" width="2.7109375" style="1" customWidth="1"/>
    <col min="1815" max="1815" width="3.28515625" style="1" customWidth="1"/>
    <col min="1816" max="1816" width="2.7109375" style="1" customWidth="1"/>
    <col min="1817" max="1817" width="3.28515625" style="1" customWidth="1"/>
    <col min="1818" max="1818" width="2.7109375" style="1" customWidth="1"/>
    <col min="1819" max="1819" width="3.28515625" style="1" customWidth="1"/>
    <col min="1820" max="1820" width="2.7109375" style="1" customWidth="1"/>
    <col min="1821" max="1821" width="3.28515625" style="1" customWidth="1"/>
    <col min="1822" max="1822" width="2.7109375" style="1" customWidth="1"/>
    <col min="1823" max="1823" width="3.28515625" style="1" customWidth="1"/>
    <col min="1824" max="1824" width="2.7109375" style="1" customWidth="1"/>
    <col min="1825" max="1825" width="3.28515625" style="1" customWidth="1"/>
    <col min="1826" max="1826" width="2.7109375" style="1" customWidth="1"/>
    <col min="1827" max="1827" width="3.28515625" style="1" customWidth="1"/>
    <col min="1828" max="1828" width="2.7109375" style="1" customWidth="1"/>
    <col min="1829" max="1829" width="2.42578125" style="1" customWidth="1"/>
    <col min="1830" max="1830" width="2.28515625" style="1" customWidth="1"/>
    <col min="1831" max="1831" width="2.42578125" style="1" customWidth="1"/>
    <col min="1832" max="1842" width="4.140625" style="1" customWidth="1"/>
    <col min="1843" max="1843" width="2.42578125" style="1" customWidth="1"/>
    <col min="1844" max="1854" width="4.140625" style="1" customWidth="1"/>
    <col min="1855" max="1855" width="5.85546875" style="1" customWidth="1"/>
    <col min="1856" max="1857" width="6.42578125" style="1" customWidth="1"/>
    <col min="1858" max="1858" width="6.7109375" style="1" customWidth="1"/>
    <col min="1859" max="2048" width="9.140625" style="1"/>
    <col min="2049" max="2049" width="3.42578125" style="1" customWidth="1"/>
    <col min="2050" max="2050" width="18.85546875" style="1" customWidth="1"/>
    <col min="2051" max="2051" width="15.28515625" style="1" customWidth="1"/>
    <col min="2052" max="2052" width="5" style="1" customWidth="1"/>
    <col min="2053" max="2059" width="4.7109375" style="1" customWidth="1"/>
    <col min="2060" max="2062" width="5" style="1" customWidth="1"/>
    <col min="2063" max="2063" width="3.28515625" style="1" customWidth="1"/>
    <col min="2064" max="2064" width="2.7109375" style="1" customWidth="1"/>
    <col min="2065" max="2065" width="3.28515625" style="1" customWidth="1"/>
    <col min="2066" max="2066" width="2.7109375" style="1" customWidth="1"/>
    <col min="2067" max="2067" width="3.28515625" style="1" customWidth="1"/>
    <col min="2068" max="2068" width="2.7109375" style="1" customWidth="1"/>
    <col min="2069" max="2069" width="3.28515625" style="1" customWidth="1"/>
    <col min="2070" max="2070" width="2.7109375" style="1" customWidth="1"/>
    <col min="2071" max="2071" width="3.28515625" style="1" customWidth="1"/>
    <col min="2072" max="2072" width="2.7109375" style="1" customWidth="1"/>
    <col min="2073" max="2073" width="3.28515625" style="1" customWidth="1"/>
    <col min="2074" max="2074" width="2.7109375" style="1" customWidth="1"/>
    <col min="2075" max="2075" width="3.28515625" style="1" customWidth="1"/>
    <col min="2076" max="2076" width="2.7109375" style="1" customWidth="1"/>
    <col min="2077" max="2077" width="3.28515625" style="1" customWidth="1"/>
    <col min="2078" max="2078" width="2.7109375" style="1" customWidth="1"/>
    <col min="2079" max="2079" width="3.28515625" style="1" customWidth="1"/>
    <col min="2080" max="2080" width="2.7109375" style="1" customWidth="1"/>
    <col min="2081" max="2081" width="3.28515625" style="1" customWidth="1"/>
    <col min="2082" max="2082" width="2.7109375" style="1" customWidth="1"/>
    <col min="2083" max="2083" width="3.28515625" style="1" customWidth="1"/>
    <col min="2084" max="2084" width="2.7109375" style="1" customWidth="1"/>
    <col min="2085" max="2085" width="2.42578125" style="1" customWidth="1"/>
    <col min="2086" max="2086" width="2.28515625" style="1" customWidth="1"/>
    <col min="2087" max="2087" width="2.42578125" style="1" customWidth="1"/>
    <col min="2088" max="2098" width="4.140625" style="1" customWidth="1"/>
    <col min="2099" max="2099" width="2.42578125" style="1" customWidth="1"/>
    <col min="2100" max="2110" width="4.140625" style="1" customWidth="1"/>
    <col min="2111" max="2111" width="5.85546875" style="1" customWidth="1"/>
    <col min="2112" max="2113" width="6.42578125" style="1" customWidth="1"/>
    <col min="2114" max="2114" width="6.7109375" style="1" customWidth="1"/>
    <col min="2115" max="2304" width="9.140625" style="1"/>
    <col min="2305" max="2305" width="3.42578125" style="1" customWidth="1"/>
    <col min="2306" max="2306" width="18.85546875" style="1" customWidth="1"/>
    <col min="2307" max="2307" width="15.28515625" style="1" customWidth="1"/>
    <col min="2308" max="2308" width="5" style="1" customWidth="1"/>
    <col min="2309" max="2315" width="4.7109375" style="1" customWidth="1"/>
    <col min="2316" max="2318" width="5" style="1" customWidth="1"/>
    <col min="2319" max="2319" width="3.28515625" style="1" customWidth="1"/>
    <col min="2320" max="2320" width="2.7109375" style="1" customWidth="1"/>
    <col min="2321" max="2321" width="3.28515625" style="1" customWidth="1"/>
    <col min="2322" max="2322" width="2.7109375" style="1" customWidth="1"/>
    <col min="2323" max="2323" width="3.28515625" style="1" customWidth="1"/>
    <col min="2324" max="2324" width="2.7109375" style="1" customWidth="1"/>
    <col min="2325" max="2325" width="3.28515625" style="1" customWidth="1"/>
    <col min="2326" max="2326" width="2.7109375" style="1" customWidth="1"/>
    <col min="2327" max="2327" width="3.28515625" style="1" customWidth="1"/>
    <col min="2328" max="2328" width="2.7109375" style="1" customWidth="1"/>
    <col min="2329" max="2329" width="3.28515625" style="1" customWidth="1"/>
    <col min="2330" max="2330" width="2.7109375" style="1" customWidth="1"/>
    <col min="2331" max="2331" width="3.28515625" style="1" customWidth="1"/>
    <col min="2332" max="2332" width="2.7109375" style="1" customWidth="1"/>
    <col min="2333" max="2333" width="3.28515625" style="1" customWidth="1"/>
    <col min="2334" max="2334" width="2.7109375" style="1" customWidth="1"/>
    <col min="2335" max="2335" width="3.28515625" style="1" customWidth="1"/>
    <col min="2336" max="2336" width="2.7109375" style="1" customWidth="1"/>
    <col min="2337" max="2337" width="3.28515625" style="1" customWidth="1"/>
    <col min="2338" max="2338" width="2.7109375" style="1" customWidth="1"/>
    <col min="2339" max="2339" width="3.28515625" style="1" customWidth="1"/>
    <col min="2340" max="2340" width="2.7109375" style="1" customWidth="1"/>
    <col min="2341" max="2341" width="2.42578125" style="1" customWidth="1"/>
    <col min="2342" max="2342" width="2.28515625" style="1" customWidth="1"/>
    <col min="2343" max="2343" width="2.42578125" style="1" customWidth="1"/>
    <col min="2344" max="2354" width="4.140625" style="1" customWidth="1"/>
    <col min="2355" max="2355" width="2.42578125" style="1" customWidth="1"/>
    <col min="2356" max="2366" width="4.140625" style="1" customWidth="1"/>
    <col min="2367" max="2367" width="5.85546875" style="1" customWidth="1"/>
    <col min="2368" max="2369" width="6.42578125" style="1" customWidth="1"/>
    <col min="2370" max="2370" width="6.7109375" style="1" customWidth="1"/>
    <col min="2371" max="2560" width="9.140625" style="1"/>
    <col min="2561" max="2561" width="3.42578125" style="1" customWidth="1"/>
    <col min="2562" max="2562" width="18.85546875" style="1" customWidth="1"/>
    <col min="2563" max="2563" width="15.28515625" style="1" customWidth="1"/>
    <col min="2564" max="2564" width="5" style="1" customWidth="1"/>
    <col min="2565" max="2571" width="4.7109375" style="1" customWidth="1"/>
    <col min="2572" max="2574" width="5" style="1" customWidth="1"/>
    <col min="2575" max="2575" width="3.28515625" style="1" customWidth="1"/>
    <col min="2576" max="2576" width="2.7109375" style="1" customWidth="1"/>
    <col min="2577" max="2577" width="3.28515625" style="1" customWidth="1"/>
    <col min="2578" max="2578" width="2.7109375" style="1" customWidth="1"/>
    <col min="2579" max="2579" width="3.28515625" style="1" customWidth="1"/>
    <col min="2580" max="2580" width="2.7109375" style="1" customWidth="1"/>
    <col min="2581" max="2581" width="3.28515625" style="1" customWidth="1"/>
    <col min="2582" max="2582" width="2.7109375" style="1" customWidth="1"/>
    <col min="2583" max="2583" width="3.28515625" style="1" customWidth="1"/>
    <col min="2584" max="2584" width="2.7109375" style="1" customWidth="1"/>
    <col min="2585" max="2585" width="3.28515625" style="1" customWidth="1"/>
    <col min="2586" max="2586" width="2.7109375" style="1" customWidth="1"/>
    <col min="2587" max="2587" width="3.28515625" style="1" customWidth="1"/>
    <col min="2588" max="2588" width="2.7109375" style="1" customWidth="1"/>
    <col min="2589" max="2589" width="3.28515625" style="1" customWidth="1"/>
    <col min="2590" max="2590" width="2.7109375" style="1" customWidth="1"/>
    <col min="2591" max="2591" width="3.28515625" style="1" customWidth="1"/>
    <col min="2592" max="2592" width="2.7109375" style="1" customWidth="1"/>
    <col min="2593" max="2593" width="3.28515625" style="1" customWidth="1"/>
    <col min="2594" max="2594" width="2.7109375" style="1" customWidth="1"/>
    <col min="2595" max="2595" width="3.28515625" style="1" customWidth="1"/>
    <col min="2596" max="2596" width="2.7109375" style="1" customWidth="1"/>
    <col min="2597" max="2597" width="2.42578125" style="1" customWidth="1"/>
    <col min="2598" max="2598" width="2.28515625" style="1" customWidth="1"/>
    <col min="2599" max="2599" width="2.42578125" style="1" customWidth="1"/>
    <col min="2600" max="2610" width="4.140625" style="1" customWidth="1"/>
    <col min="2611" max="2611" width="2.42578125" style="1" customWidth="1"/>
    <col min="2612" max="2622" width="4.140625" style="1" customWidth="1"/>
    <col min="2623" max="2623" width="5.85546875" style="1" customWidth="1"/>
    <col min="2624" max="2625" width="6.42578125" style="1" customWidth="1"/>
    <col min="2626" max="2626" width="6.7109375" style="1" customWidth="1"/>
    <col min="2627" max="2816" width="9.140625" style="1"/>
    <col min="2817" max="2817" width="3.42578125" style="1" customWidth="1"/>
    <col min="2818" max="2818" width="18.85546875" style="1" customWidth="1"/>
    <col min="2819" max="2819" width="15.28515625" style="1" customWidth="1"/>
    <col min="2820" max="2820" width="5" style="1" customWidth="1"/>
    <col min="2821" max="2827" width="4.7109375" style="1" customWidth="1"/>
    <col min="2828" max="2830" width="5" style="1" customWidth="1"/>
    <col min="2831" max="2831" width="3.28515625" style="1" customWidth="1"/>
    <col min="2832" max="2832" width="2.7109375" style="1" customWidth="1"/>
    <col min="2833" max="2833" width="3.28515625" style="1" customWidth="1"/>
    <col min="2834" max="2834" width="2.7109375" style="1" customWidth="1"/>
    <col min="2835" max="2835" width="3.28515625" style="1" customWidth="1"/>
    <col min="2836" max="2836" width="2.7109375" style="1" customWidth="1"/>
    <col min="2837" max="2837" width="3.28515625" style="1" customWidth="1"/>
    <col min="2838" max="2838" width="2.7109375" style="1" customWidth="1"/>
    <col min="2839" max="2839" width="3.28515625" style="1" customWidth="1"/>
    <col min="2840" max="2840" width="2.7109375" style="1" customWidth="1"/>
    <col min="2841" max="2841" width="3.28515625" style="1" customWidth="1"/>
    <col min="2842" max="2842" width="2.7109375" style="1" customWidth="1"/>
    <col min="2843" max="2843" width="3.28515625" style="1" customWidth="1"/>
    <col min="2844" max="2844" width="2.7109375" style="1" customWidth="1"/>
    <col min="2845" max="2845" width="3.28515625" style="1" customWidth="1"/>
    <col min="2846" max="2846" width="2.7109375" style="1" customWidth="1"/>
    <col min="2847" max="2847" width="3.28515625" style="1" customWidth="1"/>
    <col min="2848" max="2848" width="2.7109375" style="1" customWidth="1"/>
    <col min="2849" max="2849" width="3.28515625" style="1" customWidth="1"/>
    <col min="2850" max="2850" width="2.7109375" style="1" customWidth="1"/>
    <col min="2851" max="2851" width="3.28515625" style="1" customWidth="1"/>
    <col min="2852" max="2852" width="2.7109375" style="1" customWidth="1"/>
    <col min="2853" max="2853" width="2.42578125" style="1" customWidth="1"/>
    <col min="2854" max="2854" width="2.28515625" style="1" customWidth="1"/>
    <col min="2855" max="2855" width="2.42578125" style="1" customWidth="1"/>
    <col min="2856" max="2866" width="4.140625" style="1" customWidth="1"/>
    <col min="2867" max="2867" width="2.42578125" style="1" customWidth="1"/>
    <col min="2868" max="2878" width="4.140625" style="1" customWidth="1"/>
    <col min="2879" max="2879" width="5.85546875" style="1" customWidth="1"/>
    <col min="2880" max="2881" width="6.42578125" style="1" customWidth="1"/>
    <col min="2882" max="2882" width="6.7109375" style="1" customWidth="1"/>
    <col min="2883" max="3072" width="9.140625" style="1"/>
    <col min="3073" max="3073" width="3.42578125" style="1" customWidth="1"/>
    <col min="3074" max="3074" width="18.85546875" style="1" customWidth="1"/>
    <col min="3075" max="3075" width="15.28515625" style="1" customWidth="1"/>
    <col min="3076" max="3076" width="5" style="1" customWidth="1"/>
    <col min="3077" max="3083" width="4.7109375" style="1" customWidth="1"/>
    <col min="3084" max="3086" width="5" style="1" customWidth="1"/>
    <col min="3087" max="3087" width="3.28515625" style="1" customWidth="1"/>
    <col min="3088" max="3088" width="2.7109375" style="1" customWidth="1"/>
    <col min="3089" max="3089" width="3.28515625" style="1" customWidth="1"/>
    <col min="3090" max="3090" width="2.7109375" style="1" customWidth="1"/>
    <col min="3091" max="3091" width="3.28515625" style="1" customWidth="1"/>
    <col min="3092" max="3092" width="2.7109375" style="1" customWidth="1"/>
    <col min="3093" max="3093" width="3.28515625" style="1" customWidth="1"/>
    <col min="3094" max="3094" width="2.7109375" style="1" customWidth="1"/>
    <col min="3095" max="3095" width="3.28515625" style="1" customWidth="1"/>
    <col min="3096" max="3096" width="2.7109375" style="1" customWidth="1"/>
    <col min="3097" max="3097" width="3.28515625" style="1" customWidth="1"/>
    <col min="3098" max="3098" width="2.7109375" style="1" customWidth="1"/>
    <col min="3099" max="3099" width="3.28515625" style="1" customWidth="1"/>
    <col min="3100" max="3100" width="2.7109375" style="1" customWidth="1"/>
    <col min="3101" max="3101" width="3.28515625" style="1" customWidth="1"/>
    <col min="3102" max="3102" width="2.7109375" style="1" customWidth="1"/>
    <col min="3103" max="3103" width="3.28515625" style="1" customWidth="1"/>
    <col min="3104" max="3104" width="2.7109375" style="1" customWidth="1"/>
    <col min="3105" max="3105" width="3.28515625" style="1" customWidth="1"/>
    <col min="3106" max="3106" width="2.7109375" style="1" customWidth="1"/>
    <col min="3107" max="3107" width="3.28515625" style="1" customWidth="1"/>
    <col min="3108" max="3108" width="2.7109375" style="1" customWidth="1"/>
    <col min="3109" max="3109" width="2.42578125" style="1" customWidth="1"/>
    <col min="3110" max="3110" width="2.28515625" style="1" customWidth="1"/>
    <col min="3111" max="3111" width="2.42578125" style="1" customWidth="1"/>
    <col min="3112" max="3122" width="4.140625" style="1" customWidth="1"/>
    <col min="3123" max="3123" width="2.42578125" style="1" customWidth="1"/>
    <col min="3124" max="3134" width="4.140625" style="1" customWidth="1"/>
    <col min="3135" max="3135" width="5.85546875" style="1" customWidth="1"/>
    <col min="3136" max="3137" width="6.42578125" style="1" customWidth="1"/>
    <col min="3138" max="3138" width="6.7109375" style="1" customWidth="1"/>
    <col min="3139" max="3328" width="9.140625" style="1"/>
    <col min="3329" max="3329" width="3.42578125" style="1" customWidth="1"/>
    <col min="3330" max="3330" width="18.85546875" style="1" customWidth="1"/>
    <col min="3331" max="3331" width="15.28515625" style="1" customWidth="1"/>
    <col min="3332" max="3332" width="5" style="1" customWidth="1"/>
    <col min="3333" max="3339" width="4.7109375" style="1" customWidth="1"/>
    <col min="3340" max="3342" width="5" style="1" customWidth="1"/>
    <col min="3343" max="3343" width="3.28515625" style="1" customWidth="1"/>
    <col min="3344" max="3344" width="2.7109375" style="1" customWidth="1"/>
    <col min="3345" max="3345" width="3.28515625" style="1" customWidth="1"/>
    <col min="3346" max="3346" width="2.7109375" style="1" customWidth="1"/>
    <col min="3347" max="3347" width="3.28515625" style="1" customWidth="1"/>
    <col min="3348" max="3348" width="2.7109375" style="1" customWidth="1"/>
    <col min="3349" max="3349" width="3.28515625" style="1" customWidth="1"/>
    <col min="3350" max="3350" width="2.7109375" style="1" customWidth="1"/>
    <col min="3351" max="3351" width="3.28515625" style="1" customWidth="1"/>
    <col min="3352" max="3352" width="2.7109375" style="1" customWidth="1"/>
    <col min="3353" max="3353" width="3.28515625" style="1" customWidth="1"/>
    <col min="3354" max="3354" width="2.7109375" style="1" customWidth="1"/>
    <col min="3355" max="3355" width="3.28515625" style="1" customWidth="1"/>
    <col min="3356" max="3356" width="2.7109375" style="1" customWidth="1"/>
    <col min="3357" max="3357" width="3.28515625" style="1" customWidth="1"/>
    <col min="3358" max="3358" width="2.7109375" style="1" customWidth="1"/>
    <col min="3359" max="3359" width="3.28515625" style="1" customWidth="1"/>
    <col min="3360" max="3360" width="2.7109375" style="1" customWidth="1"/>
    <col min="3361" max="3361" width="3.28515625" style="1" customWidth="1"/>
    <col min="3362" max="3362" width="2.7109375" style="1" customWidth="1"/>
    <col min="3363" max="3363" width="3.28515625" style="1" customWidth="1"/>
    <col min="3364" max="3364" width="2.7109375" style="1" customWidth="1"/>
    <col min="3365" max="3365" width="2.42578125" style="1" customWidth="1"/>
    <col min="3366" max="3366" width="2.28515625" style="1" customWidth="1"/>
    <col min="3367" max="3367" width="2.42578125" style="1" customWidth="1"/>
    <col min="3368" max="3378" width="4.140625" style="1" customWidth="1"/>
    <col min="3379" max="3379" width="2.42578125" style="1" customWidth="1"/>
    <col min="3380" max="3390" width="4.140625" style="1" customWidth="1"/>
    <col min="3391" max="3391" width="5.85546875" style="1" customWidth="1"/>
    <col min="3392" max="3393" width="6.42578125" style="1" customWidth="1"/>
    <col min="3394" max="3394" width="6.7109375" style="1" customWidth="1"/>
    <col min="3395" max="3584" width="9.140625" style="1"/>
    <col min="3585" max="3585" width="3.42578125" style="1" customWidth="1"/>
    <col min="3586" max="3586" width="18.85546875" style="1" customWidth="1"/>
    <col min="3587" max="3587" width="15.28515625" style="1" customWidth="1"/>
    <col min="3588" max="3588" width="5" style="1" customWidth="1"/>
    <col min="3589" max="3595" width="4.7109375" style="1" customWidth="1"/>
    <col min="3596" max="3598" width="5" style="1" customWidth="1"/>
    <col min="3599" max="3599" width="3.28515625" style="1" customWidth="1"/>
    <col min="3600" max="3600" width="2.7109375" style="1" customWidth="1"/>
    <col min="3601" max="3601" width="3.28515625" style="1" customWidth="1"/>
    <col min="3602" max="3602" width="2.7109375" style="1" customWidth="1"/>
    <col min="3603" max="3603" width="3.28515625" style="1" customWidth="1"/>
    <col min="3604" max="3604" width="2.7109375" style="1" customWidth="1"/>
    <col min="3605" max="3605" width="3.28515625" style="1" customWidth="1"/>
    <col min="3606" max="3606" width="2.7109375" style="1" customWidth="1"/>
    <col min="3607" max="3607" width="3.28515625" style="1" customWidth="1"/>
    <col min="3608" max="3608" width="2.7109375" style="1" customWidth="1"/>
    <col min="3609" max="3609" width="3.28515625" style="1" customWidth="1"/>
    <col min="3610" max="3610" width="2.7109375" style="1" customWidth="1"/>
    <col min="3611" max="3611" width="3.28515625" style="1" customWidth="1"/>
    <col min="3612" max="3612" width="2.7109375" style="1" customWidth="1"/>
    <col min="3613" max="3613" width="3.28515625" style="1" customWidth="1"/>
    <col min="3614" max="3614" width="2.7109375" style="1" customWidth="1"/>
    <col min="3615" max="3615" width="3.28515625" style="1" customWidth="1"/>
    <col min="3616" max="3616" width="2.7109375" style="1" customWidth="1"/>
    <col min="3617" max="3617" width="3.28515625" style="1" customWidth="1"/>
    <col min="3618" max="3618" width="2.7109375" style="1" customWidth="1"/>
    <col min="3619" max="3619" width="3.28515625" style="1" customWidth="1"/>
    <col min="3620" max="3620" width="2.7109375" style="1" customWidth="1"/>
    <col min="3621" max="3621" width="2.42578125" style="1" customWidth="1"/>
    <col min="3622" max="3622" width="2.28515625" style="1" customWidth="1"/>
    <col min="3623" max="3623" width="2.42578125" style="1" customWidth="1"/>
    <col min="3624" max="3634" width="4.140625" style="1" customWidth="1"/>
    <col min="3635" max="3635" width="2.42578125" style="1" customWidth="1"/>
    <col min="3636" max="3646" width="4.140625" style="1" customWidth="1"/>
    <col min="3647" max="3647" width="5.85546875" style="1" customWidth="1"/>
    <col min="3648" max="3649" width="6.42578125" style="1" customWidth="1"/>
    <col min="3650" max="3650" width="6.7109375" style="1" customWidth="1"/>
    <col min="3651" max="3840" width="9.140625" style="1"/>
    <col min="3841" max="3841" width="3.42578125" style="1" customWidth="1"/>
    <col min="3842" max="3842" width="18.85546875" style="1" customWidth="1"/>
    <col min="3843" max="3843" width="15.28515625" style="1" customWidth="1"/>
    <col min="3844" max="3844" width="5" style="1" customWidth="1"/>
    <col min="3845" max="3851" width="4.7109375" style="1" customWidth="1"/>
    <col min="3852" max="3854" width="5" style="1" customWidth="1"/>
    <col min="3855" max="3855" width="3.28515625" style="1" customWidth="1"/>
    <col min="3856" max="3856" width="2.7109375" style="1" customWidth="1"/>
    <col min="3857" max="3857" width="3.28515625" style="1" customWidth="1"/>
    <col min="3858" max="3858" width="2.7109375" style="1" customWidth="1"/>
    <col min="3859" max="3859" width="3.28515625" style="1" customWidth="1"/>
    <col min="3860" max="3860" width="2.7109375" style="1" customWidth="1"/>
    <col min="3861" max="3861" width="3.28515625" style="1" customWidth="1"/>
    <col min="3862" max="3862" width="2.7109375" style="1" customWidth="1"/>
    <col min="3863" max="3863" width="3.28515625" style="1" customWidth="1"/>
    <col min="3864" max="3864" width="2.7109375" style="1" customWidth="1"/>
    <col min="3865" max="3865" width="3.28515625" style="1" customWidth="1"/>
    <col min="3866" max="3866" width="2.7109375" style="1" customWidth="1"/>
    <col min="3867" max="3867" width="3.28515625" style="1" customWidth="1"/>
    <col min="3868" max="3868" width="2.7109375" style="1" customWidth="1"/>
    <col min="3869" max="3869" width="3.28515625" style="1" customWidth="1"/>
    <col min="3870" max="3870" width="2.7109375" style="1" customWidth="1"/>
    <col min="3871" max="3871" width="3.28515625" style="1" customWidth="1"/>
    <col min="3872" max="3872" width="2.7109375" style="1" customWidth="1"/>
    <col min="3873" max="3873" width="3.28515625" style="1" customWidth="1"/>
    <col min="3874" max="3874" width="2.7109375" style="1" customWidth="1"/>
    <col min="3875" max="3875" width="3.28515625" style="1" customWidth="1"/>
    <col min="3876" max="3876" width="2.7109375" style="1" customWidth="1"/>
    <col min="3877" max="3877" width="2.42578125" style="1" customWidth="1"/>
    <col min="3878" max="3878" width="2.28515625" style="1" customWidth="1"/>
    <col min="3879" max="3879" width="2.42578125" style="1" customWidth="1"/>
    <col min="3880" max="3890" width="4.140625" style="1" customWidth="1"/>
    <col min="3891" max="3891" width="2.42578125" style="1" customWidth="1"/>
    <col min="3892" max="3902" width="4.140625" style="1" customWidth="1"/>
    <col min="3903" max="3903" width="5.85546875" style="1" customWidth="1"/>
    <col min="3904" max="3905" width="6.42578125" style="1" customWidth="1"/>
    <col min="3906" max="3906" width="6.7109375" style="1" customWidth="1"/>
    <col min="3907" max="4096" width="9.140625" style="1"/>
    <col min="4097" max="4097" width="3.42578125" style="1" customWidth="1"/>
    <col min="4098" max="4098" width="18.85546875" style="1" customWidth="1"/>
    <col min="4099" max="4099" width="15.28515625" style="1" customWidth="1"/>
    <col min="4100" max="4100" width="5" style="1" customWidth="1"/>
    <col min="4101" max="4107" width="4.7109375" style="1" customWidth="1"/>
    <col min="4108" max="4110" width="5" style="1" customWidth="1"/>
    <col min="4111" max="4111" width="3.28515625" style="1" customWidth="1"/>
    <col min="4112" max="4112" width="2.7109375" style="1" customWidth="1"/>
    <col min="4113" max="4113" width="3.28515625" style="1" customWidth="1"/>
    <col min="4114" max="4114" width="2.7109375" style="1" customWidth="1"/>
    <col min="4115" max="4115" width="3.28515625" style="1" customWidth="1"/>
    <col min="4116" max="4116" width="2.7109375" style="1" customWidth="1"/>
    <col min="4117" max="4117" width="3.28515625" style="1" customWidth="1"/>
    <col min="4118" max="4118" width="2.7109375" style="1" customWidth="1"/>
    <col min="4119" max="4119" width="3.28515625" style="1" customWidth="1"/>
    <col min="4120" max="4120" width="2.7109375" style="1" customWidth="1"/>
    <col min="4121" max="4121" width="3.28515625" style="1" customWidth="1"/>
    <col min="4122" max="4122" width="2.7109375" style="1" customWidth="1"/>
    <col min="4123" max="4123" width="3.28515625" style="1" customWidth="1"/>
    <col min="4124" max="4124" width="2.7109375" style="1" customWidth="1"/>
    <col min="4125" max="4125" width="3.28515625" style="1" customWidth="1"/>
    <col min="4126" max="4126" width="2.7109375" style="1" customWidth="1"/>
    <col min="4127" max="4127" width="3.28515625" style="1" customWidth="1"/>
    <col min="4128" max="4128" width="2.7109375" style="1" customWidth="1"/>
    <col min="4129" max="4129" width="3.28515625" style="1" customWidth="1"/>
    <col min="4130" max="4130" width="2.7109375" style="1" customWidth="1"/>
    <col min="4131" max="4131" width="3.28515625" style="1" customWidth="1"/>
    <col min="4132" max="4132" width="2.7109375" style="1" customWidth="1"/>
    <col min="4133" max="4133" width="2.42578125" style="1" customWidth="1"/>
    <col min="4134" max="4134" width="2.28515625" style="1" customWidth="1"/>
    <col min="4135" max="4135" width="2.42578125" style="1" customWidth="1"/>
    <col min="4136" max="4146" width="4.140625" style="1" customWidth="1"/>
    <col min="4147" max="4147" width="2.42578125" style="1" customWidth="1"/>
    <col min="4148" max="4158" width="4.140625" style="1" customWidth="1"/>
    <col min="4159" max="4159" width="5.85546875" style="1" customWidth="1"/>
    <col min="4160" max="4161" width="6.42578125" style="1" customWidth="1"/>
    <col min="4162" max="4162" width="6.7109375" style="1" customWidth="1"/>
    <col min="4163" max="4352" width="9.140625" style="1"/>
    <col min="4353" max="4353" width="3.42578125" style="1" customWidth="1"/>
    <col min="4354" max="4354" width="18.85546875" style="1" customWidth="1"/>
    <col min="4355" max="4355" width="15.28515625" style="1" customWidth="1"/>
    <col min="4356" max="4356" width="5" style="1" customWidth="1"/>
    <col min="4357" max="4363" width="4.7109375" style="1" customWidth="1"/>
    <col min="4364" max="4366" width="5" style="1" customWidth="1"/>
    <col min="4367" max="4367" width="3.28515625" style="1" customWidth="1"/>
    <col min="4368" max="4368" width="2.7109375" style="1" customWidth="1"/>
    <col min="4369" max="4369" width="3.28515625" style="1" customWidth="1"/>
    <col min="4370" max="4370" width="2.7109375" style="1" customWidth="1"/>
    <col min="4371" max="4371" width="3.28515625" style="1" customWidth="1"/>
    <col min="4372" max="4372" width="2.7109375" style="1" customWidth="1"/>
    <col min="4373" max="4373" width="3.28515625" style="1" customWidth="1"/>
    <col min="4374" max="4374" width="2.7109375" style="1" customWidth="1"/>
    <col min="4375" max="4375" width="3.28515625" style="1" customWidth="1"/>
    <col min="4376" max="4376" width="2.7109375" style="1" customWidth="1"/>
    <col min="4377" max="4377" width="3.28515625" style="1" customWidth="1"/>
    <col min="4378" max="4378" width="2.7109375" style="1" customWidth="1"/>
    <col min="4379" max="4379" width="3.28515625" style="1" customWidth="1"/>
    <col min="4380" max="4380" width="2.7109375" style="1" customWidth="1"/>
    <col min="4381" max="4381" width="3.28515625" style="1" customWidth="1"/>
    <col min="4382" max="4382" width="2.7109375" style="1" customWidth="1"/>
    <col min="4383" max="4383" width="3.28515625" style="1" customWidth="1"/>
    <col min="4384" max="4384" width="2.7109375" style="1" customWidth="1"/>
    <col min="4385" max="4385" width="3.28515625" style="1" customWidth="1"/>
    <col min="4386" max="4386" width="2.7109375" style="1" customWidth="1"/>
    <col min="4387" max="4387" width="3.28515625" style="1" customWidth="1"/>
    <col min="4388" max="4388" width="2.7109375" style="1" customWidth="1"/>
    <col min="4389" max="4389" width="2.42578125" style="1" customWidth="1"/>
    <col min="4390" max="4390" width="2.28515625" style="1" customWidth="1"/>
    <col min="4391" max="4391" width="2.42578125" style="1" customWidth="1"/>
    <col min="4392" max="4402" width="4.140625" style="1" customWidth="1"/>
    <col min="4403" max="4403" width="2.42578125" style="1" customWidth="1"/>
    <col min="4404" max="4414" width="4.140625" style="1" customWidth="1"/>
    <col min="4415" max="4415" width="5.85546875" style="1" customWidth="1"/>
    <col min="4416" max="4417" width="6.42578125" style="1" customWidth="1"/>
    <col min="4418" max="4418" width="6.7109375" style="1" customWidth="1"/>
    <col min="4419" max="4608" width="9.140625" style="1"/>
    <col min="4609" max="4609" width="3.42578125" style="1" customWidth="1"/>
    <col min="4610" max="4610" width="18.85546875" style="1" customWidth="1"/>
    <col min="4611" max="4611" width="15.28515625" style="1" customWidth="1"/>
    <col min="4612" max="4612" width="5" style="1" customWidth="1"/>
    <col min="4613" max="4619" width="4.7109375" style="1" customWidth="1"/>
    <col min="4620" max="4622" width="5" style="1" customWidth="1"/>
    <col min="4623" max="4623" width="3.28515625" style="1" customWidth="1"/>
    <col min="4624" max="4624" width="2.7109375" style="1" customWidth="1"/>
    <col min="4625" max="4625" width="3.28515625" style="1" customWidth="1"/>
    <col min="4626" max="4626" width="2.7109375" style="1" customWidth="1"/>
    <col min="4627" max="4627" width="3.28515625" style="1" customWidth="1"/>
    <col min="4628" max="4628" width="2.7109375" style="1" customWidth="1"/>
    <col min="4629" max="4629" width="3.28515625" style="1" customWidth="1"/>
    <col min="4630" max="4630" width="2.7109375" style="1" customWidth="1"/>
    <col min="4631" max="4631" width="3.28515625" style="1" customWidth="1"/>
    <col min="4632" max="4632" width="2.7109375" style="1" customWidth="1"/>
    <col min="4633" max="4633" width="3.28515625" style="1" customWidth="1"/>
    <col min="4634" max="4634" width="2.7109375" style="1" customWidth="1"/>
    <col min="4635" max="4635" width="3.28515625" style="1" customWidth="1"/>
    <col min="4636" max="4636" width="2.7109375" style="1" customWidth="1"/>
    <col min="4637" max="4637" width="3.28515625" style="1" customWidth="1"/>
    <col min="4638" max="4638" width="2.7109375" style="1" customWidth="1"/>
    <col min="4639" max="4639" width="3.28515625" style="1" customWidth="1"/>
    <col min="4640" max="4640" width="2.7109375" style="1" customWidth="1"/>
    <col min="4641" max="4641" width="3.28515625" style="1" customWidth="1"/>
    <col min="4642" max="4642" width="2.7109375" style="1" customWidth="1"/>
    <col min="4643" max="4643" width="3.28515625" style="1" customWidth="1"/>
    <col min="4644" max="4644" width="2.7109375" style="1" customWidth="1"/>
    <col min="4645" max="4645" width="2.42578125" style="1" customWidth="1"/>
    <col min="4646" max="4646" width="2.28515625" style="1" customWidth="1"/>
    <col min="4647" max="4647" width="2.42578125" style="1" customWidth="1"/>
    <col min="4648" max="4658" width="4.140625" style="1" customWidth="1"/>
    <col min="4659" max="4659" width="2.42578125" style="1" customWidth="1"/>
    <col min="4660" max="4670" width="4.140625" style="1" customWidth="1"/>
    <col min="4671" max="4671" width="5.85546875" style="1" customWidth="1"/>
    <col min="4672" max="4673" width="6.42578125" style="1" customWidth="1"/>
    <col min="4674" max="4674" width="6.7109375" style="1" customWidth="1"/>
    <col min="4675" max="4864" width="9.140625" style="1"/>
    <col min="4865" max="4865" width="3.42578125" style="1" customWidth="1"/>
    <col min="4866" max="4866" width="18.85546875" style="1" customWidth="1"/>
    <col min="4867" max="4867" width="15.28515625" style="1" customWidth="1"/>
    <col min="4868" max="4868" width="5" style="1" customWidth="1"/>
    <col min="4869" max="4875" width="4.7109375" style="1" customWidth="1"/>
    <col min="4876" max="4878" width="5" style="1" customWidth="1"/>
    <col min="4879" max="4879" width="3.28515625" style="1" customWidth="1"/>
    <col min="4880" max="4880" width="2.7109375" style="1" customWidth="1"/>
    <col min="4881" max="4881" width="3.28515625" style="1" customWidth="1"/>
    <col min="4882" max="4882" width="2.7109375" style="1" customWidth="1"/>
    <col min="4883" max="4883" width="3.28515625" style="1" customWidth="1"/>
    <col min="4884" max="4884" width="2.7109375" style="1" customWidth="1"/>
    <col min="4885" max="4885" width="3.28515625" style="1" customWidth="1"/>
    <col min="4886" max="4886" width="2.7109375" style="1" customWidth="1"/>
    <col min="4887" max="4887" width="3.28515625" style="1" customWidth="1"/>
    <col min="4888" max="4888" width="2.7109375" style="1" customWidth="1"/>
    <col min="4889" max="4889" width="3.28515625" style="1" customWidth="1"/>
    <col min="4890" max="4890" width="2.7109375" style="1" customWidth="1"/>
    <col min="4891" max="4891" width="3.28515625" style="1" customWidth="1"/>
    <col min="4892" max="4892" width="2.7109375" style="1" customWidth="1"/>
    <col min="4893" max="4893" width="3.28515625" style="1" customWidth="1"/>
    <col min="4894" max="4894" width="2.7109375" style="1" customWidth="1"/>
    <col min="4895" max="4895" width="3.28515625" style="1" customWidth="1"/>
    <col min="4896" max="4896" width="2.7109375" style="1" customWidth="1"/>
    <col min="4897" max="4897" width="3.28515625" style="1" customWidth="1"/>
    <col min="4898" max="4898" width="2.7109375" style="1" customWidth="1"/>
    <col min="4899" max="4899" width="3.28515625" style="1" customWidth="1"/>
    <col min="4900" max="4900" width="2.7109375" style="1" customWidth="1"/>
    <col min="4901" max="4901" width="2.42578125" style="1" customWidth="1"/>
    <col min="4902" max="4902" width="2.28515625" style="1" customWidth="1"/>
    <col min="4903" max="4903" width="2.42578125" style="1" customWidth="1"/>
    <col min="4904" max="4914" width="4.140625" style="1" customWidth="1"/>
    <col min="4915" max="4915" width="2.42578125" style="1" customWidth="1"/>
    <col min="4916" max="4926" width="4.140625" style="1" customWidth="1"/>
    <col min="4927" max="4927" width="5.85546875" style="1" customWidth="1"/>
    <col min="4928" max="4929" width="6.42578125" style="1" customWidth="1"/>
    <col min="4930" max="4930" width="6.7109375" style="1" customWidth="1"/>
    <col min="4931" max="5120" width="9.140625" style="1"/>
    <col min="5121" max="5121" width="3.42578125" style="1" customWidth="1"/>
    <col min="5122" max="5122" width="18.85546875" style="1" customWidth="1"/>
    <col min="5123" max="5123" width="15.28515625" style="1" customWidth="1"/>
    <col min="5124" max="5124" width="5" style="1" customWidth="1"/>
    <col min="5125" max="5131" width="4.7109375" style="1" customWidth="1"/>
    <col min="5132" max="5134" width="5" style="1" customWidth="1"/>
    <col min="5135" max="5135" width="3.28515625" style="1" customWidth="1"/>
    <col min="5136" max="5136" width="2.7109375" style="1" customWidth="1"/>
    <col min="5137" max="5137" width="3.28515625" style="1" customWidth="1"/>
    <col min="5138" max="5138" width="2.7109375" style="1" customWidth="1"/>
    <col min="5139" max="5139" width="3.28515625" style="1" customWidth="1"/>
    <col min="5140" max="5140" width="2.7109375" style="1" customWidth="1"/>
    <col min="5141" max="5141" width="3.28515625" style="1" customWidth="1"/>
    <col min="5142" max="5142" width="2.7109375" style="1" customWidth="1"/>
    <col min="5143" max="5143" width="3.28515625" style="1" customWidth="1"/>
    <col min="5144" max="5144" width="2.7109375" style="1" customWidth="1"/>
    <col min="5145" max="5145" width="3.28515625" style="1" customWidth="1"/>
    <col min="5146" max="5146" width="2.7109375" style="1" customWidth="1"/>
    <col min="5147" max="5147" width="3.28515625" style="1" customWidth="1"/>
    <col min="5148" max="5148" width="2.7109375" style="1" customWidth="1"/>
    <col min="5149" max="5149" width="3.28515625" style="1" customWidth="1"/>
    <col min="5150" max="5150" width="2.7109375" style="1" customWidth="1"/>
    <col min="5151" max="5151" width="3.28515625" style="1" customWidth="1"/>
    <col min="5152" max="5152" width="2.7109375" style="1" customWidth="1"/>
    <col min="5153" max="5153" width="3.28515625" style="1" customWidth="1"/>
    <col min="5154" max="5154" width="2.7109375" style="1" customWidth="1"/>
    <col min="5155" max="5155" width="3.28515625" style="1" customWidth="1"/>
    <col min="5156" max="5156" width="2.7109375" style="1" customWidth="1"/>
    <col min="5157" max="5157" width="2.42578125" style="1" customWidth="1"/>
    <col min="5158" max="5158" width="2.28515625" style="1" customWidth="1"/>
    <col min="5159" max="5159" width="2.42578125" style="1" customWidth="1"/>
    <col min="5160" max="5170" width="4.140625" style="1" customWidth="1"/>
    <col min="5171" max="5171" width="2.42578125" style="1" customWidth="1"/>
    <col min="5172" max="5182" width="4.140625" style="1" customWidth="1"/>
    <col min="5183" max="5183" width="5.85546875" style="1" customWidth="1"/>
    <col min="5184" max="5185" width="6.42578125" style="1" customWidth="1"/>
    <col min="5186" max="5186" width="6.7109375" style="1" customWidth="1"/>
    <col min="5187" max="5376" width="9.140625" style="1"/>
    <col min="5377" max="5377" width="3.42578125" style="1" customWidth="1"/>
    <col min="5378" max="5378" width="18.85546875" style="1" customWidth="1"/>
    <col min="5379" max="5379" width="15.28515625" style="1" customWidth="1"/>
    <col min="5380" max="5380" width="5" style="1" customWidth="1"/>
    <col min="5381" max="5387" width="4.7109375" style="1" customWidth="1"/>
    <col min="5388" max="5390" width="5" style="1" customWidth="1"/>
    <col min="5391" max="5391" width="3.28515625" style="1" customWidth="1"/>
    <col min="5392" max="5392" width="2.7109375" style="1" customWidth="1"/>
    <col min="5393" max="5393" width="3.28515625" style="1" customWidth="1"/>
    <col min="5394" max="5394" width="2.7109375" style="1" customWidth="1"/>
    <col min="5395" max="5395" width="3.28515625" style="1" customWidth="1"/>
    <col min="5396" max="5396" width="2.7109375" style="1" customWidth="1"/>
    <col min="5397" max="5397" width="3.28515625" style="1" customWidth="1"/>
    <col min="5398" max="5398" width="2.7109375" style="1" customWidth="1"/>
    <col min="5399" max="5399" width="3.28515625" style="1" customWidth="1"/>
    <col min="5400" max="5400" width="2.7109375" style="1" customWidth="1"/>
    <col min="5401" max="5401" width="3.28515625" style="1" customWidth="1"/>
    <col min="5402" max="5402" width="2.7109375" style="1" customWidth="1"/>
    <col min="5403" max="5403" width="3.28515625" style="1" customWidth="1"/>
    <col min="5404" max="5404" width="2.7109375" style="1" customWidth="1"/>
    <col min="5405" max="5405" width="3.28515625" style="1" customWidth="1"/>
    <col min="5406" max="5406" width="2.7109375" style="1" customWidth="1"/>
    <col min="5407" max="5407" width="3.28515625" style="1" customWidth="1"/>
    <col min="5408" max="5408" width="2.7109375" style="1" customWidth="1"/>
    <col min="5409" max="5409" width="3.28515625" style="1" customWidth="1"/>
    <col min="5410" max="5410" width="2.7109375" style="1" customWidth="1"/>
    <col min="5411" max="5411" width="3.28515625" style="1" customWidth="1"/>
    <col min="5412" max="5412" width="2.7109375" style="1" customWidth="1"/>
    <col min="5413" max="5413" width="2.42578125" style="1" customWidth="1"/>
    <col min="5414" max="5414" width="2.28515625" style="1" customWidth="1"/>
    <col min="5415" max="5415" width="2.42578125" style="1" customWidth="1"/>
    <col min="5416" max="5426" width="4.140625" style="1" customWidth="1"/>
    <col min="5427" max="5427" width="2.42578125" style="1" customWidth="1"/>
    <col min="5428" max="5438" width="4.140625" style="1" customWidth="1"/>
    <col min="5439" max="5439" width="5.85546875" style="1" customWidth="1"/>
    <col min="5440" max="5441" width="6.42578125" style="1" customWidth="1"/>
    <col min="5442" max="5442" width="6.7109375" style="1" customWidth="1"/>
    <col min="5443" max="5632" width="9.140625" style="1"/>
    <col min="5633" max="5633" width="3.42578125" style="1" customWidth="1"/>
    <col min="5634" max="5634" width="18.85546875" style="1" customWidth="1"/>
    <col min="5635" max="5635" width="15.28515625" style="1" customWidth="1"/>
    <col min="5636" max="5636" width="5" style="1" customWidth="1"/>
    <col min="5637" max="5643" width="4.7109375" style="1" customWidth="1"/>
    <col min="5644" max="5646" width="5" style="1" customWidth="1"/>
    <col min="5647" max="5647" width="3.28515625" style="1" customWidth="1"/>
    <col min="5648" max="5648" width="2.7109375" style="1" customWidth="1"/>
    <col min="5649" max="5649" width="3.28515625" style="1" customWidth="1"/>
    <col min="5650" max="5650" width="2.7109375" style="1" customWidth="1"/>
    <col min="5651" max="5651" width="3.28515625" style="1" customWidth="1"/>
    <col min="5652" max="5652" width="2.7109375" style="1" customWidth="1"/>
    <col min="5653" max="5653" width="3.28515625" style="1" customWidth="1"/>
    <col min="5654" max="5654" width="2.7109375" style="1" customWidth="1"/>
    <col min="5655" max="5655" width="3.28515625" style="1" customWidth="1"/>
    <col min="5656" max="5656" width="2.7109375" style="1" customWidth="1"/>
    <col min="5657" max="5657" width="3.28515625" style="1" customWidth="1"/>
    <col min="5658" max="5658" width="2.7109375" style="1" customWidth="1"/>
    <col min="5659" max="5659" width="3.28515625" style="1" customWidth="1"/>
    <col min="5660" max="5660" width="2.7109375" style="1" customWidth="1"/>
    <col min="5661" max="5661" width="3.28515625" style="1" customWidth="1"/>
    <col min="5662" max="5662" width="2.7109375" style="1" customWidth="1"/>
    <col min="5663" max="5663" width="3.28515625" style="1" customWidth="1"/>
    <col min="5664" max="5664" width="2.7109375" style="1" customWidth="1"/>
    <col min="5665" max="5665" width="3.28515625" style="1" customWidth="1"/>
    <col min="5666" max="5666" width="2.7109375" style="1" customWidth="1"/>
    <col min="5667" max="5667" width="3.28515625" style="1" customWidth="1"/>
    <col min="5668" max="5668" width="2.7109375" style="1" customWidth="1"/>
    <col min="5669" max="5669" width="2.42578125" style="1" customWidth="1"/>
    <col min="5670" max="5670" width="2.28515625" style="1" customWidth="1"/>
    <col min="5671" max="5671" width="2.42578125" style="1" customWidth="1"/>
    <col min="5672" max="5682" width="4.140625" style="1" customWidth="1"/>
    <col min="5683" max="5683" width="2.42578125" style="1" customWidth="1"/>
    <col min="5684" max="5694" width="4.140625" style="1" customWidth="1"/>
    <col min="5695" max="5695" width="5.85546875" style="1" customWidth="1"/>
    <col min="5696" max="5697" width="6.42578125" style="1" customWidth="1"/>
    <col min="5698" max="5698" width="6.7109375" style="1" customWidth="1"/>
    <col min="5699" max="5888" width="9.140625" style="1"/>
    <col min="5889" max="5889" width="3.42578125" style="1" customWidth="1"/>
    <col min="5890" max="5890" width="18.85546875" style="1" customWidth="1"/>
    <col min="5891" max="5891" width="15.28515625" style="1" customWidth="1"/>
    <col min="5892" max="5892" width="5" style="1" customWidth="1"/>
    <col min="5893" max="5899" width="4.7109375" style="1" customWidth="1"/>
    <col min="5900" max="5902" width="5" style="1" customWidth="1"/>
    <col min="5903" max="5903" width="3.28515625" style="1" customWidth="1"/>
    <col min="5904" max="5904" width="2.7109375" style="1" customWidth="1"/>
    <col min="5905" max="5905" width="3.28515625" style="1" customWidth="1"/>
    <col min="5906" max="5906" width="2.7109375" style="1" customWidth="1"/>
    <col min="5907" max="5907" width="3.28515625" style="1" customWidth="1"/>
    <col min="5908" max="5908" width="2.7109375" style="1" customWidth="1"/>
    <col min="5909" max="5909" width="3.28515625" style="1" customWidth="1"/>
    <col min="5910" max="5910" width="2.7109375" style="1" customWidth="1"/>
    <col min="5911" max="5911" width="3.28515625" style="1" customWidth="1"/>
    <col min="5912" max="5912" width="2.7109375" style="1" customWidth="1"/>
    <col min="5913" max="5913" width="3.28515625" style="1" customWidth="1"/>
    <col min="5914" max="5914" width="2.7109375" style="1" customWidth="1"/>
    <col min="5915" max="5915" width="3.28515625" style="1" customWidth="1"/>
    <col min="5916" max="5916" width="2.7109375" style="1" customWidth="1"/>
    <col min="5917" max="5917" width="3.28515625" style="1" customWidth="1"/>
    <col min="5918" max="5918" width="2.7109375" style="1" customWidth="1"/>
    <col min="5919" max="5919" width="3.28515625" style="1" customWidth="1"/>
    <col min="5920" max="5920" width="2.7109375" style="1" customWidth="1"/>
    <col min="5921" max="5921" width="3.28515625" style="1" customWidth="1"/>
    <col min="5922" max="5922" width="2.7109375" style="1" customWidth="1"/>
    <col min="5923" max="5923" width="3.28515625" style="1" customWidth="1"/>
    <col min="5924" max="5924" width="2.7109375" style="1" customWidth="1"/>
    <col min="5925" max="5925" width="2.42578125" style="1" customWidth="1"/>
    <col min="5926" max="5926" width="2.28515625" style="1" customWidth="1"/>
    <col min="5927" max="5927" width="2.42578125" style="1" customWidth="1"/>
    <col min="5928" max="5938" width="4.140625" style="1" customWidth="1"/>
    <col min="5939" max="5939" width="2.42578125" style="1" customWidth="1"/>
    <col min="5940" max="5950" width="4.140625" style="1" customWidth="1"/>
    <col min="5951" max="5951" width="5.85546875" style="1" customWidth="1"/>
    <col min="5952" max="5953" width="6.42578125" style="1" customWidth="1"/>
    <col min="5954" max="5954" width="6.7109375" style="1" customWidth="1"/>
    <col min="5955" max="6144" width="9.140625" style="1"/>
    <col min="6145" max="6145" width="3.42578125" style="1" customWidth="1"/>
    <col min="6146" max="6146" width="18.85546875" style="1" customWidth="1"/>
    <col min="6147" max="6147" width="15.28515625" style="1" customWidth="1"/>
    <col min="6148" max="6148" width="5" style="1" customWidth="1"/>
    <col min="6149" max="6155" width="4.7109375" style="1" customWidth="1"/>
    <col min="6156" max="6158" width="5" style="1" customWidth="1"/>
    <col min="6159" max="6159" width="3.28515625" style="1" customWidth="1"/>
    <col min="6160" max="6160" width="2.7109375" style="1" customWidth="1"/>
    <col min="6161" max="6161" width="3.28515625" style="1" customWidth="1"/>
    <col min="6162" max="6162" width="2.7109375" style="1" customWidth="1"/>
    <col min="6163" max="6163" width="3.28515625" style="1" customWidth="1"/>
    <col min="6164" max="6164" width="2.7109375" style="1" customWidth="1"/>
    <col min="6165" max="6165" width="3.28515625" style="1" customWidth="1"/>
    <col min="6166" max="6166" width="2.7109375" style="1" customWidth="1"/>
    <col min="6167" max="6167" width="3.28515625" style="1" customWidth="1"/>
    <col min="6168" max="6168" width="2.7109375" style="1" customWidth="1"/>
    <col min="6169" max="6169" width="3.28515625" style="1" customWidth="1"/>
    <col min="6170" max="6170" width="2.7109375" style="1" customWidth="1"/>
    <col min="6171" max="6171" width="3.28515625" style="1" customWidth="1"/>
    <col min="6172" max="6172" width="2.7109375" style="1" customWidth="1"/>
    <col min="6173" max="6173" width="3.28515625" style="1" customWidth="1"/>
    <col min="6174" max="6174" width="2.7109375" style="1" customWidth="1"/>
    <col min="6175" max="6175" width="3.28515625" style="1" customWidth="1"/>
    <col min="6176" max="6176" width="2.7109375" style="1" customWidth="1"/>
    <col min="6177" max="6177" width="3.28515625" style="1" customWidth="1"/>
    <col min="6178" max="6178" width="2.7109375" style="1" customWidth="1"/>
    <col min="6179" max="6179" width="3.28515625" style="1" customWidth="1"/>
    <col min="6180" max="6180" width="2.7109375" style="1" customWidth="1"/>
    <col min="6181" max="6181" width="2.42578125" style="1" customWidth="1"/>
    <col min="6182" max="6182" width="2.28515625" style="1" customWidth="1"/>
    <col min="6183" max="6183" width="2.42578125" style="1" customWidth="1"/>
    <col min="6184" max="6194" width="4.140625" style="1" customWidth="1"/>
    <col min="6195" max="6195" width="2.42578125" style="1" customWidth="1"/>
    <col min="6196" max="6206" width="4.140625" style="1" customWidth="1"/>
    <col min="6207" max="6207" width="5.85546875" style="1" customWidth="1"/>
    <col min="6208" max="6209" width="6.42578125" style="1" customWidth="1"/>
    <col min="6210" max="6210" width="6.7109375" style="1" customWidth="1"/>
    <col min="6211" max="6400" width="9.140625" style="1"/>
    <col min="6401" max="6401" width="3.42578125" style="1" customWidth="1"/>
    <col min="6402" max="6402" width="18.85546875" style="1" customWidth="1"/>
    <col min="6403" max="6403" width="15.28515625" style="1" customWidth="1"/>
    <col min="6404" max="6404" width="5" style="1" customWidth="1"/>
    <col min="6405" max="6411" width="4.7109375" style="1" customWidth="1"/>
    <col min="6412" max="6414" width="5" style="1" customWidth="1"/>
    <col min="6415" max="6415" width="3.28515625" style="1" customWidth="1"/>
    <col min="6416" max="6416" width="2.7109375" style="1" customWidth="1"/>
    <col min="6417" max="6417" width="3.28515625" style="1" customWidth="1"/>
    <col min="6418" max="6418" width="2.7109375" style="1" customWidth="1"/>
    <col min="6419" max="6419" width="3.28515625" style="1" customWidth="1"/>
    <col min="6420" max="6420" width="2.7109375" style="1" customWidth="1"/>
    <col min="6421" max="6421" width="3.28515625" style="1" customWidth="1"/>
    <col min="6422" max="6422" width="2.7109375" style="1" customWidth="1"/>
    <col min="6423" max="6423" width="3.28515625" style="1" customWidth="1"/>
    <col min="6424" max="6424" width="2.7109375" style="1" customWidth="1"/>
    <col min="6425" max="6425" width="3.28515625" style="1" customWidth="1"/>
    <col min="6426" max="6426" width="2.7109375" style="1" customWidth="1"/>
    <col min="6427" max="6427" width="3.28515625" style="1" customWidth="1"/>
    <col min="6428" max="6428" width="2.7109375" style="1" customWidth="1"/>
    <col min="6429" max="6429" width="3.28515625" style="1" customWidth="1"/>
    <col min="6430" max="6430" width="2.7109375" style="1" customWidth="1"/>
    <col min="6431" max="6431" width="3.28515625" style="1" customWidth="1"/>
    <col min="6432" max="6432" width="2.7109375" style="1" customWidth="1"/>
    <col min="6433" max="6433" width="3.28515625" style="1" customWidth="1"/>
    <col min="6434" max="6434" width="2.7109375" style="1" customWidth="1"/>
    <col min="6435" max="6435" width="3.28515625" style="1" customWidth="1"/>
    <col min="6436" max="6436" width="2.7109375" style="1" customWidth="1"/>
    <col min="6437" max="6437" width="2.42578125" style="1" customWidth="1"/>
    <col min="6438" max="6438" width="2.28515625" style="1" customWidth="1"/>
    <col min="6439" max="6439" width="2.42578125" style="1" customWidth="1"/>
    <col min="6440" max="6450" width="4.140625" style="1" customWidth="1"/>
    <col min="6451" max="6451" width="2.42578125" style="1" customWidth="1"/>
    <col min="6452" max="6462" width="4.140625" style="1" customWidth="1"/>
    <col min="6463" max="6463" width="5.85546875" style="1" customWidth="1"/>
    <col min="6464" max="6465" width="6.42578125" style="1" customWidth="1"/>
    <col min="6466" max="6466" width="6.7109375" style="1" customWidth="1"/>
    <col min="6467" max="6656" width="9.140625" style="1"/>
    <col min="6657" max="6657" width="3.42578125" style="1" customWidth="1"/>
    <col min="6658" max="6658" width="18.85546875" style="1" customWidth="1"/>
    <col min="6659" max="6659" width="15.28515625" style="1" customWidth="1"/>
    <col min="6660" max="6660" width="5" style="1" customWidth="1"/>
    <col min="6661" max="6667" width="4.7109375" style="1" customWidth="1"/>
    <col min="6668" max="6670" width="5" style="1" customWidth="1"/>
    <col min="6671" max="6671" width="3.28515625" style="1" customWidth="1"/>
    <col min="6672" max="6672" width="2.7109375" style="1" customWidth="1"/>
    <col min="6673" max="6673" width="3.28515625" style="1" customWidth="1"/>
    <col min="6674" max="6674" width="2.7109375" style="1" customWidth="1"/>
    <col min="6675" max="6675" width="3.28515625" style="1" customWidth="1"/>
    <col min="6676" max="6676" width="2.7109375" style="1" customWidth="1"/>
    <col min="6677" max="6677" width="3.28515625" style="1" customWidth="1"/>
    <col min="6678" max="6678" width="2.7109375" style="1" customWidth="1"/>
    <col min="6679" max="6679" width="3.28515625" style="1" customWidth="1"/>
    <col min="6680" max="6680" width="2.7109375" style="1" customWidth="1"/>
    <col min="6681" max="6681" width="3.28515625" style="1" customWidth="1"/>
    <col min="6682" max="6682" width="2.7109375" style="1" customWidth="1"/>
    <col min="6683" max="6683" width="3.28515625" style="1" customWidth="1"/>
    <col min="6684" max="6684" width="2.7109375" style="1" customWidth="1"/>
    <col min="6685" max="6685" width="3.28515625" style="1" customWidth="1"/>
    <col min="6686" max="6686" width="2.7109375" style="1" customWidth="1"/>
    <col min="6687" max="6687" width="3.28515625" style="1" customWidth="1"/>
    <col min="6688" max="6688" width="2.7109375" style="1" customWidth="1"/>
    <col min="6689" max="6689" width="3.28515625" style="1" customWidth="1"/>
    <col min="6690" max="6690" width="2.7109375" style="1" customWidth="1"/>
    <col min="6691" max="6691" width="3.28515625" style="1" customWidth="1"/>
    <col min="6692" max="6692" width="2.7109375" style="1" customWidth="1"/>
    <col min="6693" max="6693" width="2.42578125" style="1" customWidth="1"/>
    <col min="6694" max="6694" width="2.28515625" style="1" customWidth="1"/>
    <col min="6695" max="6695" width="2.42578125" style="1" customWidth="1"/>
    <col min="6696" max="6706" width="4.140625" style="1" customWidth="1"/>
    <col min="6707" max="6707" width="2.42578125" style="1" customWidth="1"/>
    <col min="6708" max="6718" width="4.140625" style="1" customWidth="1"/>
    <col min="6719" max="6719" width="5.85546875" style="1" customWidth="1"/>
    <col min="6720" max="6721" width="6.42578125" style="1" customWidth="1"/>
    <col min="6722" max="6722" width="6.7109375" style="1" customWidth="1"/>
    <col min="6723" max="6912" width="9.140625" style="1"/>
    <col min="6913" max="6913" width="3.42578125" style="1" customWidth="1"/>
    <col min="6914" max="6914" width="18.85546875" style="1" customWidth="1"/>
    <col min="6915" max="6915" width="15.28515625" style="1" customWidth="1"/>
    <col min="6916" max="6916" width="5" style="1" customWidth="1"/>
    <col min="6917" max="6923" width="4.7109375" style="1" customWidth="1"/>
    <col min="6924" max="6926" width="5" style="1" customWidth="1"/>
    <col min="6927" max="6927" width="3.28515625" style="1" customWidth="1"/>
    <col min="6928" max="6928" width="2.7109375" style="1" customWidth="1"/>
    <col min="6929" max="6929" width="3.28515625" style="1" customWidth="1"/>
    <col min="6930" max="6930" width="2.7109375" style="1" customWidth="1"/>
    <col min="6931" max="6931" width="3.28515625" style="1" customWidth="1"/>
    <col min="6932" max="6932" width="2.7109375" style="1" customWidth="1"/>
    <col min="6933" max="6933" width="3.28515625" style="1" customWidth="1"/>
    <col min="6934" max="6934" width="2.7109375" style="1" customWidth="1"/>
    <col min="6935" max="6935" width="3.28515625" style="1" customWidth="1"/>
    <col min="6936" max="6936" width="2.7109375" style="1" customWidth="1"/>
    <col min="6937" max="6937" width="3.28515625" style="1" customWidth="1"/>
    <col min="6938" max="6938" width="2.7109375" style="1" customWidth="1"/>
    <col min="6939" max="6939" width="3.28515625" style="1" customWidth="1"/>
    <col min="6940" max="6940" width="2.7109375" style="1" customWidth="1"/>
    <col min="6941" max="6941" width="3.28515625" style="1" customWidth="1"/>
    <col min="6942" max="6942" width="2.7109375" style="1" customWidth="1"/>
    <col min="6943" max="6943" width="3.28515625" style="1" customWidth="1"/>
    <col min="6944" max="6944" width="2.7109375" style="1" customWidth="1"/>
    <col min="6945" max="6945" width="3.28515625" style="1" customWidth="1"/>
    <col min="6946" max="6946" width="2.7109375" style="1" customWidth="1"/>
    <col min="6947" max="6947" width="3.28515625" style="1" customWidth="1"/>
    <col min="6948" max="6948" width="2.7109375" style="1" customWidth="1"/>
    <col min="6949" max="6949" width="2.42578125" style="1" customWidth="1"/>
    <col min="6950" max="6950" width="2.28515625" style="1" customWidth="1"/>
    <col min="6951" max="6951" width="2.42578125" style="1" customWidth="1"/>
    <col min="6952" max="6962" width="4.140625" style="1" customWidth="1"/>
    <col min="6963" max="6963" width="2.42578125" style="1" customWidth="1"/>
    <col min="6964" max="6974" width="4.140625" style="1" customWidth="1"/>
    <col min="6975" max="6975" width="5.85546875" style="1" customWidth="1"/>
    <col min="6976" max="6977" width="6.42578125" style="1" customWidth="1"/>
    <col min="6978" max="6978" width="6.7109375" style="1" customWidth="1"/>
    <col min="6979" max="7168" width="9.140625" style="1"/>
    <col min="7169" max="7169" width="3.42578125" style="1" customWidth="1"/>
    <col min="7170" max="7170" width="18.85546875" style="1" customWidth="1"/>
    <col min="7171" max="7171" width="15.28515625" style="1" customWidth="1"/>
    <col min="7172" max="7172" width="5" style="1" customWidth="1"/>
    <col min="7173" max="7179" width="4.7109375" style="1" customWidth="1"/>
    <col min="7180" max="7182" width="5" style="1" customWidth="1"/>
    <col min="7183" max="7183" width="3.28515625" style="1" customWidth="1"/>
    <col min="7184" max="7184" width="2.7109375" style="1" customWidth="1"/>
    <col min="7185" max="7185" width="3.28515625" style="1" customWidth="1"/>
    <col min="7186" max="7186" width="2.7109375" style="1" customWidth="1"/>
    <col min="7187" max="7187" width="3.28515625" style="1" customWidth="1"/>
    <col min="7188" max="7188" width="2.7109375" style="1" customWidth="1"/>
    <col min="7189" max="7189" width="3.28515625" style="1" customWidth="1"/>
    <col min="7190" max="7190" width="2.7109375" style="1" customWidth="1"/>
    <col min="7191" max="7191" width="3.28515625" style="1" customWidth="1"/>
    <col min="7192" max="7192" width="2.7109375" style="1" customWidth="1"/>
    <col min="7193" max="7193" width="3.28515625" style="1" customWidth="1"/>
    <col min="7194" max="7194" width="2.7109375" style="1" customWidth="1"/>
    <col min="7195" max="7195" width="3.28515625" style="1" customWidth="1"/>
    <col min="7196" max="7196" width="2.7109375" style="1" customWidth="1"/>
    <col min="7197" max="7197" width="3.28515625" style="1" customWidth="1"/>
    <col min="7198" max="7198" width="2.7109375" style="1" customWidth="1"/>
    <col min="7199" max="7199" width="3.28515625" style="1" customWidth="1"/>
    <col min="7200" max="7200" width="2.7109375" style="1" customWidth="1"/>
    <col min="7201" max="7201" width="3.28515625" style="1" customWidth="1"/>
    <col min="7202" max="7202" width="2.7109375" style="1" customWidth="1"/>
    <col min="7203" max="7203" width="3.28515625" style="1" customWidth="1"/>
    <col min="7204" max="7204" width="2.7109375" style="1" customWidth="1"/>
    <col min="7205" max="7205" width="2.42578125" style="1" customWidth="1"/>
    <col min="7206" max="7206" width="2.28515625" style="1" customWidth="1"/>
    <col min="7207" max="7207" width="2.42578125" style="1" customWidth="1"/>
    <col min="7208" max="7218" width="4.140625" style="1" customWidth="1"/>
    <col min="7219" max="7219" width="2.42578125" style="1" customWidth="1"/>
    <col min="7220" max="7230" width="4.140625" style="1" customWidth="1"/>
    <col min="7231" max="7231" width="5.85546875" style="1" customWidth="1"/>
    <col min="7232" max="7233" width="6.42578125" style="1" customWidth="1"/>
    <col min="7234" max="7234" width="6.7109375" style="1" customWidth="1"/>
    <col min="7235" max="7424" width="9.140625" style="1"/>
    <col min="7425" max="7425" width="3.42578125" style="1" customWidth="1"/>
    <col min="7426" max="7426" width="18.85546875" style="1" customWidth="1"/>
    <col min="7427" max="7427" width="15.28515625" style="1" customWidth="1"/>
    <col min="7428" max="7428" width="5" style="1" customWidth="1"/>
    <col min="7429" max="7435" width="4.7109375" style="1" customWidth="1"/>
    <col min="7436" max="7438" width="5" style="1" customWidth="1"/>
    <col min="7439" max="7439" width="3.28515625" style="1" customWidth="1"/>
    <col min="7440" max="7440" width="2.7109375" style="1" customWidth="1"/>
    <col min="7441" max="7441" width="3.28515625" style="1" customWidth="1"/>
    <col min="7442" max="7442" width="2.7109375" style="1" customWidth="1"/>
    <col min="7443" max="7443" width="3.28515625" style="1" customWidth="1"/>
    <col min="7444" max="7444" width="2.7109375" style="1" customWidth="1"/>
    <col min="7445" max="7445" width="3.28515625" style="1" customWidth="1"/>
    <col min="7446" max="7446" width="2.7109375" style="1" customWidth="1"/>
    <col min="7447" max="7447" width="3.28515625" style="1" customWidth="1"/>
    <col min="7448" max="7448" width="2.7109375" style="1" customWidth="1"/>
    <col min="7449" max="7449" width="3.28515625" style="1" customWidth="1"/>
    <col min="7450" max="7450" width="2.7109375" style="1" customWidth="1"/>
    <col min="7451" max="7451" width="3.28515625" style="1" customWidth="1"/>
    <col min="7452" max="7452" width="2.7109375" style="1" customWidth="1"/>
    <col min="7453" max="7453" width="3.28515625" style="1" customWidth="1"/>
    <col min="7454" max="7454" width="2.7109375" style="1" customWidth="1"/>
    <col min="7455" max="7455" width="3.28515625" style="1" customWidth="1"/>
    <col min="7456" max="7456" width="2.7109375" style="1" customWidth="1"/>
    <col min="7457" max="7457" width="3.28515625" style="1" customWidth="1"/>
    <col min="7458" max="7458" width="2.7109375" style="1" customWidth="1"/>
    <col min="7459" max="7459" width="3.28515625" style="1" customWidth="1"/>
    <col min="7460" max="7460" width="2.7109375" style="1" customWidth="1"/>
    <col min="7461" max="7461" width="2.42578125" style="1" customWidth="1"/>
    <col min="7462" max="7462" width="2.28515625" style="1" customWidth="1"/>
    <col min="7463" max="7463" width="2.42578125" style="1" customWidth="1"/>
    <col min="7464" max="7474" width="4.140625" style="1" customWidth="1"/>
    <col min="7475" max="7475" width="2.42578125" style="1" customWidth="1"/>
    <col min="7476" max="7486" width="4.140625" style="1" customWidth="1"/>
    <col min="7487" max="7487" width="5.85546875" style="1" customWidth="1"/>
    <col min="7488" max="7489" width="6.42578125" style="1" customWidth="1"/>
    <col min="7490" max="7490" width="6.7109375" style="1" customWidth="1"/>
    <col min="7491" max="7680" width="9.140625" style="1"/>
    <col min="7681" max="7681" width="3.42578125" style="1" customWidth="1"/>
    <col min="7682" max="7682" width="18.85546875" style="1" customWidth="1"/>
    <col min="7683" max="7683" width="15.28515625" style="1" customWidth="1"/>
    <col min="7684" max="7684" width="5" style="1" customWidth="1"/>
    <col min="7685" max="7691" width="4.7109375" style="1" customWidth="1"/>
    <col min="7692" max="7694" width="5" style="1" customWidth="1"/>
    <col min="7695" max="7695" width="3.28515625" style="1" customWidth="1"/>
    <col min="7696" max="7696" width="2.7109375" style="1" customWidth="1"/>
    <col min="7697" max="7697" width="3.28515625" style="1" customWidth="1"/>
    <col min="7698" max="7698" width="2.7109375" style="1" customWidth="1"/>
    <col min="7699" max="7699" width="3.28515625" style="1" customWidth="1"/>
    <col min="7700" max="7700" width="2.7109375" style="1" customWidth="1"/>
    <col min="7701" max="7701" width="3.28515625" style="1" customWidth="1"/>
    <col min="7702" max="7702" width="2.7109375" style="1" customWidth="1"/>
    <col min="7703" max="7703" width="3.28515625" style="1" customWidth="1"/>
    <col min="7704" max="7704" width="2.7109375" style="1" customWidth="1"/>
    <col min="7705" max="7705" width="3.28515625" style="1" customWidth="1"/>
    <col min="7706" max="7706" width="2.7109375" style="1" customWidth="1"/>
    <col min="7707" max="7707" width="3.28515625" style="1" customWidth="1"/>
    <col min="7708" max="7708" width="2.7109375" style="1" customWidth="1"/>
    <col min="7709" max="7709" width="3.28515625" style="1" customWidth="1"/>
    <col min="7710" max="7710" width="2.7109375" style="1" customWidth="1"/>
    <col min="7711" max="7711" width="3.28515625" style="1" customWidth="1"/>
    <col min="7712" max="7712" width="2.7109375" style="1" customWidth="1"/>
    <col min="7713" max="7713" width="3.28515625" style="1" customWidth="1"/>
    <col min="7714" max="7714" width="2.7109375" style="1" customWidth="1"/>
    <col min="7715" max="7715" width="3.28515625" style="1" customWidth="1"/>
    <col min="7716" max="7716" width="2.7109375" style="1" customWidth="1"/>
    <col min="7717" max="7717" width="2.42578125" style="1" customWidth="1"/>
    <col min="7718" max="7718" width="2.28515625" style="1" customWidth="1"/>
    <col min="7719" max="7719" width="2.42578125" style="1" customWidth="1"/>
    <col min="7720" max="7730" width="4.140625" style="1" customWidth="1"/>
    <col min="7731" max="7731" width="2.42578125" style="1" customWidth="1"/>
    <col min="7732" max="7742" width="4.140625" style="1" customWidth="1"/>
    <col min="7743" max="7743" width="5.85546875" style="1" customWidth="1"/>
    <col min="7744" max="7745" width="6.42578125" style="1" customWidth="1"/>
    <col min="7746" max="7746" width="6.7109375" style="1" customWidth="1"/>
    <col min="7747" max="7936" width="9.140625" style="1"/>
    <col min="7937" max="7937" width="3.42578125" style="1" customWidth="1"/>
    <col min="7938" max="7938" width="18.85546875" style="1" customWidth="1"/>
    <col min="7939" max="7939" width="15.28515625" style="1" customWidth="1"/>
    <col min="7940" max="7940" width="5" style="1" customWidth="1"/>
    <col min="7941" max="7947" width="4.7109375" style="1" customWidth="1"/>
    <col min="7948" max="7950" width="5" style="1" customWidth="1"/>
    <col min="7951" max="7951" width="3.28515625" style="1" customWidth="1"/>
    <col min="7952" max="7952" width="2.7109375" style="1" customWidth="1"/>
    <col min="7953" max="7953" width="3.28515625" style="1" customWidth="1"/>
    <col min="7954" max="7954" width="2.7109375" style="1" customWidth="1"/>
    <col min="7955" max="7955" width="3.28515625" style="1" customWidth="1"/>
    <col min="7956" max="7956" width="2.7109375" style="1" customWidth="1"/>
    <col min="7957" max="7957" width="3.28515625" style="1" customWidth="1"/>
    <col min="7958" max="7958" width="2.7109375" style="1" customWidth="1"/>
    <col min="7959" max="7959" width="3.28515625" style="1" customWidth="1"/>
    <col min="7960" max="7960" width="2.7109375" style="1" customWidth="1"/>
    <col min="7961" max="7961" width="3.28515625" style="1" customWidth="1"/>
    <col min="7962" max="7962" width="2.7109375" style="1" customWidth="1"/>
    <col min="7963" max="7963" width="3.28515625" style="1" customWidth="1"/>
    <col min="7964" max="7964" width="2.7109375" style="1" customWidth="1"/>
    <col min="7965" max="7965" width="3.28515625" style="1" customWidth="1"/>
    <col min="7966" max="7966" width="2.7109375" style="1" customWidth="1"/>
    <col min="7967" max="7967" width="3.28515625" style="1" customWidth="1"/>
    <col min="7968" max="7968" width="2.7109375" style="1" customWidth="1"/>
    <col min="7969" max="7969" width="3.28515625" style="1" customWidth="1"/>
    <col min="7970" max="7970" width="2.7109375" style="1" customWidth="1"/>
    <col min="7971" max="7971" width="3.28515625" style="1" customWidth="1"/>
    <col min="7972" max="7972" width="2.7109375" style="1" customWidth="1"/>
    <col min="7973" max="7973" width="2.42578125" style="1" customWidth="1"/>
    <col min="7974" max="7974" width="2.28515625" style="1" customWidth="1"/>
    <col min="7975" max="7975" width="2.42578125" style="1" customWidth="1"/>
    <col min="7976" max="7986" width="4.140625" style="1" customWidth="1"/>
    <col min="7987" max="7987" width="2.42578125" style="1" customWidth="1"/>
    <col min="7988" max="7998" width="4.140625" style="1" customWidth="1"/>
    <col min="7999" max="7999" width="5.85546875" style="1" customWidth="1"/>
    <col min="8000" max="8001" width="6.42578125" style="1" customWidth="1"/>
    <col min="8002" max="8002" width="6.7109375" style="1" customWidth="1"/>
    <col min="8003" max="8192" width="9.140625" style="1"/>
    <col min="8193" max="8193" width="3.42578125" style="1" customWidth="1"/>
    <col min="8194" max="8194" width="18.85546875" style="1" customWidth="1"/>
    <col min="8195" max="8195" width="15.28515625" style="1" customWidth="1"/>
    <col min="8196" max="8196" width="5" style="1" customWidth="1"/>
    <col min="8197" max="8203" width="4.7109375" style="1" customWidth="1"/>
    <col min="8204" max="8206" width="5" style="1" customWidth="1"/>
    <col min="8207" max="8207" width="3.28515625" style="1" customWidth="1"/>
    <col min="8208" max="8208" width="2.7109375" style="1" customWidth="1"/>
    <col min="8209" max="8209" width="3.28515625" style="1" customWidth="1"/>
    <col min="8210" max="8210" width="2.7109375" style="1" customWidth="1"/>
    <col min="8211" max="8211" width="3.28515625" style="1" customWidth="1"/>
    <col min="8212" max="8212" width="2.7109375" style="1" customWidth="1"/>
    <col min="8213" max="8213" width="3.28515625" style="1" customWidth="1"/>
    <col min="8214" max="8214" width="2.7109375" style="1" customWidth="1"/>
    <col min="8215" max="8215" width="3.28515625" style="1" customWidth="1"/>
    <col min="8216" max="8216" width="2.7109375" style="1" customWidth="1"/>
    <col min="8217" max="8217" width="3.28515625" style="1" customWidth="1"/>
    <col min="8218" max="8218" width="2.7109375" style="1" customWidth="1"/>
    <col min="8219" max="8219" width="3.28515625" style="1" customWidth="1"/>
    <col min="8220" max="8220" width="2.7109375" style="1" customWidth="1"/>
    <col min="8221" max="8221" width="3.28515625" style="1" customWidth="1"/>
    <col min="8222" max="8222" width="2.7109375" style="1" customWidth="1"/>
    <col min="8223" max="8223" width="3.28515625" style="1" customWidth="1"/>
    <col min="8224" max="8224" width="2.7109375" style="1" customWidth="1"/>
    <col min="8225" max="8225" width="3.28515625" style="1" customWidth="1"/>
    <col min="8226" max="8226" width="2.7109375" style="1" customWidth="1"/>
    <col min="8227" max="8227" width="3.28515625" style="1" customWidth="1"/>
    <col min="8228" max="8228" width="2.7109375" style="1" customWidth="1"/>
    <col min="8229" max="8229" width="2.42578125" style="1" customWidth="1"/>
    <col min="8230" max="8230" width="2.28515625" style="1" customWidth="1"/>
    <col min="8231" max="8231" width="2.42578125" style="1" customWidth="1"/>
    <col min="8232" max="8242" width="4.140625" style="1" customWidth="1"/>
    <col min="8243" max="8243" width="2.42578125" style="1" customWidth="1"/>
    <col min="8244" max="8254" width="4.140625" style="1" customWidth="1"/>
    <col min="8255" max="8255" width="5.85546875" style="1" customWidth="1"/>
    <col min="8256" max="8257" width="6.42578125" style="1" customWidth="1"/>
    <col min="8258" max="8258" width="6.7109375" style="1" customWidth="1"/>
    <col min="8259" max="8448" width="9.140625" style="1"/>
    <col min="8449" max="8449" width="3.42578125" style="1" customWidth="1"/>
    <col min="8450" max="8450" width="18.85546875" style="1" customWidth="1"/>
    <col min="8451" max="8451" width="15.28515625" style="1" customWidth="1"/>
    <col min="8452" max="8452" width="5" style="1" customWidth="1"/>
    <col min="8453" max="8459" width="4.7109375" style="1" customWidth="1"/>
    <col min="8460" max="8462" width="5" style="1" customWidth="1"/>
    <col min="8463" max="8463" width="3.28515625" style="1" customWidth="1"/>
    <col min="8464" max="8464" width="2.7109375" style="1" customWidth="1"/>
    <col min="8465" max="8465" width="3.28515625" style="1" customWidth="1"/>
    <col min="8466" max="8466" width="2.7109375" style="1" customWidth="1"/>
    <col min="8467" max="8467" width="3.28515625" style="1" customWidth="1"/>
    <col min="8468" max="8468" width="2.7109375" style="1" customWidth="1"/>
    <col min="8469" max="8469" width="3.28515625" style="1" customWidth="1"/>
    <col min="8470" max="8470" width="2.7109375" style="1" customWidth="1"/>
    <col min="8471" max="8471" width="3.28515625" style="1" customWidth="1"/>
    <col min="8472" max="8472" width="2.7109375" style="1" customWidth="1"/>
    <col min="8473" max="8473" width="3.28515625" style="1" customWidth="1"/>
    <col min="8474" max="8474" width="2.7109375" style="1" customWidth="1"/>
    <col min="8475" max="8475" width="3.28515625" style="1" customWidth="1"/>
    <col min="8476" max="8476" width="2.7109375" style="1" customWidth="1"/>
    <col min="8477" max="8477" width="3.28515625" style="1" customWidth="1"/>
    <col min="8478" max="8478" width="2.7109375" style="1" customWidth="1"/>
    <col min="8479" max="8479" width="3.28515625" style="1" customWidth="1"/>
    <col min="8480" max="8480" width="2.7109375" style="1" customWidth="1"/>
    <col min="8481" max="8481" width="3.28515625" style="1" customWidth="1"/>
    <col min="8482" max="8482" width="2.7109375" style="1" customWidth="1"/>
    <col min="8483" max="8483" width="3.28515625" style="1" customWidth="1"/>
    <col min="8484" max="8484" width="2.7109375" style="1" customWidth="1"/>
    <col min="8485" max="8485" width="2.42578125" style="1" customWidth="1"/>
    <col min="8486" max="8486" width="2.28515625" style="1" customWidth="1"/>
    <col min="8487" max="8487" width="2.42578125" style="1" customWidth="1"/>
    <col min="8488" max="8498" width="4.140625" style="1" customWidth="1"/>
    <col min="8499" max="8499" width="2.42578125" style="1" customWidth="1"/>
    <col min="8500" max="8510" width="4.140625" style="1" customWidth="1"/>
    <col min="8511" max="8511" width="5.85546875" style="1" customWidth="1"/>
    <col min="8512" max="8513" width="6.42578125" style="1" customWidth="1"/>
    <col min="8514" max="8514" width="6.7109375" style="1" customWidth="1"/>
    <col min="8515" max="8704" width="9.140625" style="1"/>
    <col min="8705" max="8705" width="3.42578125" style="1" customWidth="1"/>
    <col min="8706" max="8706" width="18.85546875" style="1" customWidth="1"/>
    <col min="8707" max="8707" width="15.28515625" style="1" customWidth="1"/>
    <col min="8708" max="8708" width="5" style="1" customWidth="1"/>
    <col min="8709" max="8715" width="4.7109375" style="1" customWidth="1"/>
    <col min="8716" max="8718" width="5" style="1" customWidth="1"/>
    <col min="8719" max="8719" width="3.28515625" style="1" customWidth="1"/>
    <col min="8720" max="8720" width="2.7109375" style="1" customWidth="1"/>
    <col min="8721" max="8721" width="3.28515625" style="1" customWidth="1"/>
    <col min="8722" max="8722" width="2.7109375" style="1" customWidth="1"/>
    <col min="8723" max="8723" width="3.28515625" style="1" customWidth="1"/>
    <col min="8724" max="8724" width="2.7109375" style="1" customWidth="1"/>
    <col min="8725" max="8725" width="3.28515625" style="1" customWidth="1"/>
    <col min="8726" max="8726" width="2.7109375" style="1" customWidth="1"/>
    <col min="8727" max="8727" width="3.28515625" style="1" customWidth="1"/>
    <col min="8728" max="8728" width="2.7109375" style="1" customWidth="1"/>
    <col min="8729" max="8729" width="3.28515625" style="1" customWidth="1"/>
    <col min="8730" max="8730" width="2.7109375" style="1" customWidth="1"/>
    <col min="8731" max="8731" width="3.28515625" style="1" customWidth="1"/>
    <col min="8732" max="8732" width="2.7109375" style="1" customWidth="1"/>
    <col min="8733" max="8733" width="3.28515625" style="1" customWidth="1"/>
    <col min="8734" max="8734" width="2.7109375" style="1" customWidth="1"/>
    <col min="8735" max="8735" width="3.28515625" style="1" customWidth="1"/>
    <col min="8736" max="8736" width="2.7109375" style="1" customWidth="1"/>
    <col min="8737" max="8737" width="3.28515625" style="1" customWidth="1"/>
    <col min="8738" max="8738" width="2.7109375" style="1" customWidth="1"/>
    <col min="8739" max="8739" width="3.28515625" style="1" customWidth="1"/>
    <col min="8740" max="8740" width="2.7109375" style="1" customWidth="1"/>
    <col min="8741" max="8741" width="2.42578125" style="1" customWidth="1"/>
    <col min="8742" max="8742" width="2.28515625" style="1" customWidth="1"/>
    <col min="8743" max="8743" width="2.42578125" style="1" customWidth="1"/>
    <col min="8744" max="8754" width="4.140625" style="1" customWidth="1"/>
    <col min="8755" max="8755" width="2.42578125" style="1" customWidth="1"/>
    <col min="8756" max="8766" width="4.140625" style="1" customWidth="1"/>
    <col min="8767" max="8767" width="5.85546875" style="1" customWidth="1"/>
    <col min="8768" max="8769" width="6.42578125" style="1" customWidth="1"/>
    <col min="8770" max="8770" width="6.7109375" style="1" customWidth="1"/>
    <col min="8771" max="8960" width="9.140625" style="1"/>
    <col min="8961" max="8961" width="3.42578125" style="1" customWidth="1"/>
    <col min="8962" max="8962" width="18.85546875" style="1" customWidth="1"/>
    <col min="8963" max="8963" width="15.28515625" style="1" customWidth="1"/>
    <col min="8964" max="8964" width="5" style="1" customWidth="1"/>
    <col min="8965" max="8971" width="4.7109375" style="1" customWidth="1"/>
    <col min="8972" max="8974" width="5" style="1" customWidth="1"/>
    <col min="8975" max="8975" width="3.28515625" style="1" customWidth="1"/>
    <col min="8976" max="8976" width="2.7109375" style="1" customWidth="1"/>
    <col min="8977" max="8977" width="3.28515625" style="1" customWidth="1"/>
    <col min="8978" max="8978" width="2.7109375" style="1" customWidth="1"/>
    <col min="8979" max="8979" width="3.28515625" style="1" customWidth="1"/>
    <col min="8980" max="8980" width="2.7109375" style="1" customWidth="1"/>
    <col min="8981" max="8981" width="3.28515625" style="1" customWidth="1"/>
    <col min="8982" max="8982" width="2.7109375" style="1" customWidth="1"/>
    <col min="8983" max="8983" width="3.28515625" style="1" customWidth="1"/>
    <col min="8984" max="8984" width="2.7109375" style="1" customWidth="1"/>
    <col min="8985" max="8985" width="3.28515625" style="1" customWidth="1"/>
    <col min="8986" max="8986" width="2.7109375" style="1" customWidth="1"/>
    <col min="8987" max="8987" width="3.28515625" style="1" customWidth="1"/>
    <col min="8988" max="8988" width="2.7109375" style="1" customWidth="1"/>
    <col min="8989" max="8989" width="3.28515625" style="1" customWidth="1"/>
    <col min="8990" max="8990" width="2.7109375" style="1" customWidth="1"/>
    <col min="8991" max="8991" width="3.28515625" style="1" customWidth="1"/>
    <col min="8992" max="8992" width="2.7109375" style="1" customWidth="1"/>
    <col min="8993" max="8993" width="3.28515625" style="1" customWidth="1"/>
    <col min="8994" max="8994" width="2.7109375" style="1" customWidth="1"/>
    <col min="8995" max="8995" width="3.28515625" style="1" customWidth="1"/>
    <col min="8996" max="8996" width="2.7109375" style="1" customWidth="1"/>
    <col min="8997" max="8997" width="2.42578125" style="1" customWidth="1"/>
    <col min="8998" max="8998" width="2.28515625" style="1" customWidth="1"/>
    <col min="8999" max="8999" width="2.42578125" style="1" customWidth="1"/>
    <col min="9000" max="9010" width="4.140625" style="1" customWidth="1"/>
    <col min="9011" max="9011" width="2.42578125" style="1" customWidth="1"/>
    <col min="9012" max="9022" width="4.140625" style="1" customWidth="1"/>
    <col min="9023" max="9023" width="5.85546875" style="1" customWidth="1"/>
    <col min="9024" max="9025" width="6.42578125" style="1" customWidth="1"/>
    <col min="9026" max="9026" width="6.7109375" style="1" customWidth="1"/>
    <col min="9027" max="9216" width="9.140625" style="1"/>
    <col min="9217" max="9217" width="3.42578125" style="1" customWidth="1"/>
    <col min="9218" max="9218" width="18.85546875" style="1" customWidth="1"/>
    <col min="9219" max="9219" width="15.28515625" style="1" customWidth="1"/>
    <col min="9220" max="9220" width="5" style="1" customWidth="1"/>
    <col min="9221" max="9227" width="4.7109375" style="1" customWidth="1"/>
    <col min="9228" max="9230" width="5" style="1" customWidth="1"/>
    <col min="9231" max="9231" width="3.28515625" style="1" customWidth="1"/>
    <col min="9232" max="9232" width="2.7109375" style="1" customWidth="1"/>
    <col min="9233" max="9233" width="3.28515625" style="1" customWidth="1"/>
    <col min="9234" max="9234" width="2.7109375" style="1" customWidth="1"/>
    <col min="9235" max="9235" width="3.28515625" style="1" customWidth="1"/>
    <col min="9236" max="9236" width="2.7109375" style="1" customWidth="1"/>
    <col min="9237" max="9237" width="3.28515625" style="1" customWidth="1"/>
    <col min="9238" max="9238" width="2.7109375" style="1" customWidth="1"/>
    <col min="9239" max="9239" width="3.28515625" style="1" customWidth="1"/>
    <col min="9240" max="9240" width="2.7109375" style="1" customWidth="1"/>
    <col min="9241" max="9241" width="3.28515625" style="1" customWidth="1"/>
    <col min="9242" max="9242" width="2.7109375" style="1" customWidth="1"/>
    <col min="9243" max="9243" width="3.28515625" style="1" customWidth="1"/>
    <col min="9244" max="9244" width="2.7109375" style="1" customWidth="1"/>
    <col min="9245" max="9245" width="3.28515625" style="1" customWidth="1"/>
    <col min="9246" max="9246" width="2.7109375" style="1" customWidth="1"/>
    <col min="9247" max="9247" width="3.28515625" style="1" customWidth="1"/>
    <col min="9248" max="9248" width="2.7109375" style="1" customWidth="1"/>
    <col min="9249" max="9249" width="3.28515625" style="1" customWidth="1"/>
    <col min="9250" max="9250" width="2.7109375" style="1" customWidth="1"/>
    <col min="9251" max="9251" width="3.28515625" style="1" customWidth="1"/>
    <col min="9252" max="9252" width="2.7109375" style="1" customWidth="1"/>
    <col min="9253" max="9253" width="2.42578125" style="1" customWidth="1"/>
    <col min="9254" max="9254" width="2.28515625" style="1" customWidth="1"/>
    <col min="9255" max="9255" width="2.42578125" style="1" customWidth="1"/>
    <col min="9256" max="9266" width="4.140625" style="1" customWidth="1"/>
    <col min="9267" max="9267" width="2.42578125" style="1" customWidth="1"/>
    <col min="9268" max="9278" width="4.140625" style="1" customWidth="1"/>
    <col min="9279" max="9279" width="5.85546875" style="1" customWidth="1"/>
    <col min="9280" max="9281" width="6.42578125" style="1" customWidth="1"/>
    <col min="9282" max="9282" width="6.7109375" style="1" customWidth="1"/>
    <col min="9283" max="9472" width="9.140625" style="1"/>
    <col min="9473" max="9473" width="3.42578125" style="1" customWidth="1"/>
    <col min="9474" max="9474" width="18.85546875" style="1" customWidth="1"/>
    <col min="9475" max="9475" width="15.28515625" style="1" customWidth="1"/>
    <col min="9476" max="9476" width="5" style="1" customWidth="1"/>
    <col min="9477" max="9483" width="4.7109375" style="1" customWidth="1"/>
    <col min="9484" max="9486" width="5" style="1" customWidth="1"/>
    <col min="9487" max="9487" width="3.28515625" style="1" customWidth="1"/>
    <col min="9488" max="9488" width="2.7109375" style="1" customWidth="1"/>
    <col min="9489" max="9489" width="3.28515625" style="1" customWidth="1"/>
    <col min="9490" max="9490" width="2.7109375" style="1" customWidth="1"/>
    <col min="9491" max="9491" width="3.28515625" style="1" customWidth="1"/>
    <col min="9492" max="9492" width="2.7109375" style="1" customWidth="1"/>
    <col min="9493" max="9493" width="3.28515625" style="1" customWidth="1"/>
    <col min="9494" max="9494" width="2.7109375" style="1" customWidth="1"/>
    <col min="9495" max="9495" width="3.28515625" style="1" customWidth="1"/>
    <col min="9496" max="9496" width="2.7109375" style="1" customWidth="1"/>
    <col min="9497" max="9497" width="3.28515625" style="1" customWidth="1"/>
    <col min="9498" max="9498" width="2.7109375" style="1" customWidth="1"/>
    <col min="9499" max="9499" width="3.28515625" style="1" customWidth="1"/>
    <col min="9500" max="9500" width="2.7109375" style="1" customWidth="1"/>
    <col min="9501" max="9501" width="3.28515625" style="1" customWidth="1"/>
    <col min="9502" max="9502" width="2.7109375" style="1" customWidth="1"/>
    <col min="9503" max="9503" width="3.28515625" style="1" customWidth="1"/>
    <col min="9504" max="9504" width="2.7109375" style="1" customWidth="1"/>
    <col min="9505" max="9505" width="3.28515625" style="1" customWidth="1"/>
    <col min="9506" max="9506" width="2.7109375" style="1" customWidth="1"/>
    <col min="9507" max="9507" width="3.28515625" style="1" customWidth="1"/>
    <col min="9508" max="9508" width="2.7109375" style="1" customWidth="1"/>
    <col min="9509" max="9509" width="2.42578125" style="1" customWidth="1"/>
    <col min="9510" max="9510" width="2.28515625" style="1" customWidth="1"/>
    <col min="9511" max="9511" width="2.42578125" style="1" customWidth="1"/>
    <col min="9512" max="9522" width="4.140625" style="1" customWidth="1"/>
    <col min="9523" max="9523" width="2.42578125" style="1" customWidth="1"/>
    <col min="9524" max="9534" width="4.140625" style="1" customWidth="1"/>
    <col min="9535" max="9535" width="5.85546875" style="1" customWidth="1"/>
    <col min="9536" max="9537" width="6.42578125" style="1" customWidth="1"/>
    <col min="9538" max="9538" width="6.7109375" style="1" customWidth="1"/>
    <col min="9539" max="9728" width="9.140625" style="1"/>
    <col min="9729" max="9729" width="3.42578125" style="1" customWidth="1"/>
    <col min="9730" max="9730" width="18.85546875" style="1" customWidth="1"/>
    <col min="9731" max="9731" width="15.28515625" style="1" customWidth="1"/>
    <col min="9732" max="9732" width="5" style="1" customWidth="1"/>
    <col min="9733" max="9739" width="4.7109375" style="1" customWidth="1"/>
    <col min="9740" max="9742" width="5" style="1" customWidth="1"/>
    <col min="9743" max="9743" width="3.28515625" style="1" customWidth="1"/>
    <col min="9744" max="9744" width="2.7109375" style="1" customWidth="1"/>
    <col min="9745" max="9745" width="3.28515625" style="1" customWidth="1"/>
    <col min="9746" max="9746" width="2.7109375" style="1" customWidth="1"/>
    <col min="9747" max="9747" width="3.28515625" style="1" customWidth="1"/>
    <col min="9748" max="9748" width="2.7109375" style="1" customWidth="1"/>
    <col min="9749" max="9749" width="3.28515625" style="1" customWidth="1"/>
    <col min="9750" max="9750" width="2.7109375" style="1" customWidth="1"/>
    <col min="9751" max="9751" width="3.28515625" style="1" customWidth="1"/>
    <col min="9752" max="9752" width="2.7109375" style="1" customWidth="1"/>
    <col min="9753" max="9753" width="3.28515625" style="1" customWidth="1"/>
    <col min="9754" max="9754" width="2.7109375" style="1" customWidth="1"/>
    <col min="9755" max="9755" width="3.28515625" style="1" customWidth="1"/>
    <col min="9756" max="9756" width="2.7109375" style="1" customWidth="1"/>
    <col min="9757" max="9757" width="3.28515625" style="1" customWidth="1"/>
    <col min="9758" max="9758" width="2.7109375" style="1" customWidth="1"/>
    <col min="9759" max="9759" width="3.28515625" style="1" customWidth="1"/>
    <col min="9760" max="9760" width="2.7109375" style="1" customWidth="1"/>
    <col min="9761" max="9761" width="3.28515625" style="1" customWidth="1"/>
    <col min="9762" max="9762" width="2.7109375" style="1" customWidth="1"/>
    <col min="9763" max="9763" width="3.28515625" style="1" customWidth="1"/>
    <col min="9764" max="9764" width="2.7109375" style="1" customWidth="1"/>
    <col min="9765" max="9765" width="2.42578125" style="1" customWidth="1"/>
    <col min="9766" max="9766" width="2.28515625" style="1" customWidth="1"/>
    <col min="9767" max="9767" width="2.42578125" style="1" customWidth="1"/>
    <col min="9768" max="9778" width="4.140625" style="1" customWidth="1"/>
    <col min="9779" max="9779" width="2.42578125" style="1" customWidth="1"/>
    <col min="9780" max="9790" width="4.140625" style="1" customWidth="1"/>
    <col min="9791" max="9791" width="5.85546875" style="1" customWidth="1"/>
    <col min="9792" max="9793" width="6.42578125" style="1" customWidth="1"/>
    <col min="9794" max="9794" width="6.7109375" style="1" customWidth="1"/>
    <col min="9795" max="9984" width="9.140625" style="1"/>
    <col min="9985" max="9985" width="3.42578125" style="1" customWidth="1"/>
    <col min="9986" max="9986" width="18.85546875" style="1" customWidth="1"/>
    <col min="9987" max="9987" width="15.28515625" style="1" customWidth="1"/>
    <col min="9988" max="9988" width="5" style="1" customWidth="1"/>
    <col min="9989" max="9995" width="4.7109375" style="1" customWidth="1"/>
    <col min="9996" max="9998" width="5" style="1" customWidth="1"/>
    <col min="9999" max="9999" width="3.28515625" style="1" customWidth="1"/>
    <col min="10000" max="10000" width="2.7109375" style="1" customWidth="1"/>
    <col min="10001" max="10001" width="3.28515625" style="1" customWidth="1"/>
    <col min="10002" max="10002" width="2.7109375" style="1" customWidth="1"/>
    <col min="10003" max="10003" width="3.28515625" style="1" customWidth="1"/>
    <col min="10004" max="10004" width="2.7109375" style="1" customWidth="1"/>
    <col min="10005" max="10005" width="3.28515625" style="1" customWidth="1"/>
    <col min="10006" max="10006" width="2.7109375" style="1" customWidth="1"/>
    <col min="10007" max="10007" width="3.28515625" style="1" customWidth="1"/>
    <col min="10008" max="10008" width="2.7109375" style="1" customWidth="1"/>
    <col min="10009" max="10009" width="3.28515625" style="1" customWidth="1"/>
    <col min="10010" max="10010" width="2.7109375" style="1" customWidth="1"/>
    <col min="10011" max="10011" width="3.28515625" style="1" customWidth="1"/>
    <col min="10012" max="10012" width="2.7109375" style="1" customWidth="1"/>
    <col min="10013" max="10013" width="3.28515625" style="1" customWidth="1"/>
    <col min="10014" max="10014" width="2.7109375" style="1" customWidth="1"/>
    <col min="10015" max="10015" width="3.28515625" style="1" customWidth="1"/>
    <col min="10016" max="10016" width="2.7109375" style="1" customWidth="1"/>
    <col min="10017" max="10017" width="3.28515625" style="1" customWidth="1"/>
    <col min="10018" max="10018" width="2.7109375" style="1" customWidth="1"/>
    <col min="10019" max="10019" width="3.28515625" style="1" customWidth="1"/>
    <col min="10020" max="10020" width="2.7109375" style="1" customWidth="1"/>
    <col min="10021" max="10021" width="2.42578125" style="1" customWidth="1"/>
    <col min="10022" max="10022" width="2.28515625" style="1" customWidth="1"/>
    <col min="10023" max="10023" width="2.42578125" style="1" customWidth="1"/>
    <col min="10024" max="10034" width="4.140625" style="1" customWidth="1"/>
    <col min="10035" max="10035" width="2.42578125" style="1" customWidth="1"/>
    <col min="10036" max="10046" width="4.140625" style="1" customWidth="1"/>
    <col min="10047" max="10047" width="5.85546875" style="1" customWidth="1"/>
    <col min="10048" max="10049" width="6.42578125" style="1" customWidth="1"/>
    <col min="10050" max="10050" width="6.7109375" style="1" customWidth="1"/>
    <col min="10051" max="10240" width="9.140625" style="1"/>
    <col min="10241" max="10241" width="3.42578125" style="1" customWidth="1"/>
    <col min="10242" max="10242" width="18.85546875" style="1" customWidth="1"/>
    <col min="10243" max="10243" width="15.28515625" style="1" customWidth="1"/>
    <col min="10244" max="10244" width="5" style="1" customWidth="1"/>
    <col min="10245" max="10251" width="4.7109375" style="1" customWidth="1"/>
    <col min="10252" max="10254" width="5" style="1" customWidth="1"/>
    <col min="10255" max="10255" width="3.28515625" style="1" customWidth="1"/>
    <col min="10256" max="10256" width="2.7109375" style="1" customWidth="1"/>
    <col min="10257" max="10257" width="3.28515625" style="1" customWidth="1"/>
    <col min="10258" max="10258" width="2.7109375" style="1" customWidth="1"/>
    <col min="10259" max="10259" width="3.28515625" style="1" customWidth="1"/>
    <col min="10260" max="10260" width="2.7109375" style="1" customWidth="1"/>
    <col min="10261" max="10261" width="3.28515625" style="1" customWidth="1"/>
    <col min="10262" max="10262" width="2.7109375" style="1" customWidth="1"/>
    <col min="10263" max="10263" width="3.28515625" style="1" customWidth="1"/>
    <col min="10264" max="10264" width="2.7109375" style="1" customWidth="1"/>
    <col min="10265" max="10265" width="3.28515625" style="1" customWidth="1"/>
    <col min="10266" max="10266" width="2.7109375" style="1" customWidth="1"/>
    <col min="10267" max="10267" width="3.28515625" style="1" customWidth="1"/>
    <col min="10268" max="10268" width="2.7109375" style="1" customWidth="1"/>
    <col min="10269" max="10269" width="3.28515625" style="1" customWidth="1"/>
    <col min="10270" max="10270" width="2.7109375" style="1" customWidth="1"/>
    <col min="10271" max="10271" width="3.28515625" style="1" customWidth="1"/>
    <col min="10272" max="10272" width="2.7109375" style="1" customWidth="1"/>
    <col min="10273" max="10273" width="3.28515625" style="1" customWidth="1"/>
    <col min="10274" max="10274" width="2.7109375" style="1" customWidth="1"/>
    <col min="10275" max="10275" width="3.28515625" style="1" customWidth="1"/>
    <col min="10276" max="10276" width="2.7109375" style="1" customWidth="1"/>
    <col min="10277" max="10277" width="2.42578125" style="1" customWidth="1"/>
    <col min="10278" max="10278" width="2.28515625" style="1" customWidth="1"/>
    <col min="10279" max="10279" width="2.42578125" style="1" customWidth="1"/>
    <col min="10280" max="10290" width="4.140625" style="1" customWidth="1"/>
    <col min="10291" max="10291" width="2.42578125" style="1" customWidth="1"/>
    <col min="10292" max="10302" width="4.140625" style="1" customWidth="1"/>
    <col min="10303" max="10303" width="5.85546875" style="1" customWidth="1"/>
    <col min="10304" max="10305" width="6.42578125" style="1" customWidth="1"/>
    <col min="10306" max="10306" width="6.7109375" style="1" customWidth="1"/>
    <col min="10307" max="10496" width="9.140625" style="1"/>
    <col min="10497" max="10497" width="3.42578125" style="1" customWidth="1"/>
    <col min="10498" max="10498" width="18.85546875" style="1" customWidth="1"/>
    <col min="10499" max="10499" width="15.28515625" style="1" customWidth="1"/>
    <col min="10500" max="10500" width="5" style="1" customWidth="1"/>
    <col min="10501" max="10507" width="4.7109375" style="1" customWidth="1"/>
    <col min="10508" max="10510" width="5" style="1" customWidth="1"/>
    <col min="10511" max="10511" width="3.28515625" style="1" customWidth="1"/>
    <col min="10512" max="10512" width="2.7109375" style="1" customWidth="1"/>
    <col min="10513" max="10513" width="3.28515625" style="1" customWidth="1"/>
    <col min="10514" max="10514" width="2.7109375" style="1" customWidth="1"/>
    <col min="10515" max="10515" width="3.28515625" style="1" customWidth="1"/>
    <col min="10516" max="10516" width="2.7109375" style="1" customWidth="1"/>
    <col min="10517" max="10517" width="3.28515625" style="1" customWidth="1"/>
    <col min="10518" max="10518" width="2.7109375" style="1" customWidth="1"/>
    <col min="10519" max="10519" width="3.28515625" style="1" customWidth="1"/>
    <col min="10520" max="10520" width="2.7109375" style="1" customWidth="1"/>
    <col min="10521" max="10521" width="3.28515625" style="1" customWidth="1"/>
    <col min="10522" max="10522" width="2.7109375" style="1" customWidth="1"/>
    <col min="10523" max="10523" width="3.28515625" style="1" customWidth="1"/>
    <col min="10524" max="10524" width="2.7109375" style="1" customWidth="1"/>
    <col min="10525" max="10525" width="3.28515625" style="1" customWidth="1"/>
    <col min="10526" max="10526" width="2.7109375" style="1" customWidth="1"/>
    <col min="10527" max="10527" width="3.28515625" style="1" customWidth="1"/>
    <col min="10528" max="10528" width="2.7109375" style="1" customWidth="1"/>
    <col min="10529" max="10529" width="3.28515625" style="1" customWidth="1"/>
    <col min="10530" max="10530" width="2.7109375" style="1" customWidth="1"/>
    <col min="10531" max="10531" width="3.28515625" style="1" customWidth="1"/>
    <col min="10532" max="10532" width="2.7109375" style="1" customWidth="1"/>
    <col min="10533" max="10533" width="2.42578125" style="1" customWidth="1"/>
    <col min="10534" max="10534" width="2.28515625" style="1" customWidth="1"/>
    <col min="10535" max="10535" width="2.42578125" style="1" customWidth="1"/>
    <col min="10536" max="10546" width="4.140625" style="1" customWidth="1"/>
    <col min="10547" max="10547" width="2.42578125" style="1" customWidth="1"/>
    <col min="10548" max="10558" width="4.140625" style="1" customWidth="1"/>
    <col min="10559" max="10559" width="5.85546875" style="1" customWidth="1"/>
    <col min="10560" max="10561" width="6.42578125" style="1" customWidth="1"/>
    <col min="10562" max="10562" width="6.7109375" style="1" customWidth="1"/>
    <col min="10563" max="10752" width="9.140625" style="1"/>
    <col min="10753" max="10753" width="3.42578125" style="1" customWidth="1"/>
    <col min="10754" max="10754" width="18.85546875" style="1" customWidth="1"/>
    <col min="10755" max="10755" width="15.28515625" style="1" customWidth="1"/>
    <col min="10756" max="10756" width="5" style="1" customWidth="1"/>
    <col min="10757" max="10763" width="4.7109375" style="1" customWidth="1"/>
    <col min="10764" max="10766" width="5" style="1" customWidth="1"/>
    <col min="10767" max="10767" width="3.28515625" style="1" customWidth="1"/>
    <col min="10768" max="10768" width="2.7109375" style="1" customWidth="1"/>
    <col min="10769" max="10769" width="3.28515625" style="1" customWidth="1"/>
    <col min="10770" max="10770" width="2.7109375" style="1" customWidth="1"/>
    <col min="10771" max="10771" width="3.28515625" style="1" customWidth="1"/>
    <col min="10772" max="10772" width="2.7109375" style="1" customWidth="1"/>
    <col min="10773" max="10773" width="3.28515625" style="1" customWidth="1"/>
    <col min="10774" max="10774" width="2.7109375" style="1" customWidth="1"/>
    <col min="10775" max="10775" width="3.28515625" style="1" customWidth="1"/>
    <col min="10776" max="10776" width="2.7109375" style="1" customWidth="1"/>
    <col min="10777" max="10777" width="3.28515625" style="1" customWidth="1"/>
    <col min="10778" max="10778" width="2.7109375" style="1" customWidth="1"/>
    <col min="10779" max="10779" width="3.28515625" style="1" customWidth="1"/>
    <col min="10780" max="10780" width="2.7109375" style="1" customWidth="1"/>
    <col min="10781" max="10781" width="3.28515625" style="1" customWidth="1"/>
    <col min="10782" max="10782" width="2.7109375" style="1" customWidth="1"/>
    <col min="10783" max="10783" width="3.28515625" style="1" customWidth="1"/>
    <col min="10784" max="10784" width="2.7109375" style="1" customWidth="1"/>
    <col min="10785" max="10785" width="3.28515625" style="1" customWidth="1"/>
    <col min="10786" max="10786" width="2.7109375" style="1" customWidth="1"/>
    <col min="10787" max="10787" width="3.28515625" style="1" customWidth="1"/>
    <col min="10788" max="10788" width="2.7109375" style="1" customWidth="1"/>
    <col min="10789" max="10789" width="2.42578125" style="1" customWidth="1"/>
    <col min="10790" max="10790" width="2.28515625" style="1" customWidth="1"/>
    <col min="10791" max="10791" width="2.42578125" style="1" customWidth="1"/>
    <col min="10792" max="10802" width="4.140625" style="1" customWidth="1"/>
    <col min="10803" max="10803" width="2.42578125" style="1" customWidth="1"/>
    <col min="10804" max="10814" width="4.140625" style="1" customWidth="1"/>
    <col min="10815" max="10815" width="5.85546875" style="1" customWidth="1"/>
    <col min="10816" max="10817" width="6.42578125" style="1" customWidth="1"/>
    <col min="10818" max="10818" width="6.7109375" style="1" customWidth="1"/>
    <col min="10819" max="11008" width="9.140625" style="1"/>
    <col min="11009" max="11009" width="3.42578125" style="1" customWidth="1"/>
    <col min="11010" max="11010" width="18.85546875" style="1" customWidth="1"/>
    <col min="11011" max="11011" width="15.28515625" style="1" customWidth="1"/>
    <col min="11012" max="11012" width="5" style="1" customWidth="1"/>
    <col min="11013" max="11019" width="4.7109375" style="1" customWidth="1"/>
    <col min="11020" max="11022" width="5" style="1" customWidth="1"/>
    <col min="11023" max="11023" width="3.28515625" style="1" customWidth="1"/>
    <col min="11024" max="11024" width="2.7109375" style="1" customWidth="1"/>
    <col min="11025" max="11025" width="3.28515625" style="1" customWidth="1"/>
    <col min="11026" max="11026" width="2.7109375" style="1" customWidth="1"/>
    <col min="11027" max="11027" width="3.28515625" style="1" customWidth="1"/>
    <col min="11028" max="11028" width="2.7109375" style="1" customWidth="1"/>
    <col min="11029" max="11029" width="3.28515625" style="1" customWidth="1"/>
    <col min="11030" max="11030" width="2.7109375" style="1" customWidth="1"/>
    <col min="11031" max="11031" width="3.28515625" style="1" customWidth="1"/>
    <col min="11032" max="11032" width="2.7109375" style="1" customWidth="1"/>
    <col min="11033" max="11033" width="3.28515625" style="1" customWidth="1"/>
    <col min="11034" max="11034" width="2.7109375" style="1" customWidth="1"/>
    <col min="11035" max="11035" width="3.28515625" style="1" customWidth="1"/>
    <col min="11036" max="11036" width="2.7109375" style="1" customWidth="1"/>
    <col min="11037" max="11037" width="3.28515625" style="1" customWidth="1"/>
    <col min="11038" max="11038" width="2.7109375" style="1" customWidth="1"/>
    <col min="11039" max="11039" width="3.28515625" style="1" customWidth="1"/>
    <col min="11040" max="11040" width="2.7109375" style="1" customWidth="1"/>
    <col min="11041" max="11041" width="3.28515625" style="1" customWidth="1"/>
    <col min="11042" max="11042" width="2.7109375" style="1" customWidth="1"/>
    <col min="11043" max="11043" width="3.28515625" style="1" customWidth="1"/>
    <col min="11044" max="11044" width="2.7109375" style="1" customWidth="1"/>
    <col min="11045" max="11045" width="2.42578125" style="1" customWidth="1"/>
    <col min="11046" max="11046" width="2.28515625" style="1" customWidth="1"/>
    <col min="11047" max="11047" width="2.42578125" style="1" customWidth="1"/>
    <col min="11048" max="11058" width="4.140625" style="1" customWidth="1"/>
    <col min="11059" max="11059" width="2.42578125" style="1" customWidth="1"/>
    <col min="11060" max="11070" width="4.140625" style="1" customWidth="1"/>
    <col min="11071" max="11071" width="5.85546875" style="1" customWidth="1"/>
    <col min="11072" max="11073" width="6.42578125" style="1" customWidth="1"/>
    <col min="11074" max="11074" width="6.7109375" style="1" customWidth="1"/>
    <col min="11075" max="11264" width="9.140625" style="1"/>
    <col min="11265" max="11265" width="3.42578125" style="1" customWidth="1"/>
    <col min="11266" max="11266" width="18.85546875" style="1" customWidth="1"/>
    <col min="11267" max="11267" width="15.28515625" style="1" customWidth="1"/>
    <col min="11268" max="11268" width="5" style="1" customWidth="1"/>
    <col min="11269" max="11275" width="4.7109375" style="1" customWidth="1"/>
    <col min="11276" max="11278" width="5" style="1" customWidth="1"/>
    <col min="11279" max="11279" width="3.28515625" style="1" customWidth="1"/>
    <col min="11280" max="11280" width="2.7109375" style="1" customWidth="1"/>
    <col min="11281" max="11281" width="3.28515625" style="1" customWidth="1"/>
    <col min="11282" max="11282" width="2.7109375" style="1" customWidth="1"/>
    <col min="11283" max="11283" width="3.28515625" style="1" customWidth="1"/>
    <col min="11284" max="11284" width="2.7109375" style="1" customWidth="1"/>
    <col min="11285" max="11285" width="3.28515625" style="1" customWidth="1"/>
    <col min="11286" max="11286" width="2.7109375" style="1" customWidth="1"/>
    <col min="11287" max="11287" width="3.28515625" style="1" customWidth="1"/>
    <col min="11288" max="11288" width="2.7109375" style="1" customWidth="1"/>
    <col min="11289" max="11289" width="3.28515625" style="1" customWidth="1"/>
    <col min="11290" max="11290" width="2.7109375" style="1" customWidth="1"/>
    <col min="11291" max="11291" width="3.28515625" style="1" customWidth="1"/>
    <col min="11292" max="11292" width="2.7109375" style="1" customWidth="1"/>
    <col min="11293" max="11293" width="3.28515625" style="1" customWidth="1"/>
    <col min="11294" max="11294" width="2.7109375" style="1" customWidth="1"/>
    <col min="11295" max="11295" width="3.28515625" style="1" customWidth="1"/>
    <col min="11296" max="11296" width="2.7109375" style="1" customWidth="1"/>
    <col min="11297" max="11297" width="3.28515625" style="1" customWidth="1"/>
    <col min="11298" max="11298" width="2.7109375" style="1" customWidth="1"/>
    <col min="11299" max="11299" width="3.28515625" style="1" customWidth="1"/>
    <col min="11300" max="11300" width="2.7109375" style="1" customWidth="1"/>
    <col min="11301" max="11301" width="2.42578125" style="1" customWidth="1"/>
    <col min="11302" max="11302" width="2.28515625" style="1" customWidth="1"/>
    <col min="11303" max="11303" width="2.42578125" style="1" customWidth="1"/>
    <col min="11304" max="11314" width="4.140625" style="1" customWidth="1"/>
    <col min="11315" max="11315" width="2.42578125" style="1" customWidth="1"/>
    <col min="11316" max="11326" width="4.140625" style="1" customWidth="1"/>
    <col min="11327" max="11327" width="5.85546875" style="1" customWidth="1"/>
    <col min="11328" max="11329" width="6.42578125" style="1" customWidth="1"/>
    <col min="11330" max="11330" width="6.7109375" style="1" customWidth="1"/>
    <col min="11331" max="11520" width="9.140625" style="1"/>
    <col min="11521" max="11521" width="3.42578125" style="1" customWidth="1"/>
    <col min="11522" max="11522" width="18.85546875" style="1" customWidth="1"/>
    <col min="11523" max="11523" width="15.28515625" style="1" customWidth="1"/>
    <col min="11524" max="11524" width="5" style="1" customWidth="1"/>
    <col min="11525" max="11531" width="4.7109375" style="1" customWidth="1"/>
    <col min="11532" max="11534" width="5" style="1" customWidth="1"/>
    <col min="11535" max="11535" width="3.28515625" style="1" customWidth="1"/>
    <col min="11536" max="11536" width="2.7109375" style="1" customWidth="1"/>
    <col min="11537" max="11537" width="3.28515625" style="1" customWidth="1"/>
    <col min="11538" max="11538" width="2.7109375" style="1" customWidth="1"/>
    <col min="11539" max="11539" width="3.28515625" style="1" customWidth="1"/>
    <col min="11540" max="11540" width="2.7109375" style="1" customWidth="1"/>
    <col min="11541" max="11541" width="3.28515625" style="1" customWidth="1"/>
    <col min="11542" max="11542" width="2.7109375" style="1" customWidth="1"/>
    <col min="11543" max="11543" width="3.28515625" style="1" customWidth="1"/>
    <col min="11544" max="11544" width="2.7109375" style="1" customWidth="1"/>
    <col min="11545" max="11545" width="3.28515625" style="1" customWidth="1"/>
    <col min="11546" max="11546" width="2.7109375" style="1" customWidth="1"/>
    <col min="11547" max="11547" width="3.28515625" style="1" customWidth="1"/>
    <col min="11548" max="11548" width="2.7109375" style="1" customWidth="1"/>
    <col min="11549" max="11549" width="3.28515625" style="1" customWidth="1"/>
    <col min="11550" max="11550" width="2.7109375" style="1" customWidth="1"/>
    <col min="11551" max="11551" width="3.28515625" style="1" customWidth="1"/>
    <col min="11552" max="11552" width="2.7109375" style="1" customWidth="1"/>
    <col min="11553" max="11553" width="3.28515625" style="1" customWidth="1"/>
    <col min="11554" max="11554" width="2.7109375" style="1" customWidth="1"/>
    <col min="11555" max="11555" width="3.28515625" style="1" customWidth="1"/>
    <col min="11556" max="11556" width="2.7109375" style="1" customWidth="1"/>
    <col min="11557" max="11557" width="2.42578125" style="1" customWidth="1"/>
    <col min="11558" max="11558" width="2.28515625" style="1" customWidth="1"/>
    <col min="11559" max="11559" width="2.42578125" style="1" customWidth="1"/>
    <col min="11560" max="11570" width="4.140625" style="1" customWidth="1"/>
    <col min="11571" max="11571" width="2.42578125" style="1" customWidth="1"/>
    <col min="11572" max="11582" width="4.140625" style="1" customWidth="1"/>
    <col min="11583" max="11583" width="5.85546875" style="1" customWidth="1"/>
    <col min="11584" max="11585" width="6.42578125" style="1" customWidth="1"/>
    <col min="11586" max="11586" width="6.7109375" style="1" customWidth="1"/>
    <col min="11587" max="11776" width="9.140625" style="1"/>
    <col min="11777" max="11777" width="3.42578125" style="1" customWidth="1"/>
    <col min="11778" max="11778" width="18.85546875" style="1" customWidth="1"/>
    <col min="11779" max="11779" width="15.28515625" style="1" customWidth="1"/>
    <col min="11780" max="11780" width="5" style="1" customWidth="1"/>
    <col min="11781" max="11787" width="4.7109375" style="1" customWidth="1"/>
    <col min="11788" max="11790" width="5" style="1" customWidth="1"/>
    <col min="11791" max="11791" width="3.28515625" style="1" customWidth="1"/>
    <col min="11792" max="11792" width="2.7109375" style="1" customWidth="1"/>
    <col min="11793" max="11793" width="3.28515625" style="1" customWidth="1"/>
    <col min="11794" max="11794" width="2.7109375" style="1" customWidth="1"/>
    <col min="11795" max="11795" width="3.28515625" style="1" customWidth="1"/>
    <col min="11796" max="11796" width="2.7109375" style="1" customWidth="1"/>
    <col min="11797" max="11797" width="3.28515625" style="1" customWidth="1"/>
    <col min="11798" max="11798" width="2.7109375" style="1" customWidth="1"/>
    <col min="11799" max="11799" width="3.28515625" style="1" customWidth="1"/>
    <col min="11800" max="11800" width="2.7109375" style="1" customWidth="1"/>
    <col min="11801" max="11801" width="3.28515625" style="1" customWidth="1"/>
    <col min="11802" max="11802" width="2.7109375" style="1" customWidth="1"/>
    <col min="11803" max="11803" width="3.28515625" style="1" customWidth="1"/>
    <col min="11804" max="11804" width="2.7109375" style="1" customWidth="1"/>
    <col min="11805" max="11805" width="3.28515625" style="1" customWidth="1"/>
    <col min="11806" max="11806" width="2.7109375" style="1" customWidth="1"/>
    <col min="11807" max="11807" width="3.28515625" style="1" customWidth="1"/>
    <col min="11808" max="11808" width="2.7109375" style="1" customWidth="1"/>
    <col min="11809" max="11809" width="3.28515625" style="1" customWidth="1"/>
    <col min="11810" max="11810" width="2.7109375" style="1" customWidth="1"/>
    <col min="11811" max="11811" width="3.28515625" style="1" customWidth="1"/>
    <col min="11812" max="11812" width="2.7109375" style="1" customWidth="1"/>
    <col min="11813" max="11813" width="2.42578125" style="1" customWidth="1"/>
    <col min="11814" max="11814" width="2.28515625" style="1" customWidth="1"/>
    <col min="11815" max="11815" width="2.42578125" style="1" customWidth="1"/>
    <col min="11816" max="11826" width="4.140625" style="1" customWidth="1"/>
    <col min="11827" max="11827" width="2.42578125" style="1" customWidth="1"/>
    <col min="11828" max="11838" width="4.140625" style="1" customWidth="1"/>
    <col min="11839" max="11839" width="5.85546875" style="1" customWidth="1"/>
    <col min="11840" max="11841" width="6.42578125" style="1" customWidth="1"/>
    <col min="11842" max="11842" width="6.7109375" style="1" customWidth="1"/>
    <col min="11843" max="12032" width="9.140625" style="1"/>
    <col min="12033" max="12033" width="3.42578125" style="1" customWidth="1"/>
    <col min="12034" max="12034" width="18.85546875" style="1" customWidth="1"/>
    <col min="12035" max="12035" width="15.28515625" style="1" customWidth="1"/>
    <col min="12036" max="12036" width="5" style="1" customWidth="1"/>
    <col min="12037" max="12043" width="4.7109375" style="1" customWidth="1"/>
    <col min="12044" max="12046" width="5" style="1" customWidth="1"/>
    <col min="12047" max="12047" width="3.28515625" style="1" customWidth="1"/>
    <col min="12048" max="12048" width="2.7109375" style="1" customWidth="1"/>
    <col min="12049" max="12049" width="3.28515625" style="1" customWidth="1"/>
    <col min="12050" max="12050" width="2.7109375" style="1" customWidth="1"/>
    <col min="12051" max="12051" width="3.28515625" style="1" customWidth="1"/>
    <col min="12052" max="12052" width="2.7109375" style="1" customWidth="1"/>
    <col min="12053" max="12053" width="3.28515625" style="1" customWidth="1"/>
    <col min="12054" max="12054" width="2.7109375" style="1" customWidth="1"/>
    <col min="12055" max="12055" width="3.28515625" style="1" customWidth="1"/>
    <col min="12056" max="12056" width="2.7109375" style="1" customWidth="1"/>
    <col min="12057" max="12057" width="3.28515625" style="1" customWidth="1"/>
    <col min="12058" max="12058" width="2.7109375" style="1" customWidth="1"/>
    <col min="12059" max="12059" width="3.28515625" style="1" customWidth="1"/>
    <col min="12060" max="12060" width="2.7109375" style="1" customWidth="1"/>
    <col min="12061" max="12061" width="3.28515625" style="1" customWidth="1"/>
    <col min="12062" max="12062" width="2.7109375" style="1" customWidth="1"/>
    <col min="12063" max="12063" width="3.28515625" style="1" customWidth="1"/>
    <col min="12064" max="12064" width="2.7109375" style="1" customWidth="1"/>
    <col min="12065" max="12065" width="3.28515625" style="1" customWidth="1"/>
    <col min="12066" max="12066" width="2.7109375" style="1" customWidth="1"/>
    <col min="12067" max="12067" width="3.28515625" style="1" customWidth="1"/>
    <col min="12068" max="12068" width="2.7109375" style="1" customWidth="1"/>
    <col min="12069" max="12069" width="2.42578125" style="1" customWidth="1"/>
    <col min="12070" max="12070" width="2.28515625" style="1" customWidth="1"/>
    <col min="12071" max="12071" width="2.42578125" style="1" customWidth="1"/>
    <col min="12072" max="12082" width="4.140625" style="1" customWidth="1"/>
    <col min="12083" max="12083" width="2.42578125" style="1" customWidth="1"/>
    <col min="12084" max="12094" width="4.140625" style="1" customWidth="1"/>
    <col min="12095" max="12095" width="5.85546875" style="1" customWidth="1"/>
    <col min="12096" max="12097" width="6.42578125" style="1" customWidth="1"/>
    <col min="12098" max="12098" width="6.7109375" style="1" customWidth="1"/>
    <col min="12099" max="12288" width="9.140625" style="1"/>
    <col min="12289" max="12289" width="3.42578125" style="1" customWidth="1"/>
    <col min="12290" max="12290" width="18.85546875" style="1" customWidth="1"/>
    <col min="12291" max="12291" width="15.28515625" style="1" customWidth="1"/>
    <col min="12292" max="12292" width="5" style="1" customWidth="1"/>
    <col min="12293" max="12299" width="4.7109375" style="1" customWidth="1"/>
    <col min="12300" max="12302" width="5" style="1" customWidth="1"/>
    <col min="12303" max="12303" width="3.28515625" style="1" customWidth="1"/>
    <col min="12304" max="12304" width="2.7109375" style="1" customWidth="1"/>
    <col min="12305" max="12305" width="3.28515625" style="1" customWidth="1"/>
    <col min="12306" max="12306" width="2.7109375" style="1" customWidth="1"/>
    <col min="12307" max="12307" width="3.28515625" style="1" customWidth="1"/>
    <col min="12308" max="12308" width="2.7109375" style="1" customWidth="1"/>
    <col min="12309" max="12309" width="3.28515625" style="1" customWidth="1"/>
    <col min="12310" max="12310" width="2.7109375" style="1" customWidth="1"/>
    <col min="12311" max="12311" width="3.28515625" style="1" customWidth="1"/>
    <col min="12312" max="12312" width="2.7109375" style="1" customWidth="1"/>
    <col min="12313" max="12313" width="3.28515625" style="1" customWidth="1"/>
    <col min="12314" max="12314" width="2.7109375" style="1" customWidth="1"/>
    <col min="12315" max="12315" width="3.28515625" style="1" customWidth="1"/>
    <col min="12316" max="12316" width="2.7109375" style="1" customWidth="1"/>
    <col min="12317" max="12317" width="3.28515625" style="1" customWidth="1"/>
    <col min="12318" max="12318" width="2.7109375" style="1" customWidth="1"/>
    <col min="12319" max="12319" width="3.28515625" style="1" customWidth="1"/>
    <col min="12320" max="12320" width="2.7109375" style="1" customWidth="1"/>
    <col min="12321" max="12321" width="3.28515625" style="1" customWidth="1"/>
    <col min="12322" max="12322" width="2.7109375" style="1" customWidth="1"/>
    <col min="12323" max="12323" width="3.28515625" style="1" customWidth="1"/>
    <col min="12324" max="12324" width="2.7109375" style="1" customWidth="1"/>
    <col min="12325" max="12325" width="2.42578125" style="1" customWidth="1"/>
    <col min="12326" max="12326" width="2.28515625" style="1" customWidth="1"/>
    <col min="12327" max="12327" width="2.42578125" style="1" customWidth="1"/>
    <col min="12328" max="12338" width="4.140625" style="1" customWidth="1"/>
    <col min="12339" max="12339" width="2.42578125" style="1" customWidth="1"/>
    <col min="12340" max="12350" width="4.140625" style="1" customWidth="1"/>
    <col min="12351" max="12351" width="5.85546875" style="1" customWidth="1"/>
    <col min="12352" max="12353" width="6.42578125" style="1" customWidth="1"/>
    <col min="12354" max="12354" width="6.7109375" style="1" customWidth="1"/>
    <col min="12355" max="12544" width="9.140625" style="1"/>
    <col min="12545" max="12545" width="3.42578125" style="1" customWidth="1"/>
    <col min="12546" max="12546" width="18.85546875" style="1" customWidth="1"/>
    <col min="12547" max="12547" width="15.28515625" style="1" customWidth="1"/>
    <col min="12548" max="12548" width="5" style="1" customWidth="1"/>
    <col min="12549" max="12555" width="4.7109375" style="1" customWidth="1"/>
    <col min="12556" max="12558" width="5" style="1" customWidth="1"/>
    <col min="12559" max="12559" width="3.28515625" style="1" customWidth="1"/>
    <col min="12560" max="12560" width="2.7109375" style="1" customWidth="1"/>
    <col min="12561" max="12561" width="3.28515625" style="1" customWidth="1"/>
    <col min="12562" max="12562" width="2.7109375" style="1" customWidth="1"/>
    <col min="12563" max="12563" width="3.28515625" style="1" customWidth="1"/>
    <col min="12564" max="12564" width="2.7109375" style="1" customWidth="1"/>
    <col min="12565" max="12565" width="3.28515625" style="1" customWidth="1"/>
    <col min="12566" max="12566" width="2.7109375" style="1" customWidth="1"/>
    <col min="12567" max="12567" width="3.28515625" style="1" customWidth="1"/>
    <col min="12568" max="12568" width="2.7109375" style="1" customWidth="1"/>
    <col min="12569" max="12569" width="3.28515625" style="1" customWidth="1"/>
    <col min="12570" max="12570" width="2.7109375" style="1" customWidth="1"/>
    <col min="12571" max="12571" width="3.28515625" style="1" customWidth="1"/>
    <col min="12572" max="12572" width="2.7109375" style="1" customWidth="1"/>
    <col min="12573" max="12573" width="3.28515625" style="1" customWidth="1"/>
    <col min="12574" max="12574" width="2.7109375" style="1" customWidth="1"/>
    <col min="12575" max="12575" width="3.28515625" style="1" customWidth="1"/>
    <col min="12576" max="12576" width="2.7109375" style="1" customWidth="1"/>
    <col min="12577" max="12577" width="3.28515625" style="1" customWidth="1"/>
    <col min="12578" max="12578" width="2.7109375" style="1" customWidth="1"/>
    <col min="12579" max="12579" width="3.28515625" style="1" customWidth="1"/>
    <col min="12580" max="12580" width="2.7109375" style="1" customWidth="1"/>
    <col min="12581" max="12581" width="2.42578125" style="1" customWidth="1"/>
    <col min="12582" max="12582" width="2.28515625" style="1" customWidth="1"/>
    <col min="12583" max="12583" width="2.42578125" style="1" customWidth="1"/>
    <col min="12584" max="12594" width="4.140625" style="1" customWidth="1"/>
    <col min="12595" max="12595" width="2.42578125" style="1" customWidth="1"/>
    <col min="12596" max="12606" width="4.140625" style="1" customWidth="1"/>
    <col min="12607" max="12607" width="5.85546875" style="1" customWidth="1"/>
    <col min="12608" max="12609" width="6.42578125" style="1" customWidth="1"/>
    <col min="12610" max="12610" width="6.7109375" style="1" customWidth="1"/>
    <col min="12611" max="12800" width="9.140625" style="1"/>
    <col min="12801" max="12801" width="3.42578125" style="1" customWidth="1"/>
    <col min="12802" max="12802" width="18.85546875" style="1" customWidth="1"/>
    <col min="12803" max="12803" width="15.28515625" style="1" customWidth="1"/>
    <col min="12804" max="12804" width="5" style="1" customWidth="1"/>
    <col min="12805" max="12811" width="4.7109375" style="1" customWidth="1"/>
    <col min="12812" max="12814" width="5" style="1" customWidth="1"/>
    <col min="12815" max="12815" width="3.28515625" style="1" customWidth="1"/>
    <col min="12816" max="12816" width="2.7109375" style="1" customWidth="1"/>
    <col min="12817" max="12817" width="3.28515625" style="1" customWidth="1"/>
    <col min="12818" max="12818" width="2.7109375" style="1" customWidth="1"/>
    <col min="12819" max="12819" width="3.28515625" style="1" customWidth="1"/>
    <col min="12820" max="12820" width="2.7109375" style="1" customWidth="1"/>
    <col min="12821" max="12821" width="3.28515625" style="1" customWidth="1"/>
    <col min="12822" max="12822" width="2.7109375" style="1" customWidth="1"/>
    <col min="12823" max="12823" width="3.28515625" style="1" customWidth="1"/>
    <col min="12824" max="12824" width="2.7109375" style="1" customWidth="1"/>
    <col min="12825" max="12825" width="3.28515625" style="1" customWidth="1"/>
    <col min="12826" max="12826" width="2.7109375" style="1" customWidth="1"/>
    <col min="12827" max="12827" width="3.28515625" style="1" customWidth="1"/>
    <col min="12828" max="12828" width="2.7109375" style="1" customWidth="1"/>
    <col min="12829" max="12829" width="3.28515625" style="1" customWidth="1"/>
    <col min="12830" max="12830" width="2.7109375" style="1" customWidth="1"/>
    <col min="12831" max="12831" width="3.28515625" style="1" customWidth="1"/>
    <col min="12832" max="12832" width="2.7109375" style="1" customWidth="1"/>
    <col min="12833" max="12833" width="3.28515625" style="1" customWidth="1"/>
    <col min="12834" max="12834" width="2.7109375" style="1" customWidth="1"/>
    <col min="12835" max="12835" width="3.28515625" style="1" customWidth="1"/>
    <col min="12836" max="12836" width="2.7109375" style="1" customWidth="1"/>
    <col min="12837" max="12837" width="2.42578125" style="1" customWidth="1"/>
    <col min="12838" max="12838" width="2.28515625" style="1" customWidth="1"/>
    <col min="12839" max="12839" width="2.42578125" style="1" customWidth="1"/>
    <col min="12840" max="12850" width="4.140625" style="1" customWidth="1"/>
    <col min="12851" max="12851" width="2.42578125" style="1" customWidth="1"/>
    <col min="12852" max="12862" width="4.140625" style="1" customWidth="1"/>
    <col min="12863" max="12863" width="5.85546875" style="1" customWidth="1"/>
    <col min="12864" max="12865" width="6.42578125" style="1" customWidth="1"/>
    <col min="12866" max="12866" width="6.7109375" style="1" customWidth="1"/>
    <col min="12867" max="13056" width="9.140625" style="1"/>
    <col min="13057" max="13057" width="3.42578125" style="1" customWidth="1"/>
    <col min="13058" max="13058" width="18.85546875" style="1" customWidth="1"/>
    <col min="13059" max="13059" width="15.28515625" style="1" customWidth="1"/>
    <col min="13060" max="13060" width="5" style="1" customWidth="1"/>
    <col min="13061" max="13067" width="4.7109375" style="1" customWidth="1"/>
    <col min="13068" max="13070" width="5" style="1" customWidth="1"/>
    <col min="13071" max="13071" width="3.28515625" style="1" customWidth="1"/>
    <col min="13072" max="13072" width="2.7109375" style="1" customWidth="1"/>
    <col min="13073" max="13073" width="3.28515625" style="1" customWidth="1"/>
    <col min="13074" max="13074" width="2.7109375" style="1" customWidth="1"/>
    <col min="13075" max="13075" width="3.28515625" style="1" customWidth="1"/>
    <col min="13076" max="13076" width="2.7109375" style="1" customWidth="1"/>
    <col min="13077" max="13077" width="3.28515625" style="1" customWidth="1"/>
    <col min="13078" max="13078" width="2.7109375" style="1" customWidth="1"/>
    <col min="13079" max="13079" width="3.28515625" style="1" customWidth="1"/>
    <col min="13080" max="13080" width="2.7109375" style="1" customWidth="1"/>
    <col min="13081" max="13081" width="3.28515625" style="1" customWidth="1"/>
    <col min="13082" max="13082" width="2.7109375" style="1" customWidth="1"/>
    <col min="13083" max="13083" width="3.28515625" style="1" customWidth="1"/>
    <col min="13084" max="13084" width="2.7109375" style="1" customWidth="1"/>
    <col min="13085" max="13085" width="3.28515625" style="1" customWidth="1"/>
    <col min="13086" max="13086" width="2.7109375" style="1" customWidth="1"/>
    <col min="13087" max="13087" width="3.28515625" style="1" customWidth="1"/>
    <col min="13088" max="13088" width="2.7109375" style="1" customWidth="1"/>
    <col min="13089" max="13089" width="3.28515625" style="1" customWidth="1"/>
    <col min="13090" max="13090" width="2.7109375" style="1" customWidth="1"/>
    <col min="13091" max="13091" width="3.28515625" style="1" customWidth="1"/>
    <col min="13092" max="13092" width="2.7109375" style="1" customWidth="1"/>
    <col min="13093" max="13093" width="2.42578125" style="1" customWidth="1"/>
    <col min="13094" max="13094" width="2.28515625" style="1" customWidth="1"/>
    <col min="13095" max="13095" width="2.42578125" style="1" customWidth="1"/>
    <col min="13096" max="13106" width="4.140625" style="1" customWidth="1"/>
    <col min="13107" max="13107" width="2.42578125" style="1" customWidth="1"/>
    <col min="13108" max="13118" width="4.140625" style="1" customWidth="1"/>
    <col min="13119" max="13119" width="5.85546875" style="1" customWidth="1"/>
    <col min="13120" max="13121" width="6.42578125" style="1" customWidth="1"/>
    <col min="13122" max="13122" width="6.7109375" style="1" customWidth="1"/>
    <col min="13123" max="13312" width="9.140625" style="1"/>
    <col min="13313" max="13313" width="3.42578125" style="1" customWidth="1"/>
    <col min="13314" max="13314" width="18.85546875" style="1" customWidth="1"/>
    <col min="13315" max="13315" width="15.28515625" style="1" customWidth="1"/>
    <col min="13316" max="13316" width="5" style="1" customWidth="1"/>
    <col min="13317" max="13323" width="4.7109375" style="1" customWidth="1"/>
    <col min="13324" max="13326" width="5" style="1" customWidth="1"/>
    <col min="13327" max="13327" width="3.28515625" style="1" customWidth="1"/>
    <col min="13328" max="13328" width="2.7109375" style="1" customWidth="1"/>
    <col min="13329" max="13329" width="3.28515625" style="1" customWidth="1"/>
    <col min="13330" max="13330" width="2.7109375" style="1" customWidth="1"/>
    <col min="13331" max="13331" width="3.28515625" style="1" customWidth="1"/>
    <col min="13332" max="13332" width="2.7109375" style="1" customWidth="1"/>
    <col min="13333" max="13333" width="3.28515625" style="1" customWidth="1"/>
    <col min="13334" max="13334" width="2.7109375" style="1" customWidth="1"/>
    <col min="13335" max="13335" width="3.28515625" style="1" customWidth="1"/>
    <col min="13336" max="13336" width="2.7109375" style="1" customWidth="1"/>
    <col min="13337" max="13337" width="3.28515625" style="1" customWidth="1"/>
    <col min="13338" max="13338" width="2.7109375" style="1" customWidth="1"/>
    <col min="13339" max="13339" width="3.28515625" style="1" customWidth="1"/>
    <col min="13340" max="13340" width="2.7109375" style="1" customWidth="1"/>
    <col min="13341" max="13341" width="3.28515625" style="1" customWidth="1"/>
    <col min="13342" max="13342" width="2.7109375" style="1" customWidth="1"/>
    <col min="13343" max="13343" width="3.28515625" style="1" customWidth="1"/>
    <col min="13344" max="13344" width="2.7109375" style="1" customWidth="1"/>
    <col min="13345" max="13345" width="3.28515625" style="1" customWidth="1"/>
    <col min="13346" max="13346" width="2.7109375" style="1" customWidth="1"/>
    <col min="13347" max="13347" width="3.28515625" style="1" customWidth="1"/>
    <col min="13348" max="13348" width="2.7109375" style="1" customWidth="1"/>
    <col min="13349" max="13349" width="2.42578125" style="1" customWidth="1"/>
    <col min="13350" max="13350" width="2.28515625" style="1" customWidth="1"/>
    <col min="13351" max="13351" width="2.42578125" style="1" customWidth="1"/>
    <col min="13352" max="13362" width="4.140625" style="1" customWidth="1"/>
    <col min="13363" max="13363" width="2.42578125" style="1" customWidth="1"/>
    <col min="13364" max="13374" width="4.140625" style="1" customWidth="1"/>
    <col min="13375" max="13375" width="5.85546875" style="1" customWidth="1"/>
    <col min="13376" max="13377" width="6.42578125" style="1" customWidth="1"/>
    <col min="13378" max="13378" width="6.7109375" style="1" customWidth="1"/>
    <col min="13379" max="13568" width="9.140625" style="1"/>
    <col min="13569" max="13569" width="3.42578125" style="1" customWidth="1"/>
    <col min="13570" max="13570" width="18.85546875" style="1" customWidth="1"/>
    <col min="13571" max="13571" width="15.28515625" style="1" customWidth="1"/>
    <col min="13572" max="13572" width="5" style="1" customWidth="1"/>
    <col min="13573" max="13579" width="4.7109375" style="1" customWidth="1"/>
    <col min="13580" max="13582" width="5" style="1" customWidth="1"/>
    <col min="13583" max="13583" width="3.28515625" style="1" customWidth="1"/>
    <col min="13584" max="13584" width="2.7109375" style="1" customWidth="1"/>
    <col min="13585" max="13585" width="3.28515625" style="1" customWidth="1"/>
    <col min="13586" max="13586" width="2.7109375" style="1" customWidth="1"/>
    <col min="13587" max="13587" width="3.28515625" style="1" customWidth="1"/>
    <col min="13588" max="13588" width="2.7109375" style="1" customWidth="1"/>
    <col min="13589" max="13589" width="3.28515625" style="1" customWidth="1"/>
    <col min="13590" max="13590" width="2.7109375" style="1" customWidth="1"/>
    <col min="13591" max="13591" width="3.28515625" style="1" customWidth="1"/>
    <col min="13592" max="13592" width="2.7109375" style="1" customWidth="1"/>
    <col min="13593" max="13593" width="3.28515625" style="1" customWidth="1"/>
    <col min="13594" max="13594" width="2.7109375" style="1" customWidth="1"/>
    <col min="13595" max="13595" width="3.28515625" style="1" customWidth="1"/>
    <col min="13596" max="13596" width="2.7109375" style="1" customWidth="1"/>
    <col min="13597" max="13597" width="3.28515625" style="1" customWidth="1"/>
    <col min="13598" max="13598" width="2.7109375" style="1" customWidth="1"/>
    <col min="13599" max="13599" width="3.28515625" style="1" customWidth="1"/>
    <col min="13600" max="13600" width="2.7109375" style="1" customWidth="1"/>
    <col min="13601" max="13601" width="3.28515625" style="1" customWidth="1"/>
    <col min="13602" max="13602" width="2.7109375" style="1" customWidth="1"/>
    <col min="13603" max="13603" width="3.28515625" style="1" customWidth="1"/>
    <col min="13604" max="13604" width="2.7109375" style="1" customWidth="1"/>
    <col min="13605" max="13605" width="2.42578125" style="1" customWidth="1"/>
    <col min="13606" max="13606" width="2.28515625" style="1" customWidth="1"/>
    <col min="13607" max="13607" width="2.42578125" style="1" customWidth="1"/>
    <col min="13608" max="13618" width="4.140625" style="1" customWidth="1"/>
    <col min="13619" max="13619" width="2.42578125" style="1" customWidth="1"/>
    <col min="13620" max="13630" width="4.140625" style="1" customWidth="1"/>
    <col min="13631" max="13631" width="5.85546875" style="1" customWidth="1"/>
    <col min="13632" max="13633" width="6.42578125" style="1" customWidth="1"/>
    <col min="13634" max="13634" width="6.7109375" style="1" customWidth="1"/>
    <col min="13635" max="13824" width="9.140625" style="1"/>
    <col min="13825" max="13825" width="3.42578125" style="1" customWidth="1"/>
    <col min="13826" max="13826" width="18.85546875" style="1" customWidth="1"/>
    <col min="13827" max="13827" width="15.28515625" style="1" customWidth="1"/>
    <col min="13828" max="13828" width="5" style="1" customWidth="1"/>
    <col min="13829" max="13835" width="4.7109375" style="1" customWidth="1"/>
    <col min="13836" max="13838" width="5" style="1" customWidth="1"/>
    <col min="13839" max="13839" width="3.28515625" style="1" customWidth="1"/>
    <col min="13840" max="13840" width="2.7109375" style="1" customWidth="1"/>
    <col min="13841" max="13841" width="3.28515625" style="1" customWidth="1"/>
    <col min="13842" max="13842" width="2.7109375" style="1" customWidth="1"/>
    <col min="13843" max="13843" width="3.28515625" style="1" customWidth="1"/>
    <col min="13844" max="13844" width="2.7109375" style="1" customWidth="1"/>
    <col min="13845" max="13845" width="3.28515625" style="1" customWidth="1"/>
    <col min="13846" max="13846" width="2.7109375" style="1" customWidth="1"/>
    <col min="13847" max="13847" width="3.28515625" style="1" customWidth="1"/>
    <col min="13848" max="13848" width="2.7109375" style="1" customWidth="1"/>
    <col min="13849" max="13849" width="3.28515625" style="1" customWidth="1"/>
    <col min="13850" max="13850" width="2.7109375" style="1" customWidth="1"/>
    <col min="13851" max="13851" width="3.28515625" style="1" customWidth="1"/>
    <col min="13852" max="13852" width="2.7109375" style="1" customWidth="1"/>
    <col min="13853" max="13853" width="3.28515625" style="1" customWidth="1"/>
    <col min="13854" max="13854" width="2.7109375" style="1" customWidth="1"/>
    <col min="13855" max="13855" width="3.28515625" style="1" customWidth="1"/>
    <col min="13856" max="13856" width="2.7109375" style="1" customWidth="1"/>
    <col min="13857" max="13857" width="3.28515625" style="1" customWidth="1"/>
    <col min="13858" max="13858" width="2.7109375" style="1" customWidth="1"/>
    <col min="13859" max="13859" width="3.28515625" style="1" customWidth="1"/>
    <col min="13860" max="13860" width="2.7109375" style="1" customWidth="1"/>
    <col min="13861" max="13861" width="2.42578125" style="1" customWidth="1"/>
    <col min="13862" max="13862" width="2.28515625" style="1" customWidth="1"/>
    <col min="13863" max="13863" width="2.42578125" style="1" customWidth="1"/>
    <col min="13864" max="13874" width="4.140625" style="1" customWidth="1"/>
    <col min="13875" max="13875" width="2.42578125" style="1" customWidth="1"/>
    <col min="13876" max="13886" width="4.140625" style="1" customWidth="1"/>
    <col min="13887" max="13887" width="5.85546875" style="1" customWidth="1"/>
    <col min="13888" max="13889" width="6.42578125" style="1" customWidth="1"/>
    <col min="13890" max="13890" width="6.7109375" style="1" customWidth="1"/>
    <col min="13891" max="14080" width="9.140625" style="1"/>
    <col min="14081" max="14081" width="3.42578125" style="1" customWidth="1"/>
    <col min="14082" max="14082" width="18.85546875" style="1" customWidth="1"/>
    <col min="14083" max="14083" width="15.28515625" style="1" customWidth="1"/>
    <col min="14084" max="14084" width="5" style="1" customWidth="1"/>
    <col min="14085" max="14091" width="4.7109375" style="1" customWidth="1"/>
    <col min="14092" max="14094" width="5" style="1" customWidth="1"/>
    <col min="14095" max="14095" width="3.28515625" style="1" customWidth="1"/>
    <col min="14096" max="14096" width="2.7109375" style="1" customWidth="1"/>
    <col min="14097" max="14097" width="3.28515625" style="1" customWidth="1"/>
    <col min="14098" max="14098" width="2.7109375" style="1" customWidth="1"/>
    <col min="14099" max="14099" width="3.28515625" style="1" customWidth="1"/>
    <col min="14100" max="14100" width="2.7109375" style="1" customWidth="1"/>
    <col min="14101" max="14101" width="3.28515625" style="1" customWidth="1"/>
    <col min="14102" max="14102" width="2.7109375" style="1" customWidth="1"/>
    <col min="14103" max="14103" width="3.28515625" style="1" customWidth="1"/>
    <col min="14104" max="14104" width="2.7109375" style="1" customWidth="1"/>
    <col min="14105" max="14105" width="3.28515625" style="1" customWidth="1"/>
    <col min="14106" max="14106" width="2.7109375" style="1" customWidth="1"/>
    <col min="14107" max="14107" width="3.28515625" style="1" customWidth="1"/>
    <col min="14108" max="14108" width="2.7109375" style="1" customWidth="1"/>
    <col min="14109" max="14109" width="3.28515625" style="1" customWidth="1"/>
    <col min="14110" max="14110" width="2.7109375" style="1" customWidth="1"/>
    <col min="14111" max="14111" width="3.28515625" style="1" customWidth="1"/>
    <col min="14112" max="14112" width="2.7109375" style="1" customWidth="1"/>
    <col min="14113" max="14113" width="3.28515625" style="1" customWidth="1"/>
    <col min="14114" max="14114" width="2.7109375" style="1" customWidth="1"/>
    <col min="14115" max="14115" width="3.28515625" style="1" customWidth="1"/>
    <col min="14116" max="14116" width="2.7109375" style="1" customWidth="1"/>
    <col min="14117" max="14117" width="2.42578125" style="1" customWidth="1"/>
    <col min="14118" max="14118" width="2.28515625" style="1" customWidth="1"/>
    <col min="14119" max="14119" width="2.42578125" style="1" customWidth="1"/>
    <col min="14120" max="14130" width="4.140625" style="1" customWidth="1"/>
    <col min="14131" max="14131" width="2.42578125" style="1" customWidth="1"/>
    <col min="14132" max="14142" width="4.140625" style="1" customWidth="1"/>
    <col min="14143" max="14143" width="5.85546875" style="1" customWidth="1"/>
    <col min="14144" max="14145" width="6.42578125" style="1" customWidth="1"/>
    <col min="14146" max="14146" width="6.7109375" style="1" customWidth="1"/>
    <col min="14147" max="14336" width="9.140625" style="1"/>
    <col min="14337" max="14337" width="3.42578125" style="1" customWidth="1"/>
    <col min="14338" max="14338" width="18.85546875" style="1" customWidth="1"/>
    <col min="14339" max="14339" width="15.28515625" style="1" customWidth="1"/>
    <col min="14340" max="14340" width="5" style="1" customWidth="1"/>
    <col min="14341" max="14347" width="4.7109375" style="1" customWidth="1"/>
    <col min="14348" max="14350" width="5" style="1" customWidth="1"/>
    <col min="14351" max="14351" width="3.28515625" style="1" customWidth="1"/>
    <col min="14352" max="14352" width="2.7109375" style="1" customWidth="1"/>
    <col min="14353" max="14353" width="3.28515625" style="1" customWidth="1"/>
    <col min="14354" max="14354" width="2.7109375" style="1" customWidth="1"/>
    <col min="14355" max="14355" width="3.28515625" style="1" customWidth="1"/>
    <col min="14356" max="14356" width="2.7109375" style="1" customWidth="1"/>
    <col min="14357" max="14357" width="3.28515625" style="1" customWidth="1"/>
    <col min="14358" max="14358" width="2.7109375" style="1" customWidth="1"/>
    <col min="14359" max="14359" width="3.28515625" style="1" customWidth="1"/>
    <col min="14360" max="14360" width="2.7109375" style="1" customWidth="1"/>
    <col min="14361" max="14361" width="3.28515625" style="1" customWidth="1"/>
    <col min="14362" max="14362" width="2.7109375" style="1" customWidth="1"/>
    <col min="14363" max="14363" width="3.28515625" style="1" customWidth="1"/>
    <col min="14364" max="14364" width="2.7109375" style="1" customWidth="1"/>
    <col min="14365" max="14365" width="3.28515625" style="1" customWidth="1"/>
    <col min="14366" max="14366" width="2.7109375" style="1" customWidth="1"/>
    <col min="14367" max="14367" width="3.28515625" style="1" customWidth="1"/>
    <col min="14368" max="14368" width="2.7109375" style="1" customWidth="1"/>
    <col min="14369" max="14369" width="3.28515625" style="1" customWidth="1"/>
    <col min="14370" max="14370" width="2.7109375" style="1" customWidth="1"/>
    <col min="14371" max="14371" width="3.28515625" style="1" customWidth="1"/>
    <col min="14372" max="14372" width="2.7109375" style="1" customWidth="1"/>
    <col min="14373" max="14373" width="2.42578125" style="1" customWidth="1"/>
    <col min="14374" max="14374" width="2.28515625" style="1" customWidth="1"/>
    <col min="14375" max="14375" width="2.42578125" style="1" customWidth="1"/>
    <col min="14376" max="14386" width="4.140625" style="1" customWidth="1"/>
    <col min="14387" max="14387" width="2.42578125" style="1" customWidth="1"/>
    <col min="14388" max="14398" width="4.140625" style="1" customWidth="1"/>
    <col min="14399" max="14399" width="5.85546875" style="1" customWidth="1"/>
    <col min="14400" max="14401" width="6.42578125" style="1" customWidth="1"/>
    <col min="14402" max="14402" width="6.7109375" style="1" customWidth="1"/>
    <col min="14403" max="14592" width="9.140625" style="1"/>
    <col min="14593" max="14593" width="3.42578125" style="1" customWidth="1"/>
    <col min="14594" max="14594" width="18.85546875" style="1" customWidth="1"/>
    <col min="14595" max="14595" width="15.28515625" style="1" customWidth="1"/>
    <col min="14596" max="14596" width="5" style="1" customWidth="1"/>
    <col min="14597" max="14603" width="4.7109375" style="1" customWidth="1"/>
    <col min="14604" max="14606" width="5" style="1" customWidth="1"/>
    <col min="14607" max="14607" width="3.28515625" style="1" customWidth="1"/>
    <col min="14608" max="14608" width="2.7109375" style="1" customWidth="1"/>
    <col min="14609" max="14609" width="3.28515625" style="1" customWidth="1"/>
    <col min="14610" max="14610" width="2.7109375" style="1" customWidth="1"/>
    <col min="14611" max="14611" width="3.28515625" style="1" customWidth="1"/>
    <col min="14612" max="14612" width="2.7109375" style="1" customWidth="1"/>
    <col min="14613" max="14613" width="3.28515625" style="1" customWidth="1"/>
    <col min="14614" max="14614" width="2.7109375" style="1" customWidth="1"/>
    <col min="14615" max="14615" width="3.28515625" style="1" customWidth="1"/>
    <col min="14616" max="14616" width="2.7109375" style="1" customWidth="1"/>
    <col min="14617" max="14617" width="3.28515625" style="1" customWidth="1"/>
    <col min="14618" max="14618" width="2.7109375" style="1" customWidth="1"/>
    <col min="14619" max="14619" width="3.28515625" style="1" customWidth="1"/>
    <col min="14620" max="14620" width="2.7109375" style="1" customWidth="1"/>
    <col min="14621" max="14621" width="3.28515625" style="1" customWidth="1"/>
    <col min="14622" max="14622" width="2.7109375" style="1" customWidth="1"/>
    <col min="14623" max="14623" width="3.28515625" style="1" customWidth="1"/>
    <col min="14624" max="14624" width="2.7109375" style="1" customWidth="1"/>
    <col min="14625" max="14625" width="3.28515625" style="1" customWidth="1"/>
    <col min="14626" max="14626" width="2.7109375" style="1" customWidth="1"/>
    <col min="14627" max="14627" width="3.28515625" style="1" customWidth="1"/>
    <col min="14628" max="14628" width="2.7109375" style="1" customWidth="1"/>
    <col min="14629" max="14629" width="2.42578125" style="1" customWidth="1"/>
    <col min="14630" max="14630" width="2.28515625" style="1" customWidth="1"/>
    <col min="14631" max="14631" width="2.42578125" style="1" customWidth="1"/>
    <col min="14632" max="14642" width="4.140625" style="1" customWidth="1"/>
    <col min="14643" max="14643" width="2.42578125" style="1" customWidth="1"/>
    <col min="14644" max="14654" width="4.140625" style="1" customWidth="1"/>
    <col min="14655" max="14655" width="5.85546875" style="1" customWidth="1"/>
    <col min="14656" max="14657" width="6.42578125" style="1" customWidth="1"/>
    <col min="14658" max="14658" width="6.7109375" style="1" customWidth="1"/>
    <col min="14659" max="14848" width="9.140625" style="1"/>
    <col min="14849" max="14849" width="3.42578125" style="1" customWidth="1"/>
    <col min="14850" max="14850" width="18.85546875" style="1" customWidth="1"/>
    <col min="14851" max="14851" width="15.28515625" style="1" customWidth="1"/>
    <col min="14852" max="14852" width="5" style="1" customWidth="1"/>
    <col min="14853" max="14859" width="4.7109375" style="1" customWidth="1"/>
    <col min="14860" max="14862" width="5" style="1" customWidth="1"/>
    <col min="14863" max="14863" width="3.28515625" style="1" customWidth="1"/>
    <col min="14864" max="14864" width="2.7109375" style="1" customWidth="1"/>
    <col min="14865" max="14865" width="3.28515625" style="1" customWidth="1"/>
    <col min="14866" max="14866" width="2.7109375" style="1" customWidth="1"/>
    <col min="14867" max="14867" width="3.28515625" style="1" customWidth="1"/>
    <col min="14868" max="14868" width="2.7109375" style="1" customWidth="1"/>
    <col min="14869" max="14869" width="3.28515625" style="1" customWidth="1"/>
    <col min="14870" max="14870" width="2.7109375" style="1" customWidth="1"/>
    <col min="14871" max="14871" width="3.28515625" style="1" customWidth="1"/>
    <col min="14872" max="14872" width="2.7109375" style="1" customWidth="1"/>
    <col min="14873" max="14873" width="3.28515625" style="1" customWidth="1"/>
    <col min="14874" max="14874" width="2.7109375" style="1" customWidth="1"/>
    <col min="14875" max="14875" width="3.28515625" style="1" customWidth="1"/>
    <col min="14876" max="14876" width="2.7109375" style="1" customWidth="1"/>
    <col min="14877" max="14877" width="3.28515625" style="1" customWidth="1"/>
    <col min="14878" max="14878" width="2.7109375" style="1" customWidth="1"/>
    <col min="14879" max="14879" width="3.28515625" style="1" customWidth="1"/>
    <col min="14880" max="14880" width="2.7109375" style="1" customWidth="1"/>
    <col min="14881" max="14881" width="3.28515625" style="1" customWidth="1"/>
    <col min="14882" max="14882" width="2.7109375" style="1" customWidth="1"/>
    <col min="14883" max="14883" width="3.28515625" style="1" customWidth="1"/>
    <col min="14884" max="14884" width="2.7109375" style="1" customWidth="1"/>
    <col min="14885" max="14885" width="2.42578125" style="1" customWidth="1"/>
    <col min="14886" max="14886" width="2.28515625" style="1" customWidth="1"/>
    <col min="14887" max="14887" width="2.42578125" style="1" customWidth="1"/>
    <col min="14888" max="14898" width="4.140625" style="1" customWidth="1"/>
    <col min="14899" max="14899" width="2.42578125" style="1" customWidth="1"/>
    <col min="14900" max="14910" width="4.140625" style="1" customWidth="1"/>
    <col min="14911" max="14911" width="5.85546875" style="1" customWidth="1"/>
    <col min="14912" max="14913" width="6.42578125" style="1" customWidth="1"/>
    <col min="14914" max="14914" width="6.7109375" style="1" customWidth="1"/>
    <col min="14915" max="15104" width="9.140625" style="1"/>
    <col min="15105" max="15105" width="3.42578125" style="1" customWidth="1"/>
    <col min="15106" max="15106" width="18.85546875" style="1" customWidth="1"/>
    <col min="15107" max="15107" width="15.28515625" style="1" customWidth="1"/>
    <col min="15108" max="15108" width="5" style="1" customWidth="1"/>
    <col min="15109" max="15115" width="4.7109375" style="1" customWidth="1"/>
    <col min="15116" max="15118" width="5" style="1" customWidth="1"/>
    <col min="15119" max="15119" width="3.28515625" style="1" customWidth="1"/>
    <col min="15120" max="15120" width="2.7109375" style="1" customWidth="1"/>
    <col min="15121" max="15121" width="3.28515625" style="1" customWidth="1"/>
    <col min="15122" max="15122" width="2.7109375" style="1" customWidth="1"/>
    <col min="15123" max="15123" width="3.28515625" style="1" customWidth="1"/>
    <col min="15124" max="15124" width="2.7109375" style="1" customWidth="1"/>
    <col min="15125" max="15125" width="3.28515625" style="1" customWidth="1"/>
    <col min="15126" max="15126" width="2.7109375" style="1" customWidth="1"/>
    <col min="15127" max="15127" width="3.28515625" style="1" customWidth="1"/>
    <col min="15128" max="15128" width="2.7109375" style="1" customWidth="1"/>
    <col min="15129" max="15129" width="3.28515625" style="1" customWidth="1"/>
    <col min="15130" max="15130" width="2.7109375" style="1" customWidth="1"/>
    <col min="15131" max="15131" width="3.28515625" style="1" customWidth="1"/>
    <col min="15132" max="15132" width="2.7109375" style="1" customWidth="1"/>
    <col min="15133" max="15133" width="3.28515625" style="1" customWidth="1"/>
    <col min="15134" max="15134" width="2.7109375" style="1" customWidth="1"/>
    <col min="15135" max="15135" width="3.28515625" style="1" customWidth="1"/>
    <col min="15136" max="15136" width="2.7109375" style="1" customWidth="1"/>
    <col min="15137" max="15137" width="3.28515625" style="1" customWidth="1"/>
    <col min="15138" max="15138" width="2.7109375" style="1" customWidth="1"/>
    <col min="15139" max="15139" width="3.28515625" style="1" customWidth="1"/>
    <col min="15140" max="15140" width="2.7109375" style="1" customWidth="1"/>
    <col min="15141" max="15141" width="2.42578125" style="1" customWidth="1"/>
    <col min="15142" max="15142" width="2.28515625" style="1" customWidth="1"/>
    <col min="15143" max="15143" width="2.42578125" style="1" customWidth="1"/>
    <col min="15144" max="15154" width="4.140625" style="1" customWidth="1"/>
    <col min="15155" max="15155" width="2.42578125" style="1" customWidth="1"/>
    <col min="15156" max="15166" width="4.140625" style="1" customWidth="1"/>
    <col min="15167" max="15167" width="5.85546875" style="1" customWidth="1"/>
    <col min="15168" max="15169" width="6.42578125" style="1" customWidth="1"/>
    <col min="15170" max="15170" width="6.7109375" style="1" customWidth="1"/>
    <col min="15171" max="15360" width="9.140625" style="1"/>
    <col min="15361" max="15361" width="3.42578125" style="1" customWidth="1"/>
    <col min="15362" max="15362" width="18.85546875" style="1" customWidth="1"/>
    <col min="15363" max="15363" width="15.28515625" style="1" customWidth="1"/>
    <col min="15364" max="15364" width="5" style="1" customWidth="1"/>
    <col min="15365" max="15371" width="4.7109375" style="1" customWidth="1"/>
    <col min="15372" max="15374" width="5" style="1" customWidth="1"/>
    <col min="15375" max="15375" width="3.28515625" style="1" customWidth="1"/>
    <col min="15376" max="15376" width="2.7109375" style="1" customWidth="1"/>
    <col min="15377" max="15377" width="3.28515625" style="1" customWidth="1"/>
    <col min="15378" max="15378" width="2.7109375" style="1" customWidth="1"/>
    <col min="15379" max="15379" width="3.28515625" style="1" customWidth="1"/>
    <col min="15380" max="15380" width="2.7109375" style="1" customWidth="1"/>
    <col min="15381" max="15381" width="3.28515625" style="1" customWidth="1"/>
    <col min="15382" max="15382" width="2.7109375" style="1" customWidth="1"/>
    <col min="15383" max="15383" width="3.28515625" style="1" customWidth="1"/>
    <col min="15384" max="15384" width="2.7109375" style="1" customWidth="1"/>
    <col min="15385" max="15385" width="3.28515625" style="1" customWidth="1"/>
    <col min="15386" max="15386" width="2.7109375" style="1" customWidth="1"/>
    <col min="15387" max="15387" width="3.28515625" style="1" customWidth="1"/>
    <col min="15388" max="15388" width="2.7109375" style="1" customWidth="1"/>
    <col min="15389" max="15389" width="3.28515625" style="1" customWidth="1"/>
    <col min="15390" max="15390" width="2.7109375" style="1" customWidth="1"/>
    <col min="15391" max="15391" width="3.28515625" style="1" customWidth="1"/>
    <col min="15392" max="15392" width="2.7109375" style="1" customWidth="1"/>
    <col min="15393" max="15393" width="3.28515625" style="1" customWidth="1"/>
    <col min="15394" max="15394" width="2.7109375" style="1" customWidth="1"/>
    <col min="15395" max="15395" width="3.28515625" style="1" customWidth="1"/>
    <col min="15396" max="15396" width="2.7109375" style="1" customWidth="1"/>
    <col min="15397" max="15397" width="2.42578125" style="1" customWidth="1"/>
    <col min="15398" max="15398" width="2.28515625" style="1" customWidth="1"/>
    <col min="15399" max="15399" width="2.42578125" style="1" customWidth="1"/>
    <col min="15400" max="15410" width="4.140625" style="1" customWidth="1"/>
    <col min="15411" max="15411" width="2.42578125" style="1" customWidth="1"/>
    <col min="15412" max="15422" width="4.140625" style="1" customWidth="1"/>
    <col min="15423" max="15423" width="5.85546875" style="1" customWidth="1"/>
    <col min="15424" max="15425" width="6.42578125" style="1" customWidth="1"/>
    <col min="15426" max="15426" width="6.7109375" style="1" customWidth="1"/>
    <col min="15427" max="15616" width="9.140625" style="1"/>
    <col min="15617" max="15617" width="3.42578125" style="1" customWidth="1"/>
    <col min="15618" max="15618" width="18.85546875" style="1" customWidth="1"/>
    <col min="15619" max="15619" width="15.28515625" style="1" customWidth="1"/>
    <col min="15620" max="15620" width="5" style="1" customWidth="1"/>
    <col min="15621" max="15627" width="4.7109375" style="1" customWidth="1"/>
    <col min="15628" max="15630" width="5" style="1" customWidth="1"/>
    <col min="15631" max="15631" width="3.28515625" style="1" customWidth="1"/>
    <col min="15632" max="15632" width="2.7109375" style="1" customWidth="1"/>
    <col min="15633" max="15633" width="3.28515625" style="1" customWidth="1"/>
    <col min="15634" max="15634" width="2.7109375" style="1" customWidth="1"/>
    <col min="15635" max="15635" width="3.28515625" style="1" customWidth="1"/>
    <col min="15636" max="15636" width="2.7109375" style="1" customWidth="1"/>
    <col min="15637" max="15637" width="3.28515625" style="1" customWidth="1"/>
    <col min="15638" max="15638" width="2.7109375" style="1" customWidth="1"/>
    <col min="15639" max="15639" width="3.28515625" style="1" customWidth="1"/>
    <col min="15640" max="15640" width="2.7109375" style="1" customWidth="1"/>
    <col min="15641" max="15641" width="3.28515625" style="1" customWidth="1"/>
    <col min="15642" max="15642" width="2.7109375" style="1" customWidth="1"/>
    <col min="15643" max="15643" width="3.28515625" style="1" customWidth="1"/>
    <col min="15644" max="15644" width="2.7109375" style="1" customWidth="1"/>
    <col min="15645" max="15645" width="3.28515625" style="1" customWidth="1"/>
    <col min="15646" max="15646" width="2.7109375" style="1" customWidth="1"/>
    <col min="15647" max="15647" width="3.28515625" style="1" customWidth="1"/>
    <col min="15648" max="15648" width="2.7109375" style="1" customWidth="1"/>
    <col min="15649" max="15649" width="3.28515625" style="1" customWidth="1"/>
    <col min="15650" max="15650" width="2.7109375" style="1" customWidth="1"/>
    <col min="15651" max="15651" width="3.28515625" style="1" customWidth="1"/>
    <col min="15652" max="15652" width="2.7109375" style="1" customWidth="1"/>
    <col min="15653" max="15653" width="2.42578125" style="1" customWidth="1"/>
    <col min="15654" max="15654" width="2.28515625" style="1" customWidth="1"/>
    <col min="15655" max="15655" width="2.42578125" style="1" customWidth="1"/>
    <col min="15656" max="15666" width="4.140625" style="1" customWidth="1"/>
    <col min="15667" max="15667" width="2.42578125" style="1" customWidth="1"/>
    <col min="15668" max="15678" width="4.140625" style="1" customWidth="1"/>
    <col min="15679" max="15679" width="5.85546875" style="1" customWidth="1"/>
    <col min="15680" max="15681" width="6.42578125" style="1" customWidth="1"/>
    <col min="15682" max="15682" width="6.7109375" style="1" customWidth="1"/>
    <col min="15683" max="15872" width="9.140625" style="1"/>
    <col min="15873" max="15873" width="3.42578125" style="1" customWidth="1"/>
    <col min="15874" max="15874" width="18.85546875" style="1" customWidth="1"/>
    <col min="15875" max="15875" width="15.28515625" style="1" customWidth="1"/>
    <col min="15876" max="15876" width="5" style="1" customWidth="1"/>
    <col min="15877" max="15883" width="4.7109375" style="1" customWidth="1"/>
    <col min="15884" max="15886" width="5" style="1" customWidth="1"/>
    <col min="15887" max="15887" width="3.28515625" style="1" customWidth="1"/>
    <col min="15888" max="15888" width="2.7109375" style="1" customWidth="1"/>
    <col min="15889" max="15889" width="3.28515625" style="1" customWidth="1"/>
    <col min="15890" max="15890" width="2.7109375" style="1" customWidth="1"/>
    <col min="15891" max="15891" width="3.28515625" style="1" customWidth="1"/>
    <col min="15892" max="15892" width="2.7109375" style="1" customWidth="1"/>
    <col min="15893" max="15893" width="3.28515625" style="1" customWidth="1"/>
    <col min="15894" max="15894" width="2.7109375" style="1" customWidth="1"/>
    <col min="15895" max="15895" width="3.28515625" style="1" customWidth="1"/>
    <col min="15896" max="15896" width="2.7109375" style="1" customWidth="1"/>
    <col min="15897" max="15897" width="3.28515625" style="1" customWidth="1"/>
    <col min="15898" max="15898" width="2.7109375" style="1" customWidth="1"/>
    <col min="15899" max="15899" width="3.28515625" style="1" customWidth="1"/>
    <col min="15900" max="15900" width="2.7109375" style="1" customWidth="1"/>
    <col min="15901" max="15901" width="3.28515625" style="1" customWidth="1"/>
    <col min="15902" max="15902" width="2.7109375" style="1" customWidth="1"/>
    <col min="15903" max="15903" width="3.28515625" style="1" customWidth="1"/>
    <col min="15904" max="15904" width="2.7109375" style="1" customWidth="1"/>
    <col min="15905" max="15905" width="3.28515625" style="1" customWidth="1"/>
    <col min="15906" max="15906" width="2.7109375" style="1" customWidth="1"/>
    <col min="15907" max="15907" width="3.28515625" style="1" customWidth="1"/>
    <col min="15908" max="15908" width="2.7109375" style="1" customWidth="1"/>
    <col min="15909" max="15909" width="2.42578125" style="1" customWidth="1"/>
    <col min="15910" max="15910" width="2.28515625" style="1" customWidth="1"/>
    <col min="15911" max="15911" width="2.42578125" style="1" customWidth="1"/>
    <col min="15912" max="15922" width="4.140625" style="1" customWidth="1"/>
    <col min="15923" max="15923" width="2.42578125" style="1" customWidth="1"/>
    <col min="15924" max="15934" width="4.140625" style="1" customWidth="1"/>
    <col min="15935" max="15935" width="5.85546875" style="1" customWidth="1"/>
    <col min="15936" max="15937" width="6.42578125" style="1" customWidth="1"/>
    <col min="15938" max="15938" width="6.7109375" style="1" customWidth="1"/>
    <col min="15939" max="16128" width="9.140625" style="1"/>
    <col min="16129" max="16129" width="3.42578125" style="1" customWidth="1"/>
    <col min="16130" max="16130" width="18.85546875" style="1" customWidth="1"/>
    <col min="16131" max="16131" width="15.28515625" style="1" customWidth="1"/>
    <col min="16132" max="16132" width="5" style="1" customWidth="1"/>
    <col min="16133" max="16139" width="4.7109375" style="1" customWidth="1"/>
    <col min="16140" max="16142" width="5" style="1" customWidth="1"/>
    <col min="16143" max="16143" width="3.28515625" style="1" customWidth="1"/>
    <col min="16144" max="16144" width="2.7109375" style="1" customWidth="1"/>
    <col min="16145" max="16145" width="3.28515625" style="1" customWidth="1"/>
    <col min="16146" max="16146" width="2.7109375" style="1" customWidth="1"/>
    <col min="16147" max="16147" width="3.28515625" style="1" customWidth="1"/>
    <col min="16148" max="16148" width="2.7109375" style="1" customWidth="1"/>
    <col min="16149" max="16149" width="3.28515625" style="1" customWidth="1"/>
    <col min="16150" max="16150" width="2.7109375" style="1" customWidth="1"/>
    <col min="16151" max="16151" width="3.28515625" style="1" customWidth="1"/>
    <col min="16152" max="16152" width="2.7109375" style="1" customWidth="1"/>
    <col min="16153" max="16153" width="3.28515625" style="1" customWidth="1"/>
    <col min="16154" max="16154" width="2.7109375" style="1" customWidth="1"/>
    <col min="16155" max="16155" width="3.28515625" style="1" customWidth="1"/>
    <col min="16156" max="16156" width="2.7109375" style="1" customWidth="1"/>
    <col min="16157" max="16157" width="3.28515625" style="1" customWidth="1"/>
    <col min="16158" max="16158" width="2.7109375" style="1" customWidth="1"/>
    <col min="16159" max="16159" width="3.28515625" style="1" customWidth="1"/>
    <col min="16160" max="16160" width="2.7109375" style="1" customWidth="1"/>
    <col min="16161" max="16161" width="3.28515625" style="1" customWidth="1"/>
    <col min="16162" max="16162" width="2.7109375" style="1" customWidth="1"/>
    <col min="16163" max="16163" width="3.28515625" style="1" customWidth="1"/>
    <col min="16164" max="16164" width="2.7109375" style="1" customWidth="1"/>
    <col min="16165" max="16165" width="2.42578125" style="1" customWidth="1"/>
    <col min="16166" max="16166" width="2.28515625" style="1" customWidth="1"/>
    <col min="16167" max="16167" width="2.42578125" style="1" customWidth="1"/>
    <col min="16168" max="16178" width="4.140625" style="1" customWidth="1"/>
    <col min="16179" max="16179" width="2.42578125" style="1" customWidth="1"/>
    <col min="16180" max="16190" width="4.140625" style="1" customWidth="1"/>
    <col min="16191" max="16191" width="5.85546875" style="1" customWidth="1"/>
    <col min="16192" max="16193" width="6.42578125" style="1" customWidth="1"/>
    <col min="16194" max="16194" width="6.7109375" style="1" customWidth="1"/>
    <col min="16195" max="16384" width="9.140625" style="1"/>
  </cols>
  <sheetData>
    <row r="1" spans="1:67" ht="18.75" x14ac:dyDescent="0.3">
      <c r="A1" s="207" t="s">
        <v>144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39"/>
      <c r="AI1" s="39"/>
      <c r="AJ1" s="39"/>
      <c r="AK1" s="40"/>
      <c r="AL1" s="40"/>
      <c r="AM1" s="41"/>
      <c r="AN1" s="208" t="s">
        <v>61</v>
      </c>
      <c r="AO1" s="209"/>
      <c r="AP1" s="42">
        <f>SUM(MAX(K5:K52)*2)</f>
        <v>22</v>
      </c>
      <c r="AQ1" s="210" t="s">
        <v>62</v>
      </c>
      <c r="AR1" s="211"/>
      <c r="AS1" s="212"/>
      <c r="AT1" s="43">
        <f>SUM(ROUND(AP1/100*65,0))</f>
        <v>14</v>
      </c>
      <c r="AU1" s="208" t="s">
        <v>63</v>
      </c>
      <c r="AV1" s="209"/>
      <c r="AW1" s="43">
        <f>MAX(K5:K52)</f>
        <v>11</v>
      </c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4"/>
    </row>
    <row r="2" spans="1:67" ht="25.5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45"/>
      <c r="AH2" s="45"/>
      <c r="AI2" s="45"/>
      <c r="AJ2" s="45"/>
      <c r="AK2" s="39"/>
      <c r="AL2" s="39"/>
      <c r="AM2" s="39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44"/>
    </row>
    <row r="3" spans="1:67" ht="15.75" x14ac:dyDescent="0.25">
      <c r="A3" s="213" t="s">
        <v>145</v>
      </c>
      <c r="B3" s="213"/>
      <c r="C3" s="47"/>
      <c r="D3" s="214"/>
      <c r="E3" s="214"/>
      <c r="F3" s="214"/>
      <c r="G3" s="214"/>
      <c r="H3" s="49">
        <f>IF(A53&lt;=100,(IF(A53&lt;=50,(IF(A53&lt;12,0)+IF(A53=12,0.82)+IF(A53=13,0.83)+IF(A53=14,0.84)+IF(A53=15,0.85)+IF(A53=16,0.86)+IF(A53=17,0.87)+IF(A53=18,0.88)+IF(A53=19,0.89)+IF(A53=20,0.9)+IF(A53=21,0.91)+IF(A53=22,0.92)+IF(A53=23,0.93)+IF(A53=24,0.94)+IF(A53=25,0.95)+IF(A53=26,0.96)+IF(A53=27,0.97)+IF(A53=28,0.98)+IF(A53=29,0.99)+IF(A53=30,1)+IF(A53=31,1.005)+IF(A53=32,1.01)+IF(A53=33,1.015)+IF(A53=34,1.02)+IF(A53=35,1.025)+IF(A53=36,1.03)+IF(A53=37,1.035)+IF(A53=38,1.04)+IF(A53=39,1.045)+IF(A53=40,1.05)+IF(A53=41,1.055)+IF(A53=42,1.06)+IF(A53=43,1.065)+IF(A53=44,1.07)+IF(A53=45,1.075)+IF(A53=46,1.08)+IF(A53=47,1.085)+IF(A53=48,1.09)+IF(A53=49,1.095)+IF(A53=50,1.1)),"&gt;50")),(IF(A53&lt;=150,"&gt;100","&gt;150")))</f>
        <v>1.085</v>
      </c>
      <c r="I3" s="49" t="str">
        <f>IF(A53&lt;=100,(IF(A53&lt;=50,"&lt;50",(IF(A53=51,1.105)+IF(A53=52,1.11)+IF(A53=53,1.115)+IF(A53=54,1.12)+IF(A53=55,1.125)+IF(A53=56,1.13)+IF(A53=57,1.135)+IF(A53=58,1.14)+IF(A53=59,1.145)+IF(A53=60,1.15)+IF(A53=61,1.155)+IF(A53=62,1.16)+IF(A53=63,1.165)+IF(A53=64,1.17)+IF(A53=65,1.175)+IF(A53=66,1.18)+IF(A53=67,1.185)+IF(A53=68,1.19)+IF(A53=69,1.195)+IF(A53=70,1.2)+IF(A53=71,1.205)+IF(A53=72,1.21)+IF(A53=73,1.215)+IF(A53=74,1.22)+IF(A53=75,1.225)+IF(A53=76,1.23)+IF(A53=77,1.235)+IF(A53=78,1.24)+IF(A53=79,1.245)+IF(A53=80,1.25)+IF(A53=81,1.255)+IF(A53=82,1.26)+IF(A53=83,1.265)+IF(A53=84,1.27)+IF(A53=85,1.275)+IF(A53=86,1.28)+IF(A53=87,1.285)+IF(A53=88,1.29)+IF(A53=89,1.295)+IF(A53=90,1.3)+IF(A53=91,1.305)+IF(A53=92,1.31)+IF(A53=93,1.315)+IF(A53=94,1.32)+IF(A53=95,1.325)+IF(A53=96,1.33)+IF(A53=97,1.335)+IF(A53=98,1.34)+IF(A53=99,1.345)+IF(A53=100,1.35)))),(IF(A53&lt;=150,"&gt;100","&gt;150")))</f>
        <v>&lt;50</v>
      </c>
      <c r="J3" s="49" t="str">
        <f>IF(A53&lt;=100,(IF(A53&lt;=50,"&lt;50","&gt;50")),(IF(A53&lt;=150,(IF(A53=101,1.355)+IF(A53=102,1.36)+IF(A53=103,1.365)+IF(A53=104,1.37)+IF(A53=105,1.375)+IF(A53=106,1.38)+IF(A53=107,1.385)+IF(A53=108,1.39)+IF(A53=109,1.395)+IF(A53=110,1.4)+IF(A53=111,1.405)+IF(A53=112,1.41)+IF(A53=113,1.415)+IF(A53=2014,1.42)+IF(A53=115,1.425)+IF(A53=116,1.43)+IF(A53=117,1.435)+IF(A53=118,1.44)+IF(A53=119,1.445)+IF(A53=120,1.45)+IF(A53=121,1.455)+IF(A53=122,1.46)+IF(A53=123,1.465)+IF(A53=124,1.47)+IF(A53=125,1.475)+IF(A53=126,1.48)+IF(A53=127,1.485)+IF(A53=128,1.49)+IF(A53=129,1.495)+IF(A53=130,1.5)+IF(A53=131,1.505)+IF(A53=132,1.51)+IF(A53=133,1.515)+IF(A53=134,1.52)+IF(A53=135,1.525)+IF(A53=136,1.53)+IF(A53=137,1.535)+IF(A53=138,1.54)+IF(A53=139,1.545)+IF(A53=140,1.55)+IF(A53=141,1.555)+IF(A53=142,1.56)+IF(A53=143,1.565)+IF(A53=144,1.57)+IF(A53=145,1.575)+IF(A53=146,1.58)+IF(A53=147,1.585)+IF(A53=148,1.59)+IF(A53=149,1.595)+IF(A53=150,1.6)),"&gt;150")))</f>
        <v>&lt;50</v>
      </c>
      <c r="K3" s="49" t="str">
        <f>IF(A53&lt;=100,(IF(A53&lt;=50,"&lt;50","&gt;50")),(IF(A53&lt;=150,"&gt;100",(IF(A53=151,1.605)+IF(A53=152,1.61)+IF(A53=153,1.615)+IF(A53=154,1.62)+IF(A53=155,1.625)+IF(A53=156,1.63)+IF(A53=157,1.635)+IF(A53=158,1.64)+IF(A53=159,1.645)+IF(A53=160,1.65)+IF(A53=161,1.655)+IF(A53=162,1.66)+IF(A53=163,1.665)+IF(A53=164,1.67)+IF(A53=165,1.675)+IF(A53=166,1.68)+IF(A53=167,1.685)+IF(A53=168,1.69)+IF(A53=169,1.695)+IF(A53=170,1.7)+IF(A53=171,1.705)+IF(A53=172,1.71)+IF(A53=173,1.715)+IF(A53=174,1.72)+IF(A53=175,1.725)+IF(A53=176,1.73)+IF(A53=177,1.735)+IF(A53=178,1.74)+IF(A53=179,1.745)+IF(A53=180,1.75)+IF(A53=181,1.755)+IF(A53=182,1.76)+IF(A53=183,1.765)+IF(A53=184,1.77)+IF(A53=185,1.75)+IF(A53=186,1.78)+IF(A53=187,1.785)+IF(A53=188,1.79)+IF(A53=189,1.795)+IF(A53=190,1.8)+IF(A53=191,1.805)+IF(A53=192,1.81)+IF(A53=193,1.815)+IF(A53=194,1.82)+IF(A53=195,1.825)+IF(A53=196,1.83)+IF(A53=197,1.835)+IF(A53=198,1.84)+IF(A53=199,1.845)+IF(A53=200,1.85)))))</f>
        <v>&lt;50</v>
      </c>
      <c r="L3" s="214" t="s">
        <v>65</v>
      </c>
      <c r="M3" s="214"/>
      <c r="N3" s="214"/>
      <c r="O3" s="214"/>
      <c r="P3" s="215" t="s">
        <v>146</v>
      </c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50"/>
      <c r="AL3" s="50"/>
      <c r="AM3" s="50"/>
      <c r="AN3" s="216" t="s">
        <v>67</v>
      </c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39"/>
      <c r="AZ3" s="216" t="s">
        <v>68</v>
      </c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44"/>
    </row>
    <row r="4" spans="1:67" ht="24" x14ac:dyDescent="0.2">
      <c r="A4" s="51" t="s">
        <v>69</v>
      </c>
      <c r="B4" s="52" t="s">
        <v>70</v>
      </c>
      <c r="C4" s="53" t="s">
        <v>147</v>
      </c>
      <c r="D4" s="54" t="s">
        <v>0</v>
      </c>
      <c r="E4" s="55" t="s">
        <v>72</v>
      </c>
      <c r="F4" s="56" t="s">
        <v>73</v>
      </c>
      <c r="G4" s="56" t="s">
        <v>74</v>
      </c>
      <c r="H4" s="56" t="s">
        <v>76</v>
      </c>
      <c r="I4" s="56" t="s">
        <v>1</v>
      </c>
      <c r="J4" s="56" t="s">
        <v>77</v>
      </c>
      <c r="K4" s="56" t="s">
        <v>78</v>
      </c>
      <c r="L4" s="56" t="s">
        <v>79</v>
      </c>
      <c r="M4" s="56" t="s">
        <v>80</v>
      </c>
      <c r="N4" s="57" t="s">
        <v>81</v>
      </c>
      <c r="O4" s="217">
        <v>1</v>
      </c>
      <c r="P4" s="218"/>
      <c r="Q4" s="219">
        <v>2</v>
      </c>
      <c r="R4" s="220"/>
      <c r="S4" s="220">
        <v>3</v>
      </c>
      <c r="T4" s="220"/>
      <c r="U4" s="220">
        <v>4</v>
      </c>
      <c r="V4" s="220"/>
      <c r="W4" s="220">
        <v>5</v>
      </c>
      <c r="X4" s="220"/>
      <c r="Y4" s="220">
        <v>6</v>
      </c>
      <c r="Z4" s="220"/>
      <c r="AA4" s="220">
        <v>7</v>
      </c>
      <c r="AB4" s="220"/>
      <c r="AC4" s="220">
        <v>8</v>
      </c>
      <c r="AD4" s="220"/>
      <c r="AE4" s="220">
        <v>9</v>
      </c>
      <c r="AF4" s="220"/>
      <c r="AG4" s="222">
        <v>10</v>
      </c>
      <c r="AH4" s="219"/>
      <c r="AI4" s="222">
        <v>11</v>
      </c>
      <c r="AJ4" s="219"/>
      <c r="AK4" s="58"/>
      <c r="AL4" s="58"/>
      <c r="AM4" s="58"/>
      <c r="AN4" s="59">
        <v>1</v>
      </c>
      <c r="AO4" s="59">
        <v>2</v>
      </c>
      <c r="AP4" s="59">
        <v>3</v>
      </c>
      <c r="AQ4" s="59">
        <v>4</v>
      </c>
      <c r="AR4" s="59">
        <v>5</v>
      </c>
      <c r="AS4" s="59">
        <v>6</v>
      </c>
      <c r="AT4" s="59">
        <v>7</v>
      </c>
      <c r="AU4" s="59">
        <v>8</v>
      </c>
      <c r="AV4" s="59">
        <v>9</v>
      </c>
      <c r="AW4" s="59">
        <v>10</v>
      </c>
      <c r="AX4" s="59">
        <v>11</v>
      </c>
      <c r="AY4" s="60"/>
      <c r="AZ4" s="61">
        <v>1</v>
      </c>
      <c r="BA4" s="61">
        <v>2</v>
      </c>
      <c r="BB4" s="61">
        <v>3</v>
      </c>
      <c r="BC4" s="61">
        <v>4</v>
      </c>
      <c r="BD4" s="61">
        <v>5</v>
      </c>
      <c r="BE4" s="61">
        <v>6</v>
      </c>
      <c r="BF4" s="61">
        <v>7</v>
      </c>
      <c r="BG4" s="61">
        <v>8</v>
      </c>
      <c r="BH4" s="61">
        <v>9</v>
      </c>
      <c r="BI4" s="61">
        <v>10</v>
      </c>
      <c r="BJ4" s="61">
        <v>11</v>
      </c>
      <c r="BK4" s="61" t="s">
        <v>82</v>
      </c>
      <c r="BL4" s="62" t="s">
        <v>83</v>
      </c>
      <c r="BM4" s="62" t="s">
        <v>84</v>
      </c>
      <c r="BN4" s="63" t="s">
        <v>85</v>
      </c>
      <c r="BO4" s="44"/>
    </row>
    <row r="5" spans="1:67" ht="14.25" x14ac:dyDescent="0.2">
      <c r="A5" s="148">
        <v>1</v>
      </c>
      <c r="B5" s="149" t="s">
        <v>114</v>
      </c>
      <c r="C5" s="149" t="s">
        <v>115</v>
      </c>
      <c r="D5" s="150" t="s">
        <v>137</v>
      </c>
      <c r="E5" s="151">
        <f>IF(G5=0,0,IF(G5+F5&lt;1000,1000,G5+F5))</f>
        <v>1608</v>
      </c>
      <c r="F5" s="152">
        <f>IF(K5=0,0,IF(G5+(IF(H5&gt;-150,(IF(H5&gt;=150,IF(J5&gt;=$AT$1,0,SUM(IF(MAX(O5:AJ5)=999,J5-2,J5)-K5*2*(15+50)%)*10),SUM(IF(MAX(O5:AJ5)=999,J5-2,J5)-K5*2*(H5/10+50)%)*10)),(IF(H5&lt;-150,IF((IF(MAX(O5:AJ5)=999,J5-2,J5)-K5*2*(H5/10+50)%)*10&lt;1,0,(IF(MAX(O5:AJ5)=999,J5-2,J5)-K5*2*(H5/10+50)%)*10))))),(IF(H5&gt;-150,(IF(H5&gt;150,IF(J5&gt;=$AT$1,0,SUM(IF(MAX(O5:AJ5)=999,J5-2,J5)-K5*2*(15+50)%)*10),SUM(IF(MAX(O5:AJ5)=999,J5-2,J5)-K5*2*(H5/10+50)%)*10)),(IF(H5&lt;-150,IF((IF(MAX(O5:AJ5)=999,J5-2,J5)-K5*2*(H5/10+50)%)*10&lt;1,0,(IF(MAX(O5:AJ5)=999,J5-2,J5)-K5*2*(H5/10+50)%)*10)))))))</f>
        <v>0</v>
      </c>
      <c r="G5" s="150">
        <v>1608</v>
      </c>
      <c r="H5" s="153">
        <f t="shared" ref="H5:H51" si="0">SUM(G5-L5)</f>
        <v>254.72727272727275</v>
      </c>
      <c r="I5" s="154">
        <v>7</v>
      </c>
      <c r="J5" s="72">
        <v>14</v>
      </c>
      <c r="K5" s="73">
        <v>11</v>
      </c>
      <c r="L5" s="73">
        <f>SUM(AN5:AX5)/K5</f>
        <v>1353.2727272727273</v>
      </c>
      <c r="M5" s="70">
        <f>BK5</f>
        <v>144</v>
      </c>
      <c r="N5" s="74">
        <f>BN5</f>
        <v>136</v>
      </c>
      <c r="O5" s="75">
        <v>24</v>
      </c>
      <c r="P5" s="76">
        <v>1</v>
      </c>
      <c r="Q5" s="77">
        <v>26</v>
      </c>
      <c r="R5" s="76">
        <v>0</v>
      </c>
      <c r="S5" s="78">
        <v>46</v>
      </c>
      <c r="T5" s="79">
        <v>2</v>
      </c>
      <c r="U5" s="80">
        <v>19</v>
      </c>
      <c r="V5" s="79">
        <v>2</v>
      </c>
      <c r="W5" s="78">
        <v>4</v>
      </c>
      <c r="X5" s="79">
        <v>2</v>
      </c>
      <c r="Y5" s="78">
        <v>3</v>
      </c>
      <c r="Z5" s="79">
        <v>2</v>
      </c>
      <c r="AA5" s="78">
        <v>11</v>
      </c>
      <c r="AB5" s="81">
        <v>2</v>
      </c>
      <c r="AC5" s="82">
        <v>6</v>
      </c>
      <c r="AD5" s="83">
        <v>1</v>
      </c>
      <c r="AE5" s="80">
        <v>7</v>
      </c>
      <c r="AF5" s="81">
        <v>1</v>
      </c>
      <c r="AG5" s="80">
        <v>17</v>
      </c>
      <c r="AH5" s="79">
        <v>1</v>
      </c>
      <c r="AI5" s="78">
        <v>12</v>
      </c>
      <c r="AJ5" s="79">
        <v>0</v>
      </c>
      <c r="AK5" s="84"/>
      <c r="AL5" s="85">
        <f t="shared" ref="AL5:AL51" si="1">SUM(P5+R5+T5+V5+X5+Z5+AB5+AD5+AF5+AH5+AJ5)</f>
        <v>14</v>
      </c>
      <c r="AM5" s="84"/>
      <c r="AN5" s="86">
        <f t="shared" ref="AN5:AN51" si="2">IF(B5="BRIVS",0,(LOOKUP(O5,$A$5:$A$52,$G$5:$G$52)))</f>
        <v>1284</v>
      </c>
      <c r="AO5" s="87">
        <f t="shared" ref="AO5:AO51" si="3">IF(B5="BRIVS",0,(LOOKUP(Q5,$A$5:$A$52,$G$5:$G$52)))</f>
        <v>1394</v>
      </c>
      <c r="AP5" s="88">
        <f t="shared" ref="AP5:AP51" si="4">IF(B5="BRIVS",0,(LOOKUP(S5,$A$5:$A$52,$G$5:$G$52)))</f>
        <v>1000</v>
      </c>
      <c r="AQ5" s="87">
        <f t="shared" ref="AQ5:AQ51" si="5">IF(B5="BRIVS",0,(LOOKUP(U5,$A$5:$A$52,$G$5:$G$52)))</f>
        <v>1299</v>
      </c>
      <c r="AR5" s="88">
        <f t="shared" ref="AR5:AR51" si="6">IF(B5="BRIVS",0,(LOOKUP(W5,$A$5:$A$52,$G$5:$G$52)))</f>
        <v>1463</v>
      </c>
      <c r="AS5" s="88">
        <f t="shared" ref="AS5:AS51" si="7">IF(B5="BRIVS",0,(LOOKUP(Y5,$A$5:$A$52,$G$5:$G$52)))</f>
        <v>1464</v>
      </c>
      <c r="AT5" s="88">
        <f t="shared" ref="AT5:AT51" si="8">IF(B5="BRIVS",0,(LOOKUP(AA5,$A$5:$A$52,$G$5:$G$52)))</f>
        <v>1401</v>
      </c>
      <c r="AU5" s="88">
        <f t="shared" ref="AU5:AU51" si="9">IF(B5="BRIVS",0,(LOOKUP(AC5,$A$5:$A$52,$G$5:$G$52)))</f>
        <v>1443</v>
      </c>
      <c r="AV5" s="87">
        <f t="shared" ref="AV5:AV51" si="10">IF(B5="BRIVS",0,(LOOKUP(AE5,$A$5:$A$52,$G$5:$G$52)))</f>
        <v>1440</v>
      </c>
      <c r="AW5" s="88">
        <f t="shared" ref="AW5:AW51" si="11">IF(B5="BRIVS",0,(LOOKUP(AG5,$A$5:$A$52,$G$5:$G$52)))</f>
        <v>1316</v>
      </c>
      <c r="AX5" s="88">
        <f t="shared" ref="AX5:AX51" si="12">IF(B5="BRIVS",0,(LOOKUP(AI5,$A$5:$A$52,$G$5:$G$52)))</f>
        <v>1382</v>
      </c>
      <c r="AY5" s="39"/>
      <c r="AZ5" s="89">
        <f t="shared" ref="AZ5:AZ51" si="13">IF(O5=999,0,(LOOKUP($O5,$A$5:$A$52,$J$5:$J$52)))</f>
        <v>11</v>
      </c>
      <c r="BA5" s="90">
        <f t="shared" ref="BA5:BA51" si="14">IF(Q5=999,0,(LOOKUP($Q5,$A$5:$A$52,$J$5:$J$52)))</f>
        <v>13</v>
      </c>
      <c r="BB5" s="90">
        <f t="shared" ref="BB5:BB51" si="15">IF(S5=999,0,(LOOKUP($S5,$A$5:$A$52,$J$5:$J$52)))</f>
        <v>8</v>
      </c>
      <c r="BC5" s="91">
        <f t="shared" ref="BC5:BC51" si="16">IF(U5=999,0,(LOOKUP($U5,$A$5:$A$52,$J$5:$J$52)))</f>
        <v>10</v>
      </c>
      <c r="BD5" s="90">
        <f t="shared" ref="BD5:BD51" si="17">IF(W5=999,0,(LOOKUP($W5,$A$5:$A$52,$J$5:$J$52)))</f>
        <v>14</v>
      </c>
      <c r="BE5" s="90">
        <f t="shared" ref="BE5:BE51" si="18">IF(Y5=999,0,(LOOKUP($Y5,$A$5:$A$52,$J$5:$J$52)))</f>
        <v>16</v>
      </c>
      <c r="BF5" s="90">
        <f t="shared" ref="BF5:BF51" si="19">IF(AA5=999,0,(LOOKUP($AA5,$A$5:$A$52,$J$5:$J$52)))</f>
        <v>15</v>
      </c>
      <c r="BG5" s="90">
        <f t="shared" ref="BG5:BG51" si="20">IF(AC5=999,0,(LOOKUP($AC5,$A$5:$A$52,$J$5:$J$52)))</f>
        <v>16</v>
      </c>
      <c r="BH5" s="90">
        <f t="shared" ref="BH5:BH51" si="21">IF(AE5=999,0,(LOOKUP($AE5,$A$5:$A$52,$J$5:$J$52)))</f>
        <v>12</v>
      </c>
      <c r="BI5" s="90">
        <f t="shared" ref="BI5:BI51" si="22">IF(AG5=999,0,(LOOKUP($AG5,$A$5:$A$52,$J$5:$J$52)))</f>
        <v>13</v>
      </c>
      <c r="BJ5" s="90">
        <f t="shared" ref="BJ5:BJ51" si="23">IF(AI5=999,0,(LOOKUP($AI5,$A$5:$A$52,$J$5:$J$52)))</f>
        <v>16</v>
      </c>
      <c r="BK5" s="92">
        <f>SUM(AZ5,BA5,BB5,BC5,BD5,BF5,BE5,BG5,BH5,BI5,BJ5)</f>
        <v>144</v>
      </c>
      <c r="BL5" s="91">
        <f>IF($AW$1&gt;8,(IF($AW$1=9,MIN(AZ5:BH5),IF($AW$1=10,MIN(AZ5:BI5),IF($AW$1=11,MIN(AZ5:BJ5))))),(IF($AW$1=4,MIN(AZ5:BC5),IF($AW$1=5,MIN(AZ5:BD5),IF($AW$1=6,MIN(AZ5:BE5),IF($AW$1=7,MIN(AZ5:BF5),IF($AW$1=8,MIN(AZ5:BG5))))))))</f>
        <v>8</v>
      </c>
      <c r="BM5" s="91">
        <f>IF($AW$1&gt;8,(IF($AW$1=9,MAX(AZ5:BH5),IF($AW$1=10,MAX(AZ5:BI5),IF($AW$1=11,MAX(AZ5:BJ5))))),(IF($AW$1=4,MAX(AZ5:BC5),IF($AW$1=5,MAX(AZ5:BD5),IF($AW$1=6,MAX(AZ5:BE5),IF($AW$1=7,MAX(AZ5:BF5),IF($AW$1=8,MAX(AZ5:BG5))))))))</f>
        <v>16</v>
      </c>
      <c r="BN5" s="93">
        <f>SUM($BK5-$BL5)</f>
        <v>136</v>
      </c>
      <c r="BO5" s="44"/>
    </row>
    <row r="6" spans="1:67" ht="14.25" x14ac:dyDescent="0.2">
      <c r="A6" s="155">
        <v>2</v>
      </c>
      <c r="B6" s="156" t="s">
        <v>90</v>
      </c>
      <c r="C6" s="156" t="s">
        <v>16</v>
      </c>
      <c r="D6" s="157" t="s">
        <v>137</v>
      </c>
      <c r="E6" s="158">
        <f>IF(G6=0,0,IF(G6+F6&lt;1000,1000,G6+F6))</f>
        <v>1433</v>
      </c>
      <c r="F6" s="159">
        <v>0</v>
      </c>
      <c r="G6" s="157">
        <v>1433</v>
      </c>
      <c r="H6" s="160">
        <f t="shared" si="0"/>
        <v>214</v>
      </c>
      <c r="I6" s="161">
        <v>19</v>
      </c>
      <c r="J6" s="102">
        <v>12</v>
      </c>
      <c r="K6" s="103">
        <v>11</v>
      </c>
      <c r="L6" s="104">
        <f>SUM(AN6:AX6)/K6</f>
        <v>1219</v>
      </c>
      <c r="M6" s="100">
        <f>BK6</f>
        <v>118</v>
      </c>
      <c r="N6" s="105">
        <f>BN6</f>
        <v>111</v>
      </c>
      <c r="O6" s="106">
        <v>25</v>
      </c>
      <c r="P6" s="107">
        <v>0</v>
      </c>
      <c r="Q6" s="108">
        <v>35</v>
      </c>
      <c r="R6" s="109">
        <v>2</v>
      </c>
      <c r="S6" s="110">
        <v>30</v>
      </c>
      <c r="T6" s="111">
        <v>1</v>
      </c>
      <c r="U6" s="108">
        <v>38</v>
      </c>
      <c r="V6" s="111">
        <v>1</v>
      </c>
      <c r="W6" s="110">
        <v>8</v>
      </c>
      <c r="X6" s="111">
        <v>0</v>
      </c>
      <c r="Y6" s="110">
        <v>13</v>
      </c>
      <c r="Z6" s="111">
        <v>0</v>
      </c>
      <c r="AA6" s="110">
        <v>36</v>
      </c>
      <c r="AB6" s="109">
        <v>2</v>
      </c>
      <c r="AC6" s="106">
        <v>44</v>
      </c>
      <c r="AD6" s="107">
        <v>1</v>
      </c>
      <c r="AE6" s="112">
        <v>27</v>
      </c>
      <c r="AF6" s="109">
        <v>2</v>
      </c>
      <c r="AG6" s="108">
        <v>33</v>
      </c>
      <c r="AH6" s="111">
        <v>2</v>
      </c>
      <c r="AI6" s="108">
        <v>20</v>
      </c>
      <c r="AJ6" s="111">
        <v>1</v>
      </c>
      <c r="AK6" s="84"/>
      <c r="AL6" s="85">
        <f t="shared" si="1"/>
        <v>12</v>
      </c>
      <c r="AM6" s="84"/>
      <c r="AN6" s="113">
        <f t="shared" si="2"/>
        <v>1270</v>
      </c>
      <c r="AO6" s="91">
        <f t="shared" si="3"/>
        <v>1170</v>
      </c>
      <c r="AP6" s="114">
        <f t="shared" si="4"/>
        <v>1206</v>
      </c>
      <c r="AQ6" s="91">
        <f t="shared" si="5"/>
        <v>1113</v>
      </c>
      <c r="AR6" s="114">
        <f t="shared" si="6"/>
        <v>1435</v>
      </c>
      <c r="AS6" s="114">
        <f t="shared" si="7"/>
        <v>1362</v>
      </c>
      <c r="AT6" s="114">
        <f t="shared" si="8"/>
        <v>1127</v>
      </c>
      <c r="AU6" s="114">
        <f t="shared" si="9"/>
        <v>1018</v>
      </c>
      <c r="AV6" s="91">
        <f t="shared" si="10"/>
        <v>1233</v>
      </c>
      <c r="AW6" s="114">
        <f t="shared" si="11"/>
        <v>1177</v>
      </c>
      <c r="AX6" s="114">
        <f t="shared" si="12"/>
        <v>1298</v>
      </c>
      <c r="AY6" s="39"/>
      <c r="AZ6" s="115">
        <f t="shared" si="13"/>
        <v>12</v>
      </c>
      <c r="BA6" s="114">
        <f t="shared" si="14"/>
        <v>7</v>
      </c>
      <c r="BB6" s="114">
        <f t="shared" si="15"/>
        <v>11</v>
      </c>
      <c r="BC6" s="91">
        <f t="shared" si="16"/>
        <v>10</v>
      </c>
      <c r="BD6" s="114">
        <f t="shared" si="17"/>
        <v>13</v>
      </c>
      <c r="BE6" s="114">
        <f t="shared" si="18"/>
        <v>14</v>
      </c>
      <c r="BF6" s="114">
        <f t="shared" si="19"/>
        <v>9</v>
      </c>
      <c r="BG6" s="114">
        <f t="shared" si="20"/>
        <v>12</v>
      </c>
      <c r="BH6" s="114">
        <f t="shared" si="21"/>
        <v>8</v>
      </c>
      <c r="BI6" s="114">
        <f t="shared" si="22"/>
        <v>10</v>
      </c>
      <c r="BJ6" s="114">
        <f t="shared" si="23"/>
        <v>12</v>
      </c>
      <c r="BK6" s="92">
        <f>SUM(AZ6,BA6,BB6,BC6,BD6,BF6,BE6,BG6,BH6,BI6,BJ6)</f>
        <v>118</v>
      </c>
      <c r="BL6" s="91">
        <f>IF($AW$1&gt;8,(IF($AW$1=9,MIN(AZ6:BH6),IF($AW$1=10,MIN(AZ6:BI6),IF($AW$1=11,MIN(AZ6:BJ6))))),(IF($AW$1=4,MIN(AZ6:BC6),IF($AW$1=5,MIN(AZ6:BD6),IF($AW$1=6,MIN(AZ6:BE6),IF($AW$1=7,MIN(AZ6:BF6),IF($AW$1=8,MIN(AZ6:BG6))))))))</f>
        <v>7</v>
      </c>
      <c r="BM6" s="91">
        <f>IF($AW$1&gt;8,(IF($AW$1=9,MAX(AZ6:BH6),IF($AW$1=10,MAX(AZ6:BI6),IF($AW$1=11,MAX(AZ6:BJ6))))),(IF($AW$1=4,MAX(AZ6:BC6),IF($AW$1=5,MAX(AZ6:BD6),IF($AW$1=6,MAX(AZ6:BE6),IF($AW$1=7,MAX(AZ6:BF6),IF($AW$1=8,MAX(AZ6:BG6))))))))</f>
        <v>14</v>
      </c>
      <c r="BN6" s="93">
        <f>SUM($BK6-$BL6)</f>
        <v>111</v>
      </c>
      <c r="BO6" s="44"/>
    </row>
    <row r="7" spans="1:67" ht="14.25" x14ac:dyDescent="0.2">
      <c r="A7" s="155">
        <v>3</v>
      </c>
      <c r="B7" s="156" t="s">
        <v>116</v>
      </c>
      <c r="C7" s="162" t="s">
        <v>117</v>
      </c>
      <c r="D7" s="157"/>
      <c r="E7" s="158">
        <f t="shared" ref="E7:E51" si="24">IF(G7=0,0,IF(G7+F7&lt;1000,1000,G7+F7))</f>
        <v>1481.22</v>
      </c>
      <c r="F7" s="163">
        <f>IF(K7=0,0,IF(G7+(IF(H7&gt;-150,(IF(H7&gt;=150,IF(J7&gt;=$AT$1,0,SUM(IF(MAX(O7:AJ7)=999,J7-2,J7)-K7*2*(15+50)%)*10),SUM(IF(MAX(O7:AJ7)=999,J7-2,J7)-K7*2*(H7/10+50)%)*10)),(IF(H7&lt;-150,IF((IF(MAX(O7:AJ7)=999,J7-2,J7)-K7*2*(H7/10+50)%)*10&lt;1,0,(IF(MAX(O7:AJ7)=999,J7-2,J7)-K7*2*(H7/10+50)%)*10))))),(IF(H7&gt;-150,(IF(H7&gt;150,IF(J7&gt;=$AT$1,0,SUM(IF(MAX(O7:AJ7)=999,J7-2,J7)-K7*2*(15+50)%)*10),SUM(IF(MAX(O7:AJ7)=999,J7-2,J7)-K7*2*(H7/10+50)%)*10)),(IF(H7&lt;-150,IF((IF(MAX(O7:AJ7)=999,J7-2,J7)-K7*2*(H7/10+50)%)*10&lt;1,0,(IF(MAX(O7:AJ7)=999,J7-2,J7)-K7*2*(H7/10+50)%)*10)))))))</f>
        <v>17.219999999999995</v>
      </c>
      <c r="G7" s="157">
        <v>1464</v>
      </c>
      <c r="H7" s="160">
        <f t="shared" si="0"/>
        <v>149</v>
      </c>
      <c r="I7" s="161">
        <v>3</v>
      </c>
      <c r="J7" s="102">
        <v>16</v>
      </c>
      <c r="K7" s="117">
        <v>11</v>
      </c>
      <c r="L7" s="104">
        <f t="shared" ref="L7:L51" si="25">SUM(AN7:AX7)/K7</f>
        <v>1315</v>
      </c>
      <c r="M7" s="100">
        <f t="shared" ref="M7:M51" si="26">BK7</f>
        <v>137</v>
      </c>
      <c r="N7" s="105">
        <f t="shared" ref="N7:N51" si="27">BN7</f>
        <v>130</v>
      </c>
      <c r="O7" s="106">
        <v>26</v>
      </c>
      <c r="P7" s="107">
        <v>1</v>
      </c>
      <c r="Q7" s="108">
        <v>24</v>
      </c>
      <c r="R7" s="109">
        <v>1</v>
      </c>
      <c r="S7" s="110">
        <v>32</v>
      </c>
      <c r="T7" s="111">
        <v>2</v>
      </c>
      <c r="U7" s="108">
        <v>22</v>
      </c>
      <c r="V7" s="111">
        <v>2</v>
      </c>
      <c r="W7" s="110">
        <v>12</v>
      </c>
      <c r="X7" s="111">
        <v>1</v>
      </c>
      <c r="Y7" s="110">
        <v>1</v>
      </c>
      <c r="Z7" s="111">
        <v>0</v>
      </c>
      <c r="AA7" s="110">
        <v>35</v>
      </c>
      <c r="AB7" s="109">
        <v>2</v>
      </c>
      <c r="AC7" s="106">
        <v>47</v>
      </c>
      <c r="AD7" s="107">
        <v>2</v>
      </c>
      <c r="AE7" s="112">
        <v>10</v>
      </c>
      <c r="AF7" s="109">
        <v>1</v>
      </c>
      <c r="AG7" s="108">
        <v>6</v>
      </c>
      <c r="AH7" s="111">
        <v>2</v>
      </c>
      <c r="AI7" s="108">
        <v>23</v>
      </c>
      <c r="AJ7" s="111">
        <v>2</v>
      </c>
      <c r="AK7" s="84"/>
      <c r="AL7" s="85">
        <f t="shared" si="1"/>
        <v>16</v>
      </c>
      <c r="AM7" s="84"/>
      <c r="AN7" s="113">
        <f t="shared" si="2"/>
        <v>1394</v>
      </c>
      <c r="AO7" s="91">
        <f t="shared" si="3"/>
        <v>1284</v>
      </c>
      <c r="AP7" s="114">
        <f t="shared" si="4"/>
        <v>1178</v>
      </c>
      <c r="AQ7" s="91">
        <f t="shared" si="5"/>
        <v>1294</v>
      </c>
      <c r="AR7" s="114">
        <f t="shared" si="6"/>
        <v>1382</v>
      </c>
      <c r="AS7" s="114">
        <f t="shared" si="7"/>
        <v>1608</v>
      </c>
      <c r="AT7" s="114">
        <f t="shared" si="8"/>
        <v>1170</v>
      </c>
      <c r="AU7" s="114">
        <f t="shared" si="9"/>
        <v>1000</v>
      </c>
      <c r="AV7" s="91">
        <f t="shared" si="10"/>
        <v>1426</v>
      </c>
      <c r="AW7" s="114">
        <f t="shared" si="11"/>
        <v>1443</v>
      </c>
      <c r="AX7" s="114">
        <f t="shared" si="12"/>
        <v>1286</v>
      </c>
      <c r="AY7" s="39"/>
      <c r="AZ7" s="115">
        <f t="shared" si="13"/>
        <v>13</v>
      </c>
      <c r="BA7" s="114">
        <f t="shared" si="14"/>
        <v>11</v>
      </c>
      <c r="BB7" s="114">
        <f t="shared" si="15"/>
        <v>10</v>
      </c>
      <c r="BC7" s="91">
        <f t="shared" si="16"/>
        <v>11</v>
      </c>
      <c r="BD7" s="114">
        <f t="shared" si="17"/>
        <v>16</v>
      </c>
      <c r="BE7" s="114">
        <f t="shared" si="18"/>
        <v>14</v>
      </c>
      <c r="BF7" s="114">
        <f t="shared" si="19"/>
        <v>7</v>
      </c>
      <c r="BG7" s="114">
        <f t="shared" si="20"/>
        <v>11</v>
      </c>
      <c r="BH7" s="114">
        <f t="shared" si="21"/>
        <v>15</v>
      </c>
      <c r="BI7" s="114">
        <f t="shared" si="22"/>
        <v>16</v>
      </c>
      <c r="BJ7" s="114">
        <f t="shared" si="23"/>
        <v>13</v>
      </c>
      <c r="BK7" s="92">
        <f t="shared" ref="BK7:BK51" si="28">SUM(AZ7,BA7,BB7,BC7,BD7,BF7,BE7,BG7,BH7,BI7,BJ7)</f>
        <v>137</v>
      </c>
      <c r="BL7" s="91">
        <f t="shared" ref="BL7:BL51" si="29">IF($AW$1&gt;8,(IF($AW$1=9,MIN(AZ7:BH7),IF($AW$1=10,MIN(AZ7:BI7),IF($AW$1=11,MIN(AZ7:BJ7))))),(IF($AW$1=4,MIN(AZ7:BC7),IF($AW$1=5,MIN(AZ7:BD7),IF($AW$1=6,MIN(AZ7:BE7),IF($AW$1=7,MIN(AZ7:BF7),IF($AW$1=8,MIN(AZ7:BG7))))))))</f>
        <v>7</v>
      </c>
      <c r="BM7" s="91">
        <f t="shared" ref="BM7:BM51" si="30">IF($AW$1&gt;8,(IF($AW$1=9,MAX(AZ7:BH7),IF($AW$1=10,MAX(AZ7:BI7),IF($AW$1=11,MAX(AZ7:BJ7))))),(IF($AW$1=4,MAX(AZ7:BC7),IF($AW$1=5,MAX(AZ7:BD7),IF($AW$1=6,MAX(AZ7:BE7),IF($AW$1=7,MAX(AZ7:BF7),IF($AW$1=8,MAX(AZ7:BG7))))))))</f>
        <v>16</v>
      </c>
      <c r="BN7" s="93">
        <f t="shared" ref="BN7:BN51" si="31">SUM($BK7-$BL7)</f>
        <v>130</v>
      </c>
      <c r="BO7" s="44"/>
    </row>
    <row r="8" spans="1:67" ht="14.25" x14ac:dyDescent="0.2">
      <c r="A8" s="155">
        <v>4</v>
      </c>
      <c r="B8" s="156" t="s">
        <v>118</v>
      </c>
      <c r="C8" s="162" t="s">
        <v>119</v>
      </c>
      <c r="D8" s="157" t="s">
        <v>137</v>
      </c>
      <c r="E8" s="158">
        <f t="shared" si="24"/>
        <v>1463</v>
      </c>
      <c r="F8" s="163">
        <f>IF(K8=0,0,IF(G8+(IF(H8&gt;-150,(IF(H8&gt;=150,IF(J8&gt;=$AT$1,0,SUM(IF(MAX(O8:AJ8)=999,J8-2,J8)-K8*2*(15+50)%)*10),SUM(IF(MAX(O8:AJ8)=999,J8-2,J8)-K8*2*(H8/10+50)%)*10)),(IF(H8&lt;-150,IF((IF(MAX(O8:AJ8)=999,J8-2,J8)-K8*2*(H8/10+50)%)*10&lt;1,0,(IF(MAX(O8:AJ8)=999,J8-2,J8)-K8*2*(H8/10+50)%)*10))))),(IF(H8&gt;-150,(IF(H8&gt;150,IF(J8&gt;=$AT$1,0,SUM(IF(MAX(O8:AJ8)=999,J8-2,J8)-K8*2*(15+50)%)*10),SUM(IF(MAX(O8:AJ8)=999,J8-2,J8)-K8*2*(H8/10+50)%)*10)),(IF(H8&lt;-150,IF((IF(MAX(O8:AJ8)=999,J8-2,J8)-K8*2*(H8/10+50)%)*10&lt;1,0,(IF(MAX(O8:AJ8)=999,J8-2,J8)-K8*2*(H8/10+50)%)*10)))))))</f>
        <v>0</v>
      </c>
      <c r="G8" s="157">
        <v>1463</v>
      </c>
      <c r="H8" s="160">
        <f t="shared" si="0"/>
        <v>160.72727272727275</v>
      </c>
      <c r="I8" s="161">
        <v>8</v>
      </c>
      <c r="J8" s="102">
        <v>14</v>
      </c>
      <c r="K8" s="103">
        <v>11</v>
      </c>
      <c r="L8" s="104">
        <f t="shared" si="25"/>
        <v>1302.2727272727273</v>
      </c>
      <c r="M8" s="100">
        <f t="shared" si="26"/>
        <v>133</v>
      </c>
      <c r="N8" s="105">
        <f t="shared" si="27"/>
        <v>125</v>
      </c>
      <c r="O8" s="106">
        <v>27</v>
      </c>
      <c r="P8" s="107">
        <v>1</v>
      </c>
      <c r="Q8" s="108">
        <v>37</v>
      </c>
      <c r="R8" s="109">
        <v>2</v>
      </c>
      <c r="S8" s="110">
        <v>23</v>
      </c>
      <c r="T8" s="111">
        <v>2</v>
      </c>
      <c r="U8" s="108">
        <v>11</v>
      </c>
      <c r="V8" s="111">
        <v>0</v>
      </c>
      <c r="W8" s="110">
        <v>1</v>
      </c>
      <c r="X8" s="111">
        <v>0</v>
      </c>
      <c r="Y8" s="110">
        <v>15</v>
      </c>
      <c r="Z8" s="111">
        <v>2</v>
      </c>
      <c r="AA8" s="110">
        <v>25</v>
      </c>
      <c r="AB8" s="109">
        <v>2</v>
      </c>
      <c r="AC8" s="106">
        <v>17</v>
      </c>
      <c r="AD8" s="107">
        <v>1</v>
      </c>
      <c r="AE8" s="112">
        <v>31</v>
      </c>
      <c r="AF8" s="109">
        <v>1</v>
      </c>
      <c r="AG8" s="108">
        <v>8</v>
      </c>
      <c r="AH8" s="111">
        <v>1</v>
      </c>
      <c r="AI8" s="108">
        <v>39</v>
      </c>
      <c r="AJ8" s="111">
        <v>2</v>
      </c>
      <c r="AK8" s="84"/>
      <c r="AL8" s="85">
        <f t="shared" si="1"/>
        <v>14</v>
      </c>
      <c r="AM8" s="84"/>
      <c r="AN8" s="113">
        <f t="shared" si="2"/>
        <v>1233</v>
      </c>
      <c r="AO8" s="91">
        <f t="shared" si="3"/>
        <v>1095</v>
      </c>
      <c r="AP8" s="114">
        <f t="shared" si="4"/>
        <v>1286</v>
      </c>
      <c r="AQ8" s="91">
        <f t="shared" si="5"/>
        <v>1401</v>
      </c>
      <c r="AR8" s="114">
        <f t="shared" si="6"/>
        <v>1608</v>
      </c>
      <c r="AS8" s="114">
        <f t="shared" si="7"/>
        <v>1337</v>
      </c>
      <c r="AT8" s="114">
        <f t="shared" si="8"/>
        <v>1270</v>
      </c>
      <c r="AU8" s="114">
        <f t="shared" si="9"/>
        <v>1316</v>
      </c>
      <c r="AV8" s="91">
        <f t="shared" si="10"/>
        <v>1180</v>
      </c>
      <c r="AW8" s="114">
        <f t="shared" si="11"/>
        <v>1435</v>
      </c>
      <c r="AX8" s="114">
        <f t="shared" si="12"/>
        <v>1164</v>
      </c>
      <c r="AY8" s="39"/>
      <c r="AZ8" s="115">
        <f t="shared" si="13"/>
        <v>8</v>
      </c>
      <c r="BA8" s="114">
        <f t="shared" si="14"/>
        <v>12</v>
      </c>
      <c r="BB8" s="114">
        <f t="shared" si="15"/>
        <v>13</v>
      </c>
      <c r="BC8" s="91">
        <f t="shared" si="16"/>
        <v>15</v>
      </c>
      <c r="BD8" s="114">
        <f t="shared" si="17"/>
        <v>14</v>
      </c>
      <c r="BE8" s="114">
        <f t="shared" si="18"/>
        <v>9</v>
      </c>
      <c r="BF8" s="114">
        <f t="shared" si="19"/>
        <v>12</v>
      </c>
      <c r="BG8" s="114">
        <f t="shared" si="20"/>
        <v>13</v>
      </c>
      <c r="BH8" s="114">
        <f t="shared" si="21"/>
        <v>13</v>
      </c>
      <c r="BI8" s="114">
        <f t="shared" si="22"/>
        <v>13</v>
      </c>
      <c r="BJ8" s="114">
        <f t="shared" si="23"/>
        <v>11</v>
      </c>
      <c r="BK8" s="92">
        <f t="shared" si="28"/>
        <v>133</v>
      </c>
      <c r="BL8" s="91">
        <f t="shared" si="29"/>
        <v>8</v>
      </c>
      <c r="BM8" s="91">
        <f t="shared" si="30"/>
        <v>15</v>
      </c>
      <c r="BN8" s="93">
        <f t="shared" si="31"/>
        <v>125</v>
      </c>
      <c r="BO8" s="44"/>
    </row>
    <row r="9" spans="1:67" ht="14.25" x14ac:dyDescent="0.2">
      <c r="A9" s="155">
        <v>5</v>
      </c>
      <c r="B9" s="156" t="s">
        <v>88</v>
      </c>
      <c r="C9" s="162" t="s">
        <v>17</v>
      </c>
      <c r="D9" s="157" t="s">
        <v>137</v>
      </c>
      <c r="E9" s="158">
        <f t="shared" si="24"/>
        <v>1511</v>
      </c>
      <c r="F9" s="159">
        <v>0</v>
      </c>
      <c r="G9" s="157">
        <v>1511</v>
      </c>
      <c r="H9" s="160">
        <f t="shared" si="0"/>
        <v>334</v>
      </c>
      <c r="I9" s="161">
        <v>29</v>
      </c>
      <c r="J9" s="102">
        <v>10</v>
      </c>
      <c r="K9" s="118">
        <v>11</v>
      </c>
      <c r="L9" s="104">
        <f t="shared" si="25"/>
        <v>1177</v>
      </c>
      <c r="M9" s="100">
        <f t="shared" si="26"/>
        <v>114</v>
      </c>
      <c r="N9" s="105">
        <f t="shared" si="27"/>
        <v>106</v>
      </c>
      <c r="O9" s="106">
        <v>28</v>
      </c>
      <c r="P9" s="107">
        <v>0</v>
      </c>
      <c r="Q9" s="108">
        <v>34</v>
      </c>
      <c r="R9" s="109">
        <v>0</v>
      </c>
      <c r="S9" s="110">
        <v>42</v>
      </c>
      <c r="T9" s="111">
        <v>2</v>
      </c>
      <c r="U9" s="108">
        <v>41</v>
      </c>
      <c r="V9" s="111">
        <v>2</v>
      </c>
      <c r="W9" s="110">
        <v>21</v>
      </c>
      <c r="X9" s="111">
        <v>0</v>
      </c>
      <c r="Y9" s="110">
        <v>19</v>
      </c>
      <c r="Z9" s="111">
        <v>2</v>
      </c>
      <c r="AA9" s="110">
        <v>22</v>
      </c>
      <c r="AB9" s="109">
        <v>0</v>
      </c>
      <c r="AC9" s="106">
        <v>30</v>
      </c>
      <c r="AD9" s="107">
        <v>2</v>
      </c>
      <c r="AE9" s="112">
        <v>20</v>
      </c>
      <c r="AF9" s="109">
        <v>0</v>
      </c>
      <c r="AG9" s="108">
        <v>46</v>
      </c>
      <c r="AH9" s="111">
        <v>2</v>
      </c>
      <c r="AI9" s="108">
        <v>44</v>
      </c>
      <c r="AJ9" s="111">
        <v>0</v>
      </c>
      <c r="AK9" s="84"/>
      <c r="AL9" s="85">
        <f t="shared" si="1"/>
        <v>10</v>
      </c>
      <c r="AM9" s="84"/>
      <c r="AN9" s="113">
        <f t="shared" si="2"/>
        <v>1241</v>
      </c>
      <c r="AO9" s="91">
        <f t="shared" si="3"/>
        <v>1156</v>
      </c>
      <c r="AP9" s="114">
        <f t="shared" si="4"/>
        <v>1058</v>
      </c>
      <c r="AQ9" s="91">
        <f t="shared" si="5"/>
        <v>1080</v>
      </c>
      <c r="AR9" s="114">
        <f t="shared" si="6"/>
        <v>1297</v>
      </c>
      <c r="AS9" s="114">
        <f t="shared" si="7"/>
        <v>1299</v>
      </c>
      <c r="AT9" s="114">
        <f t="shared" si="8"/>
        <v>1294</v>
      </c>
      <c r="AU9" s="114">
        <f t="shared" si="9"/>
        <v>1206</v>
      </c>
      <c r="AV9" s="91">
        <f t="shared" si="10"/>
        <v>1298</v>
      </c>
      <c r="AW9" s="114">
        <f t="shared" si="11"/>
        <v>1000</v>
      </c>
      <c r="AX9" s="114">
        <f t="shared" si="12"/>
        <v>1018</v>
      </c>
      <c r="AY9" s="39"/>
      <c r="AZ9" s="115">
        <f t="shared" si="13"/>
        <v>9</v>
      </c>
      <c r="BA9" s="114">
        <f t="shared" si="14"/>
        <v>11</v>
      </c>
      <c r="BB9" s="114">
        <f t="shared" si="15"/>
        <v>9</v>
      </c>
      <c r="BC9" s="91">
        <f t="shared" si="16"/>
        <v>9</v>
      </c>
      <c r="BD9" s="114">
        <f t="shared" si="17"/>
        <v>12</v>
      </c>
      <c r="BE9" s="114">
        <f t="shared" si="18"/>
        <v>10</v>
      </c>
      <c r="BF9" s="114">
        <f t="shared" si="19"/>
        <v>11</v>
      </c>
      <c r="BG9" s="114">
        <f t="shared" si="20"/>
        <v>11</v>
      </c>
      <c r="BH9" s="114">
        <f t="shared" si="21"/>
        <v>12</v>
      </c>
      <c r="BI9" s="114">
        <f t="shared" si="22"/>
        <v>8</v>
      </c>
      <c r="BJ9" s="114">
        <f t="shared" si="23"/>
        <v>12</v>
      </c>
      <c r="BK9" s="92">
        <f t="shared" si="28"/>
        <v>114</v>
      </c>
      <c r="BL9" s="91">
        <f t="shared" si="29"/>
        <v>8</v>
      </c>
      <c r="BM9" s="91">
        <f t="shared" si="30"/>
        <v>12</v>
      </c>
      <c r="BN9" s="93">
        <f t="shared" si="31"/>
        <v>106</v>
      </c>
      <c r="BO9" s="44"/>
    </row>
    <row r="10" spans="1:67" ht="14.25" x14ac:dyDescent="0.2">
      <c r="A10" s="155">
        <v>6</v>
      </c>
      <c r="B10" s="156" t="s">
        <v>41</v>
      </c>
      <c r="C10" s="162" t="s">
        <v>42</v>
      </c>
      <c r="D10" s="157" t="s">
        <v>137</v>
      </c>
      <c r="E10" s="158">
        <f t="shared" si="24"/>
        <v>1478.12</v>
      </c>
      <c r="F10" s="163">
        <f t="shared" ref="F10:F17" si="32">IF(K10=0,0,IF(G10+(IF(H10&gt;-150,(IF(H10&gt;=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,(IF(H10&gt;-150,(IF(H10&gt;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))</f>
        <v>35.11999999999999</v>
      </c>
      <c r="G10" s="157">
        <v>1443</v>
      </c>
      <c r="H10" s="160">
        <f t="shared" si="0"/>
        <v>67.63636363636374</v>
      </c>
      <c r="I10" s="161">
        <v>1</v>
      </c>
      <c r="J10" s="102">
        <v>16</v>
      </c>
      <c r="K10" s="103">
        <v>11</v>
      </c>
      <c r="L10" s="104">
        <f t="shared" si="25"/>
        <v>1375.3636363636363</v>
      </c>
      <c r="M10" s="100">
        <f t="shared" si="26"/>
        <v>149</v>
      </c>
      <c r="N10" s="105">
        <f t="shared" si="27"/>
        <v>139</v>
      </c>
      <c r="O10" s="106">
        <v>29</v>
      </c>
      <c r="P10" s="107">
        <v>2</v>
      </c>
      <c r="Q10" s="108">
        <v>23</v>
      </c>
      <c r="R10" s="109">
        <v>1</v>
      </c>
      <c r="S10" s="110">
        <v>19</v>
      </c>
      <c r="T10" s="111">
        <v>2</v>
      </c>
      <c r="U10" s="108">
        <v>21</v>
      </c>
      <c r="V10" s="111">
        <v>2</v>
      </c>
      <c r="W10" s="110">
        <v>11</v>
      </c>
      <c r="X10" s="111">
        <v>2</v>
      </c>
      <c r="Y10" s="110">
        <v>10</v>
      </c>
      <c r="Z10" s="111">
        <v>2</v>
      </c>
      <c r="AA10" s="110">
        <v>17</v>
      </c>
      <c r="AB10" s="109">
        <v>2</v>
      </c>
      <c r="AC10" s="106">
        <v>1</v>
      </c>
      <c r="AD10" s="107">
        <v>1</v>
      </c>
      <c r="AE10" s="112">
        <v>12</v>
      </c>
      <c r="AF10" s="109">
        <v>1</v>
      </c>
      <c r="AG10" s="108">
        <v>3</v>
      </c>
      <c r="AH10" s="111">
        <v>0</v>
      </c>
      <c r="AI10" s="108">
        <v>9</v>
      </c>
      <c r="AJ10" s="111">
        <v>1</v>
      </c>
      <c r="AK10" s="84"/>
      <c r="AL10" s="85">
        <f t="shared" si="1"/>
        <v>16</v>
      </c>
      <c r="AM10" s="84"/>
      <c r="AN10" s="113">
        <f t="shared" si="2"/>
        <v>1217</v>
      </c>
      <c r="AO10" s="91">
        <f t="shared" si="3"/>
        <v>1286</v>
      </c>
      <c r="AP10" s="114">
        <f t="shared" si="4"/>
        <v>1299</v>
      </c>
      <c r="AQ10" s="91">
        <f t="shared" si="5"/>
        <v>1297</v>
      </c>
      <c r="AR10" s="114">
        <f t="shared" si="6"/>
        <v>1401</v>
      </c>
      <c r="AS10" s="114">
        <f t="shared" si="7"/>
        <v>1426</v>
      </c>
      <c r="AT10" s="114">
        <f t="shared" si="8"/>
        <v>1316</v>
      </c>
      <c r="AU10" s="114">
        <f t="shared" si="9"/>
        <v>1608</v>
      </c>
      <c r="AV10" s="91">
        <f t="shared" si="10"/>
        <v>1382</v>
      </c>
      <c r="AW10" s="114">
        <f t="shared" si="11"/>
        <v>1464</v>
      </c>
      <c r="AX10" s="114">
        <f t="shared" si="12"/>
        <v>1433</v>
      </c>
      <c r="AY10" s="39"/>
      <c r="AZ10" s="115">
        <f t="shared" si="13"/>
        <v>10</v>
      </c>
      <c r="BA10" s="114">
        <f t="shared" si="14"/>
        <v>13</v>
      </c>
      <c r="BB10" s="114">
        <f t="shared" si="15"/>
        <v>10</v>
      </c>
      <c r="BC10" s="91">
        <f t="shared" si="16"/>
        <v>12</v>
      </c>
      <c r="BD10" s="114">
        <f t="shared" si="17"/>
        <v>15</v>
      </c>
      <c r="BE10" s="114">
        <f t="shared" si="18"/>
        <v>15</v>
      </c>
      <c r="BF10" s="114">
        <f t="shared" si="19"/>
        <v>13</v>
      </c>
      <c r="BG10" s="114">
        <f t="shared" si="20"/>
        <v>14</v>
      </c>
      <c r="BH10" s="114">
        <f t="shared" si="21"/>
        <v>16</v>
      </c>
      <c r="BI10" s="114">
        <f t="shared" si="22"/>
        <v>16</v>
      </c>
      <c r="BJ10" s="114">
        <f t="shared" si="23"/>
        <v>15</v>
      </c>
      <c r="BK10" s="92">
        <f t="shared" si="28"/>
        <v>149</v>
      </c>
      <c r="BL10" s="91">
        <f t="shared" si="29"/>
        <v>10</v>
      </c>
      <c r="BM10" s="91">
        <f t="shared" si="30"/>
        <v>16</v>
      </c>
      <c r="BN10" s="93">
        <f t="shared" si="31"/>
        <v>139</v>
      </c>
      <c r="BO10" s="44"/>
    </row>
    <row r="11" spans="1:67" ht="14.25" x14ac:dyDescent="0.2">
      <c r="A11" s="155">
        <v>7</v>
      </c>
      <c r="B11" s="156" t="s">
        <v>3</v>
      </c>
      <c r="C11" s="162" t="s">
        <v>18</v>
      </c>
      <c r="D11" s="157" t="s">
        <v>137</v>
      </c>
      <c r="E11" s="158">
        <f t="shared" si="24"/>
        <v>1431.28</v>
      </c>
      <c r="F11" s="163">
        <f t="shared" si="32"/>
        <v>-8.7199999999999811</v>
      </c>
      <c r="G11" s="157">
        <v>1440</v>
      </c>
      <c r="H11" s="160">
        <f t="shared" si="0"/>
        <v>85.090909090909008</v>
      </c>
      <c r="I11" s="161">
        <v>15</v>
      </c>
      <c r="J11" s="102">
        <v>12</v>
      </c>
      <c r="K11" s="103">
        <v>11</v>
      </c>
      <c r="L11" s="104">
        <f t="shared" si="25"/>
        <v>1354.909090909091</v>
      </c>
      <c r="M11" s="100">
        <f t="shared" si="26"/>
        <v>140</v>
      </c>
      <c r="N11" s="105">
        <f t="shared" si="27"/>
        <v>132</v>
      </c>
      <c r="O11" s="106">
        <v>30</v>
      </c>
      <c r="P11" s="107">
        <v>1</v>
      </c>
      <c r="Q11" s="108">
        <v>36</v>
      </c>
      <c r="R11" s="109">
        <v>2</v>
      </c>
      <c r="S11" s="110">
        <v>20</v>
      </c>
      <c r="T11" s="111">
        <v>2</v>
      </c>
      <c r="U11" s="108">
        <v>12</v>
      </c>
      <c r="V11" s="111">
        <v>1</v>
      </c>
      <c r="W11" s="110">
        <v>10</v>
      </c>
      <c r="X11" s="111">
        <v>0</v>
      </c>
      <c r="Y11" s="110">
        <v>8</v>
      </c>
      <c r="Z11" s="111">
        <v>1</v>
      </c>
      <c r="AA11" s="110">
        <v>27</v>
      </c>
      <c r="AB11" s="109">
        <v>2</v>
      </c>
      <c r="AC11" s="106">
        <v>26</v>
      </c>
      <c r="AD11" s="107">
        <v>2</v>
      </c>
      <c r="AE11" s="112">
        <v>1</v>
      </c>
      <c r="AF11" s="109">
        <v>1</v>
      </c>
      <c r="AG11" s="108">
        <v>9</v>
      </c>
      <c r="AH11" s="111">
        <v>0</v>
      </c>
      <c r="AI11" s="108">
        <v>13</v>
      </c>
      <c r="AJ11" s="111">
        <v>0</v>
      </c>
      <c r="AK11" s="84"/>
      <c r="AL11" s="85">
        <f t="shared" si="1"/>
        <v>12</v>
      </c>
      <c r="AM11" s="84"/>
      <c r="AN11" s="113">
        <f t="shared" si="2"/>
        <v>1206</v>
      </c>
      <c r="AO11" s="91">
        <f t="shared" si="3"/>
        <v>1127</v>
      </c>
      <c r="AP11" s="114">
        <f t="shared" si="4"/>
        <v>1298</v>
      </c>
      <c r="AQ11" s="91">
        <f t="shared" si="5"/>
        <v>1382</v>
      </c>
      <c r="AR11" s="114">
        <f t="shared" si="6"/>
        <v>1426</v>
      </c>
      <c r="AS11" s="114">
        <f t="shared" si="7"/>
        <v>1435</v>
      </c>
      <c r="AT11" s="114">
        <f t="shared" si="8"/>
        <v>1233</v>
      </c>
      <c r="AU11" s="114">
        <f t="shared" si="9"/>
        <v>1394</v>
      </c>
      <c r="AV11" s="91">
        <f t="shared" si="10"/>
        <v>1608</v>
      </c>
      <c r="AW11" s="114">
        <f t="shared" si="11"/>
        <v>1433</v>
      </c>
      <c r="AX11" s="114">
        <f t="shared" si="12"/>
        <v>1362</v>
      </c>
      <c r="AY11" s="39"/>
      <c r="AZ11" s="115">
        <f t="shared" si="13"/>
        <v>11</v>
      </c>
      <c r="BA11" s="114">
        <f t="shared" si="14"/>
        <v>9</v>
      </c>
      <c r="BB11" s="114">
        <f t="shared" si="15"/>
        <v>12</v>
      </c>
      <c r="BC11" s="91">
        <f t="shared" si="16"/>
        <v>16</v>
      </c>
      <c r="BD11" s="114">
        <f t="shared" si="17"/>
        <v>15</v>
      </c>
      <c r="BE11" s="114">
        <f t="shared" si="18"/>
        <v>13</v>
      </c>
      <c r="BF11" s="114">
        <f t="shared" si="19"/>
        <v>8</v>
      </c>
      <c r="BG11" s="114">
        <f t="shared" si="20"/>
        <v>13</v>
      </c>
      <c r="BH11" s="114">
        <f t="shared" si="21"/>
        <v>14</v>
      </c>
      <c r="BI11" s="114">
        <f t="shared" si="22"/>
        <v>15</v>
      </c>
      <c r="BJ11" s="114">
        <f t="shared" si="23"/>
        <v>14</v>
      </c>
      <c r="BK11" s="92">
        <f t="shared" si="28"/>
        <v>140</v>
      </c>
      <c r="BL11" s="91">
        <f t="shared" si="29"/>
        <v>8</v>
      </c>
      <c r="BM11" s="91">
        <f t="shared" si="30"/>
        <v>16</v>
      </c>
      <c r="BN11" s="93">
        <f t="shared" si="31"/>
        <v>132</v>
      </c>
      <c r="BO11" s="44"/>
    </row>
    <row r="12" spans="1:67" ht="14.25" x14ac:dyDescent="0.2">
      <c r="A12" s="155">
        <v>8</v>
      </c>
      <c r="B12" s="156" t="s">
        <v>120</v>
      </c>
      <c r="C12" s="162" t="s">
        <v>16</v>
      </c>
      <c r="D12" s="164" t="s">
        <v>137</v>
      </c>
      <c r="E12" s="158">
        <f t="shared" si="24"/>
        <v>1425.42</v>
      </c>
      <c r="F12" s="163">
        <f t="shared" si="32"/>
        <v>-9.5800000000000018</v>
      </c>
      <c r="G12" s="157">
        <v>1435</v>
      </c>
      <c r="H12" s="160">
        <f t="shared" si="0"/>
        <v>134.4545454545455</v>
      </c>
      <c r="I12" s="161">
        <v>14</v>
      </c>
      <c r="J12" s="102">
        <v>13</v>
      </c>
      <c r="K12" s="103">
        <v>11</v>
      </c>
      <c r="L12" s="104">
        <f t="shared" si="25"/>
        <v>1300.5454545454545</v>
      </c>
      <c r="M12" s="100">
        <f t="shared" si="26"/>
        <v>135</v>
      </c>
      <c r="N12" s="105">
        <f t="shared" si="27"/>
        <v>124</v>
      </c>
      <c r="O12" s="106">
        <v>31</v>
      </c>
      <c r="P12" s="107">
        <v>0</v>
      </c>
      <c r="Q12" s="108">
        <v>39</v>
      </c>
      <c r="R12" s="109">
        <v>1</v>
      </c>
      <c r="S12" s="110">
        <v>37</v>
      </c>
      <c r="T12" s="111">
        <v>2</v>
      </c>
      <c r="U12" s="108">
        <v>25</v>
      </c>
      <c r="V12" s="111">
        <v>1</v>
      </c>
      <c r="W12" s="110">
        <v>2</v>
      </c>
      <c r="X12" s="111">
        <v>2</v>
      </c>
      <c r="Y12" s="110">
        <v>7</v>
      </c>
      <c r="Z12" s="111">
        <v>1</v>
      </c>
      <c r="AA12" s="110">
        <v>21</v>
      </c>
      <c r="AB12" s="109">
        <v>1</v>
      </c>
      <c r="AC12" s="106">
        <v>24</v>
      </c>
      <c r="AD12" s="107">
        <v>2</v>
      </c>
      <c r="AE12" s="112">
        <v>23</v>
      </c>
      <c r="AF12" s="109">
        <v>1</v>
      </c>
      <c r="AG12" s="108">
        <v>4</v>
      </c>
      <c r="AH12" s="111">
        <v>1</v>
      </c>
      <c r="AI12" s="108">
        <v>26</v>
      </c>
      <c r="AJ12" s="111">
        <v>1</v>
      </c>
      <c r="AK12" s="84"/>
      <c r="AL12" s="85">
        <f t="shared" si="1"/>
        <v>13</v>
      </c>
      <c r="AM12" s="84"/>
      <c r="AN12" s="113">
        <f t="shared" si="2"/>
        <v>1180</v>
      </c>
      <c r="AO12" s="91">
        <f t="shared" si="3"/>
        <v>1164</v>
      </c>
      <c r="AP12" s="114">
        <f t="shared" si="4"/>
        <v>1095</v>
      </c>
      <c r="AQ12" s="91">
        <f t="shared" si="5"/>
        <v>1270</v>
      </c>
      <c r="AR12" s="114">
        <f t="shared" si="6"/>
        <v>1433</v>
      </c>
      <c r="AS12" s="114">
        <f t="shared" si="7"/>
        <v>1440</v>
      </c>
      <c r="AT12" s="114">
        <f t="shared" si="8"/>
        <v>1297</v>
      </c>
      <c r="AU12" s="114">
        <f t="shared" si="9"/>
        <v>1284</v>
      </c>
      <c r="AV12" s="91">
        <f t="shared" si="10"/>
        <v>1286</v>
      </c>
      <c r="AW12" s="114">
        <f t="shared" si="11"/>
        <v>1463</v>
      </c>
      <c r="AX12" s="114">
        <f t="shared" si="12"/>
        <v>1394</v>
      </c>
      <c r="AY12" s="39"/>
      <c r="AZ12" s="115">
        <f t="shared" si="13"/>
        <v>13</v>
      </c>
      <c r="BA12" s="114">
        <f t="shared" si="14"/>
        <v>11</v>
      </c>
      <c r="BB12" s="114">
        <f t="shared" si="15"/>
        <v>12</v>
      </c>
      <c r="BC12" s="91">
        <f t="shared" si="16"/>
        <v>12</v>
      </c>
      <c r="BD12" s="114">
        <f t="shared" si="17"/>
        <v>12</v>
      </c>
      <c r="BE12" s="114">
        <f t="shared" si="18"/>
        <v>12</v>
      </c>
      <c r="BF12" s="114">
        <f t="shared" si="19"/>
        <v>12</v>
      </c>
      <c r="BG12" s="114">
        <f t="shared" si="20"/>
        <v>11</v>
      </c>
      <c r="BH12" s="114">
        <f t="shared" si="21"/>
        <v>13</v>
      </c>
      <c r="BI12" s="114">
        <f t="shared" si="22"/>
        <v>14</v>
      </c>
      <c r="BJ12" s="114">
        <f t="shared" si="23"/>
        <v>13</v>
      </c>
      <c r="BK12" s="92">
        <f t="shared" si="28"/>
        <v>135</v>
      </c>
      <c r="BL12" s="91">
        <f t="shared" si="29"/>
        <v>11</v>
      </c>
      <c r="BM12" s="91">
        <f t="shared" si="30"/>
        <v>14</v>
      </c>
      <c r="BN12" s="93">
        <f t="shared" si="31"/>
        <v>124</v>
      </c>
      <c r="BO12" s="44"/>
    </row>
    <row r="13" spans="1:67" ht="14.25" x14ac:dyDescent="0.2">
      <c r="A13" s="155">
        <v>9</v>
      </c>
      <c r="B13" s="156" t="s">
        <v>121</v>
      </c>
      <c r="C13" s="162" t="s">
        <v>122</v>
      </c>
      <c r="D13" s="164" t="s">
        <v>139</v>
      </c>
      <c r="E13" s="158">
        <f t="shared" si="24"/>
        <v>1454.6200000000001</v>
      </c>
      <c r="F13" s="163">
        <f t="shared" si="32"/>
        <v>21.620000000000008</v>
      </c>
      <c r="G13" s="157">
        <v>1433</v>
      </c>
      <c r="H13" s="160">
        <f t="shared" si="0"/>
        <v>83.545454545454504</v>
      </c>
      <c r="I13" s="161">
        <v>6</v>
      </c>
      <c r="J13" s="102">
        <v>15</v>
      </c>
      <c r="K13" s="103">
        <v>11</v>
      </c>
      <c r="L13" s="104">
        <f t="shared" si="25"/>
        <v>1349.4545454545455</v>
      </c>
      <c r="M13" s="100">
        <f t="shared" si="26"/>
        <v>145</v>
      </c>
      <c r="N13" s="105">
        <f t="shared" si="27"/>
        <v>135</v>
      </c>
      <c r="O13" s="106">
        <v>32</v>
      </c>
      <c r="P13" s="107">
        <v>2</v>
      </c>
      <c r="Q13" s="108">
        <v>22</v>
      </c>
      <c r="R13" s="109">
        <v>2</v>
      </c>
      <c r="S13" s="110">
        <v>12</v>
      </c>
      <c r="T13" s="111">
        <v>1</v>
      </c>
      <c r="U13" s="108">
        <v>26</v>
      </c>
      <c r="V13" s="111">
        <v>1</v>
      </c>
      <c r="W13" s="110">
        <v>24</v>
      </c>
      <c r="X13" s="111">
        <v>2</v>
      </c>
      <c r="Y13" s="110">
        <v>17</v>
      </c>
      <c r="Z13" s="111">
        <v>0</v>
      </c>
      <c r="AA13" s="110">
        <v>23</v>
      </c>
      <c r="AB13" s="109">
        <v>2</v>
      </c>
      <c r="AC13" s="106">
        <v>10</v>
      </c>
      <c r="AD13" s="107">
        <v>1</v>
      </c>
      <c r="AE13" s="112">
        <v>11</v>
      </c>
      <c r="AF13" s="109">
        <v>1</v>
      </c>
      <c r="AG13" s="108">
        <v>7</v>
      </c>
      <c r="AH13" s="111">
        <v>2</v>
      </c>
      <c r="AI13" s="108">
        <v>6</v>
      </c>
      <c r="AJ13" s="111">
        <v>1</v>
      </c>
      <c r="AK13" s="84"/>
      <c r="AL13" s="85">
        <f t="shared" si="1"/>
        <v>15</v>
      </c>
      <c r="AM13" s="84"/>
      <c r="AN13" s="113">
        <f t="shared" si="2"/>
        <v>1178</v>
      </c>
      <c r="AO13" s="91">
        <f t="shared" si="3"/>
        <v>1294</v>
      </c>
      <c r="AP13" s="114">
        <f t="shared" si="4"/>
        <v>1382</v>
      </c>
      <c r="AQ13" s="91">
        <f t="shared" si="5"/>
        <v>1394</v>
      </c>
      <c r="AR13" s="114">
        <f t="shared" si="6"/>
        <v>1284</v>
      </c>
      <c r="AS13" s="114">
        <f t="shared" si="7"/>
        <v>1316</v>
      </c>
      <c r="AT13" s="114">
        <f t="shared" si="8"/>
        <v>1286</v>
      </c>
      <c r="AU13" s="114">
        <f t="shared" si="9"/>
        <v>1426</v>
      </c>
      <c r="AV13" s="91">
        <f t="shared" si="10"/>
        <v>1401</v>
      </c>
      <c r="AW13" s="114">
        <f t="shared" si="11"/>
        <v>1440</v>
      </c>
      <c r="AX13" s="114">
        <f t="shared" si="12"/>
        <v>1443</v>
      </c>
      <c r="AY13" s="39"/>
      <c r="AZ13" s="115">
        <f t="shared" si="13"/>
        <v>10</v>
      </c>
      <c r="BA13" s="114">
        <f t="shared" si="14"/>
        <v>11</v>
      </c>
      <c r="BB13" s="114">
        <f t="shared" si="15"/>
        <v>16</v>
      </c>
      <c r="BC13" s="91">
        <f t="shared" si="16"/>
        <v>13</v>
      </c>
      <c r="BD13" s="114">
        <f t="shared" si="17"/>
        <v>11</v>
      </c>
      <c r="BE13" s="114">
        <f t="shared" si="18"/>
        <v>13</v>
      </c>
      <c r="BF13" s="114">
        <f t="shared" si="19"/>
        <v>13</v>
      </c>
      <c r="BG13" s="114">
        <f t="shared" si="20"/>
        <v>15</v>
      </c>
      <c r="BH13" s="114">
        <f t="shared" si="21"/>
        <v>15</v>
      </c>
      <c r="BI13" s="114">
        <f t="shared" si="22"/>
        <v>12</v>
      </c>
      <c r="BJ13" s="114">
        <f t="shared" si="23"/>
        <v>16</v>
      </c>
      <c r="BK13" s="92">
        <f t="shared" si="28"/>
        <v>145</v>
      </c>
      <c r="BL13" s="91">
        <f t="shared" si="29"/>
        <v>10</v>
      </c>
      <c r="BM13" s="91">
        <f t="shared" si="30"/>
        <v>16</v>
      </c>
      <c r="BN13" s="93">
        <f t="shared" si="31"/>
        <v>135</v>
      </c>
      <c r="BO13" s="44"/>
    </row>
    <row r="14" spans="1:67" ht="14.25" x14ac:dyDescent="0.2">
      <c r="A14" s="155">
        <v>10</v>
      </c>
      <c r="B14" s="156" t="s">
        <v>123</v>
      </c>
      <c r="C14" s="162" t="s">
        <v>124</v>
      </c>
      <c r="D14" s="164" t="s">
        <v>137</v>
      </c>
      <c r="E14" s="158">
        <f t="shared" si="24"/>
        <v>1449.24</v>
      </c>
      <c r="F14" s="163">
        <f t="shared" si="32"/>
        <v>23.239999999999981</v>
      </c>
      <c r="G14" s="165">
        <v>1426</v>
      </c>
      <c r="H14" s="160">
        <f t="shared" si="0"/>
        <v>76.181818181818244</v>
      </c>
      <c r="I14" s="161">
        <v>4</v>
      </c>
      <c r="J14" s="102">
        <v>15</v>
      </c>
      <c r="K14" s="103">
        <v>11</v>
      </c>
      <c r="L14" s="104">
        <f t="shared" si="25"/>
        <v>1349.8181818181818</v>
      </c>
      <c r="M14" s="100">
        <f t="shared" si="26"/>
        <v>148</v>
      </c>
      <c r="N14" s="105">
        <f t="shared" si="27"/>
        <v>138</v>
      </c>
      <c r="O14" s="106">
        <v>33</v>
      </c>
      <c r="P14" s="107">
        <v>2</v>
      </c>
      <c r="Q14" s="108">
        <v>25</v>
      </c>
      <c r="R14" s="109">
        <v>2</v>
      </c>
      <c r="S14" s="110">
        <v>21</v>
      </c>
      <c r="T14" s="111">
        <v>1</v>
      </c>
      <c r="U14" s="108">
        <v>14</v>
      </c>
      <c r="V14" s="111">
        <v>2</v>
      </c>
      <c r="W14" s="110">
        <v>7</v>
      </c>
      <c r="X14" s="111">
        <v>2</v>
      </c>
      <c r="Y14" s="110">
        <v>6</v>
      </c>
      <c r="Z14" s="111">
        <v>0</v>
      </c>
      <c r="AA14" s="110">
        <v>12</v>
      </c>
      <c r="AB14" s="109">
        <v>1</v>
      </c>
      <c r="AC14" s="106">
        <v>9</v>
      </c>
      <c r="AD14" s="107">
        <v>1</v>
      </c>
      <c r="AE14" s="112">
        <v>3</v>
      </c>
      <c r="AF14" s="109">
        <v>1</v>
      </c>
      <c r="AG14" s="108">
        <v>11</v>
      </c>
      <c r="AH14" s="111">
        <v>1</v>
      </c>
      <c r="AI14" s="108">
        <v>31</v>
      </c>
      <c r="AJ14" s="111">
        <v>2</v>
      </c>
      <c r="AK14" s="84"/>
      <c r="AL14" s="85">
        <f t="shared" si="1"/>
        <v>15</v>
      </c>
      <c r="AM14" s="84"/>
      <c r="AN14" s="113">
        <f t="shared" si="2"/>
        <v>1177</v>
      </c>
      <c r="AO14" s="91">
        <f t="shared" si="3"/>
        <v>1270</v>
      </c>
      <c r="AP14" s="114">
        <f t="shared" si="4"/>
        <v>1297</v>
      </c>
      <c r="AQ14" s="91">
        <f t="shared" si="5"/>
        <v>1361</v>
      </c>
      <c r="AR14" s="114">
        <f t="shared" si="6"/>
        <v>1440</v>
      </c>
      <c r="AS14" s="114">
        <f t="shared" si="7"/>
        <v>1443</v>
      </c>
      <c r="AT14" s="114">
        <f t="shared" si="8"/>
        <v>1382</v>
      </c>
      <c r="AU14" s="114">
        <f t="shared" si="9"/>
        <v>1433</v>
      </c>
      <c r="AV14" s="91">
        <f t="shared" si="10"/>
        <v>1464</v>
      </c>
      <c r="AW14" s="114">
        <f t="shared" si="11"/>
        <v>1401</v>
      </c>
      <c r="AX14" s="114">
        <f t="shared" si="12"/>
        <v>1180</v>
      </c>
      <c r="AY14" s="39"/>
      <c r="AZ14" s="115">
        <f t="shared" si="13"/>
        <v>10</v>
      </c>
      <c r="BA14" s="114">
        <f t="shared" si="14"/>
        <v>12</v>
      </c>
      <c r="BB14" s="114">
        <f t="shared" si="15"/>
        <v>12</v>
      </c>
      <c r="BC14" s="91">
        <f t="shared" si="16"/>
        <v>11</v>
      </c>
      <c r="BD14" s="114">
        <f t="shared" si="17"/>
        <v>12</v>
      </c>
      <c r="BE14" s="114">
        <f t="shared" si="18"/>
        <v>16</v>
      </c>
      <c r="BF14" s="114">
        <f t="shared" si="19"/>
        <v>16</v>
      </c>
      <c r="BG14" s="114">
        <f t="shared" si="20"/>
        <v>15</v>
      </c>
      <c r="BH14" s="114">
        <f t="shared" si="21"/>
        <v>16</v>
      </c>
      <c r="BI14" s="114">
        <f t="shared" si="22"/>
        <v>15</v>
      </c>
      <c r="BJ14" s="114">
        <f t="shared" si="23"/>
        <v>13</v>
      </c>
      <c r="BK14" s="92">
        <f t="shared" si="28"/>
        <v>148</v>
      </c>
      <c r="BL14" s="91">
        <f t="shared" si="29"/>
        <v>10</v>
      </c>
      <c r="BM14" s="91">
        <f t="shared" si="30"/>
        <v>16</v>
      </c>
      <c r="BN14" s="93">
        <f t="shared" si="31"/>
        <v>138</v>
      </c>
      <c r="BO14" s="44"/>
    </row>
    <row r="15" spans="1:67" ht="14.25" x14ac:dyDescent="0.2">
      <c r="A15" s="155">
        <v>11</v>
      </c>
      <c r="B15" s="156" t="s">
        <v>2</v>
      </c>
      <c r="C15" s="162" t="s">
        <v>16</v>
      </c>
      <c r="D15" s="164"/>
      <c r="E15" s="158">
        <f t="shared" si="24"/>
        <v>1436.5</v>
      </c>
      <c r="F15" s="163">
        <f t="shared" si="32"/>
        <v>35.499999999999986</v>
      </c>
      <c r="G15" s="157">
        <v>1401</v>
      </c>
      <c r="H15" s="160">
        <f t="shared" si="0"/>
        <v>20.454545454545496</v>
      </c>
      <c r="I15" s="161">
        <v>5</v>
      </c>
      <c r="J15" s="102">
        <v>15</v>
      </c>
      <c r="K15" s="103">
        <v>11</v>
      </c>
      <c r="L15" s="104">
        <f t="shared" si="25"/>
        <v>1380.5454545454545</v>
      </c>
      <c r="M15" s="100">
        <f t="shared" si="26"/>
        <v>145</v>
      </c>
      <c r="N15" s="105">
        <f t="shared" si="27"/>
        <v>136</v>
      </c>
      <c r="O15" s="106">
        <v>34</v>
      </c>
      <c r="P15" s="107">
        <v>2</v>
      </c>
      <c r="Q15" s="108">
        <v>28</v>
      </c>
      <c r="R15" s="109">
        <v>2</v>
      </c>
      <c r="S15" s="110">
        <v>16</v>
      </c>
      <c r="T15" s="111">
        <v>2</v>
      </c>
      <c r="U15" s="108">
        <v>4</v>
      </c>
      <c r="V15" s="111">
        <v>2</v>
      </c>
      <c r="W15" s="110">
        <v>6</v>
      </c>
      <c r="X15" s="111">
        <v>0</v>
      </c>
      <c r="Y15" s="110">
        <v>26</v>
      </c>
      <c r="Z15" s="111">
        <v>2</v>
      </c>
      <c r="AA15" s="110">
        <v>1</v>
      </c>
      <c r="AB15" s="109">
        <v>0</v>
      </c>
      <c r="AC15" s="106">
        <v>12</v>
      </c>
      <c r="AD15" s="107">
        <v>1</v>
      </c>
      <c r="AE15" s="112">
        <v>9</v>
      </c>
      <c r="AF15" s="109">
        <v>1</v>
      </c>
      <c r="AG15" s="108">
        <v>10</v>
      </c>
      <c r="AH15" s="111">
        <v>1</v>
      </c>
      <c r="AI15" s="108">
        <v>17</v>
      </c>
      <c r="AJ15" s="111">
        <v>2</v>
      </c>
      <c r="AK15" s="84"/>
      <c r="AL15" s="85">
        <f t="shared" si="1"/>
        <v>15</v>
      </c>
      <c r="AM15" s="84"/>
      <c r="AN15" s="113">
        <f t="shared" si="2"/>
        <v>1156</v>
      </c>
      <c r="AO15" s="91">
        <f t="shared" si="3"/>
        <v>1241</v>
      </c>
      <c r="AP15" s="114">
        <f t="shared" si="4"/>
        <v>1324</v>
      </c>
      <c r="AQ15" s="91">
        <f t="shared" si="5"/>
        <v>1463</v>
      </c>
      <c r="AR15" s="114">
        <f t="shared" si="6"/>
        <v>1443</v>
      </c>
      <c r="AS15" s="114">
        <f t="shared" si="7"/>
        <v>1394</v>
      </c>
      <c r="AT15" s="114">
        <f t="shared" si="8"/>
        <v>1608</v>
      </c>
      <c r="AU15" s="114">
        <f t="shared" si="9"/>
        <v>1382</v>
      </c>
      <c r="AV15" s="91">
        <f t="shared" si="10"/>
        <v>1433</v>
      </c>
      <c r="AW15" s="114">
        <f t="shared" si="11"/>
        <v>1426</v>
      </c>
      <c r="AX15" s="114">
        <f t="shared" si="12"/>
        <v>1316</v>
      </c>
      <c r="AY15" s="39"/>
      <c r="AZ15" s="115">
        <f t="shared" si="13"/>
        <v>11</v>
      </c>
      <c r="BA15" s="114">
        <f t="shared" si="14"/>
        <v>9</v>
      </c>
      <c r="BB15" s="114">
        <f t="shared" si="15"/>
        <v>9</v>
      </c>
      <c r="BC15" s="91">
        <f t="shared" si="16"/>
        <v>14</v>
      </c>
      <c r="BD15" s="114">
        <f t="shared" si="17"/>
        <v>16</v>
      </c>
      <c r="BE15" s="114">
        <f t="shared" si="18"/>
        <v>13</v>
      </c>
      <c r="BF15" s="114">
        <f t="shared" si="19"/>
        <v>14</v>
      </c>
      <c r="BG15" s="114">
        <f t="shared" si="20"/>
        <v>16</v>
      </c>
      <c r="BH15" s="114">
        <f t="shared" si="21"/>
        <v>15</v>
      </c>
      <c r="BI15" s="114">
        <f t="shared" si="22"/>
        <v>15</v>
      </c>
      <c r="BJ15" s="114">
        <f t="shared" si="23"/>
        <v>13</v>
      </c>
      <c r="BK15" s="92">
        <f t="shared" si="28"/>
        <v>145</v>
      </c>
      <c r="BL15" s="91">
        <f t="shared" si="29"/>
        <v>9</v>
      </c>
      <c r="BM15" s="91">
        <f t="shared" si="30"/>
        <v>16</v>
      </c>
      <c r="BN15" s="93">
        <f t="shared" si="31"/>
        <v>136</v>
      </c>
      <c r="BO15" s="44"/>
    </row>
    <row r="16" spans="1:67" ht="14.25" x14ac:dyDescent="0.2">
      <c r="A16" s="155">
        <v>12</v>
      </c>
      <c r="B16" s="156" t="s">
        <v>91</v>
      </c>
      <c r="C16" s="162" t="s">
        <v>92</v>
      </c>
      <c r="D16" s="164"/>
      <c r="E16" s="158">
        <f t="shared" si="24"/>
        <v>1433.08</v>
      </c>
      <c r="F16" s="163">
        <f t="shared" si="32"/>
        <v>51.080000000000005</v>
      </c>
      <c r="G16" s="157">
        <v>1382</v>
      </c>
      <c r="H16" s="160">
        <f t="shared" si="0"/>
        <v>-4.9090909090909918</v>
      </c>
      <c r="I16" s="161">
        <v>2</v>
      </c>
      <c r="J16" s="102">
        <v>16</v>
      </c>
      <c r="K16" s="103">
        <v>11</v>
      </c>
      <c r="L16" s="104">
        <f t="shared" si="25"/>
        <v>1386.909090909091</v>
      </c>
      <c r="M16" s="100">
        <f t="shared" si="26"/>
        <v>148</v>
      </c>
      <c r="N16" s="105">
        <f t="shared" si="27"/>
        <v>141</v>
      </c>
      <c r="O16" s="106">
        <v>35</v>
      </c>
      <c r="P16" s="107">
        <v>2</v>
      </c>
      <c r="Q16" s="108">
        <v>31</v>
      </c>
      <c r="R16" s="109">
        <v>2</v>
      </c>
      <c r="S16" s="110">
        <v>9</v>
      </c>
      <c r="T16" s="111">
        <v>1</v>
      </c>
      <c r="U16" s="108">
        <v>7</v>
      </c>
      <c r="V16" s="111">
        <v>1</v>
      </c>
      <c r="W16" s="110">
        <v>3</v>
      </c>
      <c r="X16" s="111">
        <v>1</v>
      </c>
      <c r="Y16" s="110">
        <v>21</v>
      </c>
      <c r="Z16" s="111">
        <v>2</v>
      </c>
      <c r="AA16" s="110">
        <v>10</v>
      </c>
      <c r="AB16" s="109">
        <v>1</v>
      </c>
      <c r="AC16" s="106">
        <v>11</v>
      </c>
      <c r="AD16" s="107">
        <v>1</v>
      </c>
      <c r="AE16" s="112">
        <v>6</v>
      </c>
      <c r="AF16" s="109">
        <v>1</v>
      </c>
      <c r="AG16" s="108">
        <v>26</v>
      </c>
      <c r="AH16" s="111">
        <v>2</v>
      </c>
      <c r="AI16" s="108">
        <v>1</v>
      </c>
      <c r="AJ16" s="111">
        <v>2</v>
      </c>
      <c r="AK16" s="84"/>
      <c r="AL16" s="85">
        <f t="shared" si="1"/>
        <v>16</v>
      </c>
      <c r="AM16" s="84"/>
      <c r="AN16" s="113">
        <f t="shared" si="2"/>
        <v>1170</v>
      </c>
      <c r="AO16" s="91">
        <f t="shared" si="3"/>
        <v>1180</v>
      </c>
      <c r="AP16" s="114">
        <f t="shared" si="4"/>
        <v>1433</v>
      </c>
      <c r="AQ16" s="91">
        <f t="shared" si="5"/>
        <v>1440</v>
      </c>
      <c r="AR16" s="114">
        <f t="shared" si="6"/>
        <v>1464</v>
      </c>
      <c r="AS16" s="114">
        <f t="shared" si="7"/>
        <v>1297</v>
      </c>
      <c r="AT16" s="114">
        <f t="shared" si="8"/>
        <v>1426</v>
      </c>
      <c r="AU16" s="114">
        <f t="shared" si="9"/>
        <v>1401</v>
      </c>
      <c r="AV16" s="91">
        <f t="shared" si="10"/>
        <v>1443</v>
      </c>
      <c r="AW16" s="114">
        <f t="shared" si="11"/>
        <v>1394</v>
      </c>
      <c r="AX16" s="114">
        <f t="shared" si="12"/>
        <v>1608</v>
      </c>
      <c r="AY16" s="39"/>
      <c r="AZ16" s="115">
        <f t="shared" si="13"/>
        <v>7</v>
      </c>
      <c r="BA16" s="114">
        <f t="shared" si="14"/>
        <v>13</v>
      </c>
      <c r="BB16" s="114">
        <f t="shared" si="15"/>
        <v>15</v>
      </c>
      <c r="BC16" s="91">
        <f t="shared" si="16"/>
        <v>12</v>
      </c>
      <c r="BD16" s="114">
        <f t="shared" si="17"/>
        <v>16</v>
      </c>
      <c r="BE16" s="114">
        <f t="shared" si="18"/>
        <v>12</v>
      </c>
      <c r="BF16" s="114">
        <f t="shared" si="19"/>
        <v>15</v>
      </c>
      <c r="BG16" s="114">
        <f t="shared" si="20"/>
        <v>15</v>
      </c>
      <c r="BH16" s="114">
        <f t="shared" si="21"/>
        <v>16</v>
      </c>
      <c r="BI16" s="114">
        <f t="shared" si="22"/>
        <v>13</v>
      </c>
      <c r="BJ16" s="114">
        <f t="shared" si="23"/>
        <v>14</v>
      </c>
      <c r="BK16" s="92">
        <f t="shared" si="28"/>
        <v>148</v>
      </c>
      <c r="BL16" s="91">
        <f t="shared" si="29"/>
        <v>7</v>
      </c>
      <c r="BM16" s="91">
        <f t="shared" si="30"/>
        <v>16</v>
      </c>
      <c r="BN16" s="93">
        <f t="shared" si="31"/>
        <v>141</v>
      </c>
      <c r="BO16" s="44"/>
    </row>
    <row r="17" spans="1:67" ht="14.25" x14ac:dyDescent="0.2">
      <c r="A17" s="155">
        <v>13</v>
      </c>
      <c r="B17" s="156" t="s">
        <v>43</v>
      </c>
      <c r="C17" s="162" t="s">
        <v>44</v>
      </c>
      <c r="D17" s="157"/>
      <c r="E17" s="158">
        <f t="shared" si="24"/>
        <v>1371.66</v>
      </c>
      <c r="F17" s="163">
        <f t="shared" si="32"/>
        <v>9.659999999999993</v>
      </c>
      <c r="G17" s="157">
        <v>1362</v>
      </c>
      <c r="H17" s="160">
        <f t="shared" si="0"/>
        <v>92.454545454545496</v>
      </c>
      <c r="I17" s="161">
        <v>9</v>
      </c>
      <c r="J17" s="102">
        <v>14</v>
      </c>
      <c r="K17" s="103">
        <v>11</v>
      </c>
      <c r="L17" s="104">
        <f t="shared" si="25"/>
        <v>1269.5454545454545</v>
      </c>
      <c r="M17" s="100">
        <f t="shared" si="26"/>
        <v>115</v>
      </c>
      <c r="N17" s="105">
        <f t="shared" si="27"/>
        <v>107</v>
      </c>
      <c r="O17" s="106">
        <v>36</v>
      </c>
      <c r="P17" s="107">
        <v>1</v>
      </c>
      <c r="Q17" s="108">
        <v>30</v>
      </c>
      <c r="R17" s="109">
        <v>0</v>
      </c>
      <c r="S17" s="110">
        <v>40</v>
      </c>
      <c r="T17" s="111">
        <v>1</v>
      </c>
      <c r="U17" s="108">
        <v>32</v>
      </c>
      <c r="V17" s="111">
        <v>0</v>
      </c>
      <c r="W17" s="110">
        <v>18</v>
      </c>
      <c r="X17" s="111">
        <v>2</v>
      </c>
      <c r="Y17" s="110">
        <v>2</v>
      </c>
      <c r="Z17" s="111">
        <v>2</v>
      </c>
      <c r="AA17" s="110">
        <v>14</v>
      </c>
      <c r="AB17" s="109">
        <v>0</v>
      </c>
      <c r="AC17" s="106">
        <v>28</v>
      </c>
      <c r="AD17" s="107">
        <v>2</v>
      </c>
      <c r="AE17" s="112">
        <v>24</v>
      </c>
      <c r="AF17" s="109">
        <v>2</v>
      </c>
      <c r="AG17" s="108">
        <v>21</v>
      </c>
      <c r="AH17" s="111">
        <v>2</v>
      </c>
      <c r="AI17" s="108">
        <v>7</v>
      </c>
      <c r="AJ17" s="111">
        <v>2</v>
      </c>
      <c r="AK17" s="84"/>
      <c r="AL17" s="85">
        <f t="shared" si="1"/>
        <v>14</v>
      </c>
      <c r="AM17" s="84"/>
      <c r="AN17" s="113">
        <f t="shared" si="2"/>
        <v>1127</v>
      </c>
      <c r="AO17" s="91">
        <f t="shared" si="3"/>
        <v>1206</v>
      </c>
      <c r="AP17" s="114">
        <f t="shared" si="4"/>
        <v>1084</v>
      </c>
      <c r="AQ17" s="91">
        <f t="shared" si="5"/>
        <v>1178</v>
      </c>
      <c r="AR17" s="114">
        <f t="shared" si="6"/>
        <v>1314</v>
      </c>
      <c r="AS17" s="114">
        <f t="shared" si="7"/>
        <v>1433</v>
      </c>
      <c r="AT17" s="114">
        <f t="shared" si="8"/>
        <v>1361</v>
      </c>
      <c r="AU17" s="114">
        <f t="shared" si="9"/>
        <v>1241</v>
      </c>
      <c r="AV17" s="91">
        <f t="shared" si="10"/>
        <v>1284</v>
      </c>
      <c r="AW17" s="114">
        <f t="shared" si="11"/>
        <v>1297</v>
      </c>
      <c r="AX17" s="114">
        <f t="shared" si="12"/>
        <v>1440</v>
      </c>
      <c r="AY17" s="39"/>
      <c r="AZ17" s="115">
        <f t="shared" si="13"/>
        <v>9</v>
      </c>
      <c r="BA17" s="114">
        <f t="shared" si="14"/>
        <v>11</v>
      </c>
      <c r="BB17" s="114">
        <f t="shared" si="15"/>
        <v>10</v>
      </c>
      <c r="BC17" s="91">
        <f t="shared" si="16"/>
        <v>10</v>
      </c>
      <c r="BD17" s="114">
        <f t="shared" si="17"/>
        <v>8</v>
      </c>
      <c r="BE17" s="114">
        <f t="shared" si="18"/>
        <v>12</v>
      </c>
      <c r="BF17" s="114">
        <f t="shared" si="19"/>
        <v>11</v>
      </c>
      <c r="BG17" s="114">
        <f t="shared" si="20"/>
        <v>9</v>
      </c>
      <c r="BH17" s="114">
        <f t="shared" si="21"/>
        <v>11</v>
      </c>
      <c r="BI17" s="114">
        <f t="shared" si="22"/>
        <v>12</v>
      </c>
      <c r="BJ17" s="114">
        <f t="shared" si="23"/>
        <v>12</v>
      </c>
      <c r="BK17" s="92">
        <f t="shared" si="28"/>
        <v>115</v>
      </c>
      <c r="BL17" s="91">
        <f t="shared" si="29"/>
        <v>8</v>
      </c>
      <c r="BM17" s="91">
        <f t="shared" si="30"/>
        <v>12</v>
      </c>
      <c r="BN17" s="93">
        <f t="shared" si="31"/>
        <v>107</v>
      </c>
      <c r="BO17" s="44"/>
    </row>
    <row r="18" spans="1:67" ht="14.25" x14ac:dyDescent="0.2">
      <c r="A18" s="155">
        <v>14</v>
      </c>
      <c r="B18" s="156" t="s">
        <v>89</v>
      </c>
      <c r="C18" s="162" t="s">
        <v>16</v>
      </c>
      <c r="D18" s="157" t="s">
        <v>139</v>
      </c>
      <c r="E18" s="158">
        <f t="shared" si="24"/>
        <v>1361</v>
      </c>
      <c r="F18" s="159">
        <v>0</v>
      </c>
      <c r="G18" s="157">
        <v>1361</v>
      </c>
      <c r="H18" s="160">
        <f t="shared" si="0"/>
        <v>147.27272727272725</v>
      </c>
      <c r="I18" s="161">
        <v>23</v>
      </c>
      <c r="J18" s="102">
        <v>11</v>
      </c>
      <c r="K18" s="103">
        <v>11</v>
      </c>
      <c r="L18" s="104">
        <f t="shared" si="25"/>
        <v>1213.7272727272727</v>
      </c>
      <c r="M18" s="100">
        <f t="shared" si="26"/>
        <v>126</v>
      </c>
      <c r="N18" s="105">
        <f t="shared" si="27"/>
        <v>118</v>
      </c>
      <c r="O18" s="106">
        <v>37</v>
      </c>
      <c r="P18" s="107">
        <v>1</v>
      </c>
      <c r="Q18" s="108">
        <v>27</v>
      </c>
      <c r="R18" s="109">
        <v>1</v>
      </c>
      <c r="S18" s="110">
        <v>31</v>
      </c>
      <c r="T18" s="111">
        <v>2</v>
      </c>
      <c r="U18" s="108">
        <v>10</v>
      </c>
      <c r="V18" s="111">
        <v>0</v>
      </c>
      <c r="W18" s="110">
        <v>15</v>
      </c>
      <c r="X18" s="111">
        <v>1</v>
      </c>
      <c r="Y18" s="110">
        <v>32</v>
      </c>
      <c r="Z18" s="111">
        <v>1</v>
      </c>
      <c r="AA18" s="110">
        <v>13</v>
      </c>
      <c r="AB18" s="109">
        <v>2</v>
      </c>
      <c r="AC18" s="106">
        <v>23</v>
      </c>
      <c r="AD18" s="107">
        <v>0</v>
      </c>
      <c r="AE18" s="112">
        <v>44</v>
      </c>
      <c r="AF18" s="109">
        <v>0</v>
      </c>
      <c r="AG18" s="108">
        <v>41</v>
      </c>
      <c r="AH18" s="111">
        <v>2</v>
      </c>
      <c r="AI18" s="108">
        <v>34</v>
      </c>
      <c r="AJ18" s="111">
        <v>1</v>
      </c>
      <c r="AK18" s="84"/>
      <c r="AL18" s="85">
        <f t="shared" si="1"/>
        <v>11</v>
      </c>
      <c r="AM18" s="84"/>
      <c r="AN18" s="113">
        <f t="shared" si="2"/>
        <v>1095</v>
      </c>
      <c r="AO18" s="91">
        <f t="shared" si="3"/>
        <v>1233</v>
      </c>
      <c r="AP18" s="114">
        <f t="shared" si="4"/>
        <v>1180</v>
      </c>
      <c r="AQ18" s="91">
        <f t="shared" si="5"/>
        <v>1426</v>
      </c>
      <c r="AR18" s="114">
        <f t="shared" si="6"/>
        <v>1337</v>
      </c>
      <c r="AS18" s="114">
        <f t="shared" si="7"/>
        <v>1178</v>
      </c>
      <c r="AT18" s="114">
        <f t="shared" si="8"/>
        <v>1362</v>
      </c>
      <c r="AU18" s="114">
        <f t="shared" si="9"/>
        <v>1286</v>
      </c>
      <c r="AV18" s="91">
        <f t="shared" si="10"/>
        <v>1018</v>
      </c>
      <c r="AW18" s="114">
        <f t="shared" si="11"/>
        <v>1080</v>
      </c>
      <c r="AX18" s="114">
        <f t="shared" si="12"/>
        <v>1156</v>
      </c>
      <c r="AY18" s="39"/>
      <c r="AZ18" s="115">
        <f t="shared" si="13"/>
        <v>12</v>
      </c>
      <c r="BA18" s="114">
        <f t="shared" si="14"/>
        <v>8</v>
      </c>
      <c r="BB18" s="114">
        <f t="shared" si="15"/>
        <v>13</v>
      </c>
      <c r="BC18" s="91">
        <f t="shared" si="16"/>
        <v>15</v>
      </c>
      <c r="BD18" s="114">
        <f t="shared" si="17"/>
        <v>9</v>
      </c>
      <c r="BE18" s="114">
        <f t="shared" si="18"/>
        <v>10</v>
      </c>
      <c r="BF18" s="114">
        <f t="shared" si="19"/>
        <v>14</v>
      </c>
      <c r="BG18" s="114">
        <f t="shared" si="20"/>
        <v>13</v>
      </c>
      <c r="BH18" s="114">
        <f t="shared" si="21"/>
        <v>12</v>
      </c>
      <c r="BI18" s="114">
        <f t="shared" si="22"/>
        <v>9</v>
      </c>
      <c r="BJ18" s="114">
        <f t="shared" si="23"/>
        <v>11</v>
      </c>
      <c r="BK18" s="92">
        <f t="shared" si="28"/>
        <v>126</v>
      </c>
      <c r="BL18" s="91">
        <f t="shared" si="29"/>
        <v>8</v>
      </c>
      <c r="BM18" s="91">
        <f t="shared" si="30"/>
        <v>15</v>
      </c>
      <c r="BN18" s="93">
        <f t="shared" si="31"/>
        <v>118</v>
      </c>
      <c r="BO18" s="44"/>
    </row>
    <row r="19" spans="1:67" ht="14.25" x14ac:dyDescent="0.2">
      <c r="A19" s="155">
        <v>15</v>
      </c>
      <c r="B19" s="156" t="s">
        <v>125</v>
      </c>
      <c r="C19" s="162" t="s">
        <v>126</v>
      </c>
      <c r="D19" s="157"/>
      <c r="E19" s="158">
        <f t="shared" si="24"/>
        <v>1337</v>
      </c>
      <c r="F19" s="159">
        <v>0</v>
      </c>
      <c r="G19" s="157">
        <v>1337</v>
      </c>
      <c r="H19" s="160">
        <f t="shared" si="0"/>
        <v>118.09090909090901</v>
      </c>
      <c r="I19" s="161">
        <v>36</v>
      </c>
      <c r="J19" s="102">
        <v>9</v>
      </c>
      <c r="K19" s="103">
        <v>11</v>
      </c>
      <c r="L19" s="104">
        <f t="shared" si="25"/>
        <v>1218.909090909091</v>
      </c>
      <c r="M19" s="100">
        <f t="shared" si="26"/>
        <v>120</v>
      </c>
      <c r="N19" s="105">
        <f t="shared" si="27"/>
        <v>112</v>
      </c>
      <c r="O19" s="106">
        <v>38</v>
      </c>
      <c r="P19" s="107">
        <v>0</v>
      </c>
      <c r="Q19" s="108">
        <v>44</v>
      </c>
      <c r="R19" s="109">
        <v>0</v>
      </c>
      <c r="S19" s="110">
        <v>43</v>
      </c>
      <c r="T19" s="111">
        <v>2</v>
      </c>
      <c r="U19" s="108">
        <v>34</v>
      </c>
      <c r="V19" s="111">
        <v>2</v>
      </c>
      <c r="W19" s="110">
        <v>14</v>
      </c>
      <c r="X19" s="111">
        <v>1</v>
      </c>
      <c r="Y19" s="110">
        <v>4</v>
      </c>
      <c r="Z19" s="111">
        <v>0</v>
      </c>
      <c r="AA19" s="110">
        <v>40</v>
      </c>
      <c r="AB19" s="109">
        <v>2</v>
      </c>
      <c r="AC19" s="106">
        <v>16</v>
      </c>
      <c r="AD19" s="107">
        <v>2</v>
      </c>
      <c r="AE19" s="112">
        <v>26</v>
      </c>
      <c r="AF19" s="109">
        <v>0</v>
      </c>
      <c r="AG19" s="108">
        <v>39</v>
      </c>
      <c r="AH19" s="111">
        <v>0</v>
      </c>
      <c r="AI19" s="108">
        <v>22</v>
      </c>
      <c r="AJ19" s="111">
        <v>0</v>
      </c>
      <c r="AK19" s="84"/>
      <c r="AL19" s="85">
        <f t="shared" si="1"/>
        <v>9</v>
      </c>
      <c r="AM19" s="84"/>
      <c r="AN19" s="113">
        <f t="shared" si="2"/>
        <v>1113</v>
      </c>
      <c r="AO19" s="91">
        <f t="shared" si="3"/>
        <v>1018</v>
      </c>
      <c r="AP19" s="114">
        <f t="shared" si="4"/>
        <v>1037</v>
      </c>
      <c r="AQ19" s="91">
        <f t="shared" si="5"/>
        <v>1156</v>
      </c>
      <c r="AR19" s="114">
        <f t="shared" si="6"/>
        <v>1361</v>
      </c>
      <c r="AS19" s="114">
        <f t="shared" si="7"/>
        <v>1463</v>
      </c>
      <c r="AT19" s="114">
        <f t="shared" si="8"/>
        <v>1084</v>
      </c>
      <c r="AU19" s="114">
        <f t="shared" si="9"/>
        <v>1324</v>
      </c>
      <c r="AV19" s="91">
        <f t="shared" si="10"/>
        <v>1394</v>
      </c>
      <c r="AW19" s="114">
        <f t="shared" si="11"/>
        <v>1164</v>
      </c>
      <c r="AX19" s="114">
        <f t="shared" si="12"/>
        <v>1294</v>
      </c>
      <c r="AY19" s="39"/>
      <c r="AZ19" s="115">
        <f t="shared" si="13"/>
        <v>10</v>
      </c>
      <c r="BA19" s="114">
        <f t="shared" si="14"/>
        <v>12</v>
      </c>
      <c r="BB19" s="114">
        <f t="shared" si="15"/>
        <v>8</v>
      </c>
      <c r="BC19" s="91">
        <f t="shared" si="16"/>
        <v>11</v>
      </c>
      <c r="BD19" s="114">
        <f t="shared" si="17"/>
        <v>11</v>
      </c>
      <c r="BE19" s="114">
        <f t="shared" si="18"/>
        <v>14</v>
      </c>
      <c r="BF19" s="114">
        <f t="shared" si="19"/>
        <v>10</v>
      </c>
      <c r="BG19" s="114">
        <f t="shared" si="20"/>
        <v>9</v>
      </c>
      <c r="BH19" s="114">
        <f t="shared" si="21"/>
        <v>13</v>
      </c>
      <c r="BI19" s="114">
        <f t="shared" si="22"/>
        <v>11</v>
      </c>
      <c r="BJ19" s="114">
        <f t="shared" si="23"/>
        <v>11</v>
      </c>
      <c r="BK19" s="92">
        <f t="shared" si="28"/>
        <v>120</v>
      </c>
      <c r="BL19" s="91">
        <f t="shared" si="29"/>
        <v>8</v>
      </c>
      <c r="BM19" s="91">
        <f t="shared" si="30"/>
        <v>14</v>
      </c>
      <c r="BN19" s="93">
        <f t="shared" si="31"/>
        <v>112</v>
      </c>
      <c r="BO19" s="44"/>
    </row>
    <row r="20" spans="1:67" ht="14.25" x14ac:dyDescent="0.2">
      <c r="A20" s="155">
        <v>16</v>
      </c>
      <c r="B20" s="156" t="s">
        <v>45</v>
      </c>
      <c r="C20" s="162" t="s">
        <v>44</v>
      </c>
      <c r="D20" s="157"/>
      <c r="E20" s="158">
        <f t="shared" si="24"/>
        <v>1278.32</v>
      </c>
      <c r="F20" s="163">
        <f t="shared" ref="F20:F33" si="33">IF(K20=0,0,IF(G20+(IF(H20&gt;-150,(IF(H20&gt;=150,IF(J20&gt;=$AT$1,0,SUM(IF(MAX(O20:AJ20)=999,J20-2,J20)-K20*2*(15+50)%)*10),SUM(IF(MAX(O20:AJ20)=999,J20-2,J20)-K20*2*(H20/10+50)%)*10)),(IF(H20&lt;-150,IF((IF(MAX(O20:AJ20)=999,J20-2,J20)-K20*2*(H20/10+50)%)*10&lt;1,0,(IF(MAX(O20:AJ20)=999,J20-2,J20)-K20*2*(H20/10+50)%)*10))))),(IF(H20&gt;-150,(IF(H20&gt;150,IF(J20&gt;=$AT$1,0,SUM(IF(MAX(O20:AJ20)=999,J20-2,J20)-K20*2*(15+50)%)*10),SUM(IF(MAX(O20:AJ20)=999,J20-2,J20)-K20*2*(H20/10+50)%)*10)),(IF(H20&lt;-150,IF((IF(MAX(O20:AJ20)=999,J20-2,J20)-K20*2*(H20/10+50)%)*10&lt;1,0,(IF(MAX(O20:AJ20)=999,J20-2,J20)-K20*2*(H20/10+50)%)*10)))))))</f>
        <v>-45.679999999999993</v>
      </c>
      <c r="G20" s="157">
        <v>1324</v>
      </c>
      <c r="H20" s="160">
        <f t="shared" si="0"/>
        <v>116.72727272727275</v>
      </c>
      <c r="I20" s="161">
        <v>38</v>
      </c>
      <c r="J20" s="102">
        <v>9</v>
      </c>
      <c r="K20" s="103">
        <v>11</v>
      </c>
      <c r="L20" s="104">
        <f t="shared" si="25"/>
        <v>1207.2727272727273</v>
      </c>
      <c r="M20" s="100">
        <f t="shared" si="26"/>
        <v>114</v>
      </c>
      <c r="N20" s="105">
        <f t="shared" si="27"/>
        <v>106</v>
      </c>
      <c r="O20" s="106">
        <v>39</v>
      </c>
      <c r="P20" s="107">
        <v>2</v>
      </c>
      <c r="Q20" s="108">
        <v>41</v>
      </c>
      <c r="R20" s="109">
        <v>2</v>
      </c>
      <c r="S20" s="110">
        <v>11</v>
      </c>
      <c r="T20" s="111">
        <v>0</v>
      </c>
      <c r="U20" s="108">
        <v>33</v>
      </c>
      <c r="V20" s="111">
        <v>0</v>
      </c>
      <c r="W20" s="110">
        <v>47</v>
      </c>
      <c r="X20" s="111">
        <v>1</v>
      </c>
      <c r="Y20" s="110">
        <v>22</v>
      </c>
      <c r="Z20" s="111">
        <v>1</v>
      </c>
      <c r="AA20" s="110">
        <v>34</v>
      </c>
      <c r="AB20" s="109">
        <v>1</v>
      </c>
      <c r="AC20" s="106">
        <v>15</v>
      </c>
      <c r="AD20" s="107">
        <v>0</v>
      </c>
      <c r="AE20" s="112">
        <v>18</v>
      </c>
      <c r="AF20" s="109">
        <v>1</v>
      </c>
      <c r="AG20" s="108">
        <v>19</v>
      </c>
      <c r="AH20" s="111">
        <v>0</v>
      </c>
      <c r="AI20" s="108">
        <v>42</v>
      </c>
      <c r="AJ20" s="111">
        <v>1</v>
      </c>
      <c r="AK20" s="84"/>
      <c r="AL20" s="85">
        <f t="shared" si="1"/>
        <v>9</v>
      </c>
      <c r="AM20" s="84"/>
      <c r="AN20" s="113">
        <f t="shared" si="2"/>
        <v>1164</v>
      </c>
      <c r="AO20" s="91">
        <f t="shared" si="3"/>
        <v>1080</v>
      </c>
      <c r="AP20" s="114">
        <f t="shared" si="4"/>
        <v>1401</v>
      </c>
      <c r="AQ20" s="91">
        <f t="shared" si="5"/>
        <v>1177</v>
      </c>
      <c r="AR20" s="114">
        <f t="shared" si="6"/>
        <v>1000</v>
      </c>
      <c r="AS20" s="114">
        <f t="shared" si="7"/>
        <v>1294</v>
      </c>
      <c r="AT20" s="114">
        <f t="shared" si="8"/>
        <v>1156</v>
      </c>
      <c r="AU20" s="114">
        <f t="shared" si="9"/>
        <v>1337</v>
      </c>
      <c r="AV20" s="91">
        <f t="shared" si="10"/>
        <v>1314</v>
      </c>
      <c r="AW20" s="114">
        <f t="shared" si="11"/>
        <v>1299</v>
      </c>
      <c r="AX20" s="114">
        <f t="shared" si="12"/>
        <v>1058</v>
      </c>
      <c r="AY20" s="39"/>
      <c r="AZ20" s="115">
        <f t="shared" si="13"/>
        <v>11</v>
      </c>
      <c r="BA20" s="114">
        <f t="shared" si="14"/>
        <v>9</v>
      </c>
      <c r="BB20" s="114">
        <f t="shared" si="15"/>
        <v>15</v>
      </c>
      <c r="BC20" s="91">
        <f t="shared" si="16"/>
        <v>10</v>
      </c>
      <c r="BD20" s="114">
        <f t="shared" si="17"/>
        <v>11</v>
      </c>
      <c r="BE20" s="114">
        <f t="shared" si="18"/>
        <v>11</v>
      </c>
      <c r="BF20" s="114">
        <f t="shared" si="19"/>
        <v>11</v>
      </c>
      <c r="BG20" s="114">
        <f t="shared" si="20"/>
        <v>9</v>
      </c>
      <c r="BH20" s="114">
        <f t="shared" si="21"/>
        <v>8</v>
      </c>
      <c r="BI20" s="114">
        <f t="shared" si="22"/>
        <v>10</v>
      </c>
      <c r="BJ20" s="114">
        <f t="shared" si="23"/>
        <v>9</v>
      </c>
      <c r="BK20" s="92">
        <f t="shared" si="28"/>
        <v>114</v>
      </c>
      <c r="BL20" s="91">
        <f t="shared" si="29"/>
        <v>8</v>
      </c>
      <c r="BM20" s="91">
        <f t="shared" si="30"/>
        <v>15</v>
      </c>
      <c r="BN20" s="93">
        <f t="shared" si="31"/>
        <v>106</v>
      </c>
      <c r="BO20" s="44"/>
    </row>
    <row r="21" spans="1:67" ht="14.25" x14ac:dyDescent="0.2">
      <c r="A21" s="155">
        <v>17</v>
      </c>
      <c r="B21" s="156" t="s">
        <v>93</v>
      </c>
      <c r="C21" s="162" t="s">
        <v>44</v>
      </c>
      <c r="D21" s="157"/>
      <c r="E21" s="158">
        <f t="shared" si="24"/>
        <v>1339.04</v>
      </c>
      <c r="F21" s="163">
        <f t="shared" si="33"/>
        <v>23.039999999999985</v>
      </c>
      <c r="G21" s="165">
        <v>1316</v>
      </c>
      <c r="H21" s="160">
        <f t="shared" si="0"/>
        <v>-13.818181818181756</v>
      </c>
      <c r="I21" s="161">
        <v>11</v>
      </c>
      <c r="J21" s="102">
        <v>13</v>
      </c>
      <c r="K21" s="103">
        <v>11</v>
      </c>
      <c r="L21" s="104">
        <f t="shared" si="25"/>
        <v>1329.8181818181818</v>
      </c>
      <c r="M21" s="100">
        <f t="shared" si="26"/>
        <v>138</v>
      </c>
      <c r="N21" s="105">
        <f t="shared" si="27"/>
        <v>129</v>
      </c>
      <c r="O21" s="106">
        <v>40</v>
      </c>
      <c r="P21" s="107">
        <v>1</v>
      </c>
      <c r="Q21" s="108">
        <v>42</v>
      </c>
      <c r="R21" s="109">
        <v>2</v>
      </c>
      <c r="S21" s="110">
        <v>26</v>
      </c>
      <c r="T21" s="111">
        <v>0</v>
      </c>
      <c r="U21" s="108">
        <v>30</v>
      </c>
      <c r="V21" s="111">
        <v>2</v>
      </c>
      <c r="W21" s="110">
        <v>28</v>
      </c>
      <c r="X21" s="111">
        <v>2</v>
      </c>
      <c r="Y21" s="110">
        <v>9</v>
      </c>
      <c r="Z21" s="111">
        <v>2</v>
      </c>
      <c r="AA21" s="110">
        <v>6</v>
      </c>
      <c r="AB21" s="109">
        <v>0</v>
      </c>
      <c r="AC21" s="106">
        <v>4</v>
      </c>
      <c r="AD21" s="107">
        <v>1</v>
      </c>
      <c r="AE21" s="112">
        <v>21</v>
      </c>
      <c r="AF21" s="109">
        <v>2</v>
      </c>
      <c r="AG21" s="108">
        <v>1</v>
      </c>
      <c r="AH21" s="111">
        <v>1</v>
      </c>
      <c r="AI21" s="108">
        <v>11</v>
      </c>
      <c r="AJ21" s="111">
        <v>0</v>
      </c>
      <c r="AK21" s="84"/>
      <c r="AL21" s="85">
        <f t="shared" si="1"/>
        <v>13</v>
      </c>
      <c r="AM21" s="84"/>
      <c r="AN21" s="113">
        <f t="shared" si="2"/>
        <v>1084</v>
      </c>
      <c r="AO21" s="91">
        <f t="shared" si="3"/>
        <v>1058</v>
      </c>
      <c r="AP21" s="114">
        <f t="shared" si="4"/>
        <v>1394</v>
      </c>
      <c r="AQ21" s="91">
        <f t="shared" si="5"/>
        <v>1206</v>
      </c>
      <c r="AR21" s="114">
        <f t="shared" si="6"/>
        <v>1241</v>
      </c>
      <c r="AS21" s="114">
        <f t="shared" si="7"/>
        <v>1433</v>
      </c>
      <c r="AT21" s="114">
        <f t="shared" si="8"/>
        <v>1443</v>
      </c>
      <c r="AU21" s="114">
        <f t="shared" si="9"/>
        <v>1463</v>
      </c>
      <c r="AV21" s="91">
        <f t="shared" si="10"/>
        <v>1297</v>
      </c>
      <c r="AW21" s="114">
        <f t="shared" si="11"/>
        <v>1608</v>
      </c>
      <c r="AX21" s="114">
        <f t="shared" si="12"/>
        <v>1401</v>
      </c>
      <c r="AY21" s="39"/>
      <c r="AZ21" s="115">
        <f t="shared" si="13"/>
        <v>10</v>
      </c>
      <c r="BA21" s="114">
        <f t="shared" si="14"/>
        <v>9</v>
      </c>
      <c r="BB21" s="114">
        <f t="shared" si="15"/>
        <v>13</v>
      </c>
      <c r="BC21" s="91">
        <f t="shared" si="16"/>
        <v>11</v>
      </c>
      <c r="BD21" s="114">
        <f t="shared" si="17"/>
        <v>9</v>
      </c>
      <c r="BE21" s="114">
        <f t="shared" si="18"/>
        <v>15</v>
      </c>
      <c r="BF21" s="114">
        <f t="shared" si="19"/>
        <v>16</v>
      </c>
      <c r="BG21" s="114">
        <f t="shared" si="20"/>
        <v>14</v>
      </c>
      <c r="BH21" s="114">
        <f t="shared" si="21"/>
        <v>12</v>
      </c>
      <c r="BI21" s="114">
        <f t="shared" si="22"/>
        <v>14</v>
      </c>
      <c r="BJ21" s="114">
        <f t="shared" si="23"/>
        <v>15</v>
      </c>
      <c r="BK21" s="92">
        <f t="shared" si="28"/>
        <v>138</v>
      </c>
      <c r="BL21" s="91">
        <f t="shared" si="29"/>
        <v>9</v>
      </c>
      <c r="BM21" s="91">
        <f t="shared" si="30"/>
        <v>16</v>
      </c>
      <c r="BN21" s="93">
        <f t="shared" si="31"/>
        <v>129</v>
      </c>
      <c r="BO21" s="44"/>
    </row>
    <row r="22" spans="1:67" ht="14.25" x14ac:dyDescent="0.2">
      <c r="A22" s="155">
        <v>18</v>
      </c>
      <c r="B22" s="156" t="s">
        <v>11</v>
      </c>
      <c r="C22" s="162" t="s">
        <v>92</v>
      </c>
      <c r="D22" s="157"/>
      <c r="E22" s="158">
        <f t="shared" si="24"/>
        <v>1250.0999999999999</v>
      </c>
      <c r="F22" s="163">
        <f t="shared" si="33"/>
        <v>-63.900000000000006</v>
      </c>
      <c r="G22" s="157">
        <v>1314</v>
      </c>
      <c r="H22" s="160">
        <f t="shared" si="0"/>
        <v>119.5</v>
      </c>
      <c r="I22" s="161">
        <v>45</v>
      </c>
      <c r="J22" s="102">
        <v>8</v>
      </c>
      <c r="K22" s="103">
        <v>10</v>
      </c>
      <c r="L22" s="104">
        <f t="shared" si="25"/>
        <v>1194.5</v>
      </c>
      <c r="M22" s="100">
        <f t="shared" si="26"/>
        <v>98</v>
      </c>
      <c r="N22" s="105">
        <f t="shared" si="27"/>
        <v>98</v>
      </c>
      <c r="O22" s="106">
        <v>41</v>
      </c>
      <c r="P22" s="107">
        <v>0</v>
      </c>
      <c r="Q22" s="108">
        <v>43</v>
      </c>
      <c r="R22" s="109">
        <v>2</v>
      </c>
      <c r="S22" s="110">
        <v>33</v>
      </c>
      <c r="T22" s="111">
        <v>0</v>
      </c>
      <c r="U22" s="108">
        <v>23</v>
      </c>
      <c r="V22" s="111">
        <v>0</v>
      </c>
      <c r="W22" s="110">
        <v>13</v>
      </c>
      <c r="X22" s="111">
        <v>0</v>
      </c>
      <c r="Y22" s="110">
        <v>29</v>
      </c>
      <c r="Z22" s="111">
        <v>0</v>
      </c>
      <c r="AA22" s="110">
        <v>999</v>
      </c>
      <c r="AB22" s="109">
        <v>2</v>
      </c>
      <c r="AC22" s="106">
        <v>45</v>
      </c>
      <c r="AD22" s="107">
        <v>2</v>
      </c>
      <c r="AE22" s="112">
        <v>16</v>
      </c>
      <c r="AF22" s="109">
        <v>1</v>
      </c>
      <c r="AG22" s="108">
        <v>32</v>
      </c>
      <c r="AH22" s="111">
        <v>1</v>
      </c>
      <c r="AI22" s="108">
        <v>24</v>
      </c>
      <c r="AJ22" s="111">
        <v>0</v>
      </c>
      <c r="AK22" s="84"/>
      <c r="AL22" s="85">
        <f t="shared" si="1"/>
        <v>8</v>
      </c>
      <c r="AM22" s="84"/>
      <c r="AN22" s="113">
        <f t="shared" si="2"/>
        <v>1080</v>
      </c>
      <c r="AO22" s="91">
        <f t="shared" si="3"/>
        <v>1037</v>
      </c>
      <c r="AP22" s="114">
        <f t="shared" si="4"/>
        <v>1177</v>
      </c>
      <c r="AQ22" s="91">
        <f t="shared" si="5"/>
        <v>1286</v>
      </c>
      <c r="AR22" s="114">
        <f t="shared" si="6"/>
        <v>1362</v>
      </c>
      <c r="AS22" s="114">
        <f t="shared" si="7"/>
        <v>1217</v>
      </c>
      <c r="AT22" s="114">
        <f t="shared" si="8"/>
        <v>0</v>
      </c>
      <c r="AU22" s="114">
        <f t="shared" si="9"/>
        <v>1000</v>
      </c>
      <c r="AV22" s="91">
        <f t="shared" si="10"/>
        <v>1324</v>
      </c>
      <c r="AW22" s="114">
        <f t="shared" si="11"/>
        <v>1178</v>
      </c>
      <c r="AX22" s="114">
        <f t="shared" si="12"/>
        <v>1284</v>
      </c>
      <c r="AY22" s="39"/>
      <c r="AZ22" s="115">
        <f t="shared" si="13"/>
        <v>9</v>
      </c>
      <c r="BA22" s="114">
        <f t="shared" si="14"/>
        <v>8</v>
      </c>
      <c r="BB22" s="114">
        <f t="shared" si="15"/>
        <v>10</v>
      </c>
      <c r="BC22" s="91">
        <f t="shared" si="16"/>
        <v>13</v>
      </c>
      <c r="BD22" s="114">
        <f t="shared" si="17"/>
        <v>14</v>
      </c>
      <c r="BE22" s="114">
        <f t="shared" si="18"/>
        <v>10</v>
      </c>
      <c r="BF22" s="114">
        <f t="shared" si="19"/>
        <v>0</v>
      </c>
      <c r="BG22" s="114">
        <f t="shared" si="20"/>
        <v>4</v>
      </c>
      <c r="BH22" s="114">
        <f t="shared" si="21"/>
        <v>9</v>
      </c>
      <c r="BI22" s="114">
        <f t="shared" si="22"/>
        <v>10</v>
      </c>
      <c r="BJ22" s="114">
        <f t="shared" si="23"/>
        <v>11</v>
      </c>
      <c r="BK22" s="92">
        <f t="shared" si="28"/>
        <v>98</v>
      </c>
      <c r="BL22" s="91">
        <f t="shared" si="29"/>
        <v>0</v>
      </c>
      <c r="BM22" s="91">
        <f t="shared" si="30"/>
        <v>14</v>
      </c>
      <c r="BN22" s="93">
        <f t="shared" si="31"/>
        <v>98</v>
      </c>
      <c r="BO22" s="44"/>
    </row>
    <row r="23" spans="1:67" ht="14.25" x14ac:dyDescent="0.2">
      <c r="A23" s="155">
        <v>19</v>
      </c>
      <c r="B23" s="156" t="s">
        <v>5</v>
      </c>
      <c r="C23" s="162" t="s">
        <v>16</v>
      </c>
      <c r="D23" s="157"/>
      <c r="E23" s="158">
        <f t="shared" si="24"/>
        <v>1278.6600000000001</v>
      </c>
      <c r="F23" s="163">
        <f t="shared" si="33"/>
        <v>-20.340000000000007</v>
      </c>
      <c r="G23" s="157">
        <v>1299</v>
      </c>
      <c r="H23" s="160">
        <f t="shared" si="0"/>
        <v>47</v>
      </c>
      <c r="I23" s="161">
        <v>30</v>
      </c>
      <c r="J23" s="102">
        <v>10</v>
      </c>
      <c r="K23" s="103">
        <v>11</v>
      </c>
      <c r="L23" s="104">
        <f t="shared" si="25"/>
        <v>1252</v>
      </c>
      <c r="M23" s="100">
        <f t="shared" si="26"/>
        <v>114</v>
      </c>
      <c r="N23" s="105">
        <f t="shared" si="27"/>
        <v>107</v>
      </c>
      <c r="O23" s="106">
        <v>42</v>
      </c>
      <c r="P23" s="107">
        <v>1</v>
      </c>
      <c r="Q23" s="108">
        <v>40</v>
      </c>
      <c r="R23" s="109">
        <v>2</v>
      </c>
      <c r="S23" s="110">
        <v>6</v>
      </c>
      <c r="T23" s="111">
        <v>0</v>
      </c>
      <c r="U23" s="108">
        <v>1</v>
      </c>
      <c r="V23" s="111">
        <v>0</v>
      </c>
      <c r="W23" s="110">
        <v>35</v>
      </c>
      <c r="X23" s="111">
        <v>1</v>
      </c>
      <c r="Y23" s="110">
        <v>5</v>
      </c>
      <c r="Z23" s="111">
        <v>0</v>
      </c>
      <c r="AA23" s="110">
        <v>43</v>
      </c>
      <c r="AB23" s="109">
        <v>1</v>
      </c>
      <c r="AC23" s="106">
        <v>38</v>
      </c>
      <c r="AD23" s="107">
        <v>1</v>
      </c>
      <c r="AE23" s="112">
        <v>36</v>
      </c>
      <c r="AF23" s="109">
        <v>2</v>
      </c>
      <c r="AG23" s="108">
        <v>16</v>
      </c>
      <c r="AH23" s="111">
        <v>2</v>
      </c>
      <c r="AI23" s="108">
        <v>21</v>
      </c>
      <c r="AJ23" s="111">
        <v>0</v>
      </c>
      <c r="AK23" s="84"/>
      <c r="AL23" s="85">
        <f t="shared" si="1"/>
        <v>10</v>
      </c>
      <c r="AM23" s="84"/>
      <c r="AN23" s="113">
        <f t="shared" si="2"/>
        <v>1058</v>
      </c>
      <c r="AO23" s="91">
        <f t="shared" si="3"/>
        <v>1084</v>
      </c>
      <c r="AP23" s="114">
        <f t="shared" si="4"/>
        <v>1443</v>
      </c>
      <c r="AQ23" s="91">
        <f t="shared" si="5"/>
        <v>1608</v>
      </c>
      <c r="AR23" s="114">
        <f t="shared" si="6"/>
        <v>1170</v>
      </c>
      <c r="AS23" s="114">
        <f t="shared" si="7"/>
        <v>1511</v>
      </c>
      <c r="AT23" s="114">
        <f t="shared" si="8"/>
        <v>1037</v>
      </c>
      <c r="AU23" s="114">
        <f t="shared" si="9"/>
        <v>1113</v>
      </c>
      <c r="AV23" s="91">
        <f t="shared" si="10"/>
        <v>1127</v>
      </c>
      <c r="AW23" s="114">
        <f t="shared" si="11"/>
        <v>1324</v>
      </c>
      <c r="AX23" s="114">
        <f t="shared" si="12"/>
        <v>1297</v>
      </c>
      <c r="AY23" s="39"/>
      <c r="AZ23" s="115">
        <f t="shared" si="13"/>
        <v>9</v>
      </c>
      <c r="BA23" s="114">
        <f t="shared" si="14"/>
        <v>10</v>
      </c>
      <c r="BB23" s="114">
        <f t="shared" si="15"/>
        <v>16</v>
      </c>
      <c r="BC23" s="91">
        <f t="shared" si="16"/>
        <v>14</v>
      </c>
      <c r="BD23" s="114">
        <f t="shared" si="17"/>
        <v>7</v>
      </c>
      <c r="BE23" s="114">
        <f t="shared" si="18"/>
        <v>10</v>
      </c>
      <c r="BF23" s="114">
        <f t="shared" si="19"/>
        <v>8</v>
      </c>
      <c r="BG23" s="114">
        <f t="shared" si="20"/>
        <v>10</v>
      </c>
      <c r="BH23" s="114">
        <f t="shared" si="21"/>
        <v>9</v>
      </c>
      <c r="BI23" s="114">
        <f t="shared" si="22"/>
        <v>9</v>
      </c>
      <c r="BJ23" s="114">
        <f t="shared" si="23"/>
        <v>12</v>
      </c>
      <c r="BK23" s="92">
        <f t="shared" si="28"/>
        <v>114</v>
      </c>
      <c r="BL23" s="91">
        <f t="shared" si="29"/>
        <v>7</v>
      </c>
      <c r="BM23" s="91">
        <f t="shared" si="30"/>
        <v>16</v>
      </c>
      <c r="BN23" s="93">
        <f t="shared" si="31"/>
        <v>107</v>
      </c>
      <c r="BO23" s="44"/>
    </row>
    <row r="24" spans="1:67" ht="14.25" x14ac:dyDescent="0.2">
      <c r="A24" s="155">
        <v>20</v>
      </c>
      <c r="B24" s="156" t="s">
        <v>46</v>
      </c>
      <c r="C24" s="162" t="s">
        <v>16</v>
      </c>
      <c r="D24" s="157"/>
      <c r="E24" s="158">
        <f t="shared" si="24"/>
        <v>1298.06</v>
      </c>
      <c r="F24" s="163">
        <f t="shared" si="33"/>
        <v>6.0000000000002274E-2</v>
      </c>
      <c r="G24" s="157">
        <v>1298</v>
      </c>
      <c r="H24" s="160">
        <f t="shared" si="0"/>
        <v>45.181818181818244</v>
      </c>
      <c r="I24" s="161">
        <v>18</v>
      </c>
      <c r="J24" s="102">
        <v>12</v>
      </c>
      <c r="K24" s="103">
        <v>11</v>
      </c>
      <c r="L24" s="104">
        <f t="shared" si="25"/>
        <v>1252.8181818181818</v>
      </c>
      <c r="M24" s="100">
        <f t="shared" si="26"/>
        <v>124</v>
      </c>
      <c r="N24" s="105">
        <f t="shared" si="27"/>
        <v>116</v>
      </c>
      <c r="O24" s="106">
        <v>43</v>
      </c>
      <c r="P24" s="107">
        <v>2</v>
      </c>
      <c r="Q24" s="108">
        <v>47</v>
      </c>
      <c r="R24" s="109">
        <v>2</v>
      </c>
      <c r="S24" s="110">
        <v>7</v>
      </c>
      <c r="T24" s="111">
        <v>0</v>
      </c>
      <c r="U24" s="108">
        <v>28</v>
      </c>
      <c r="V24" s="111">
        <v>1</v>
      </c>
      <c r="W24" s="110">
        <v>23</v>
      </c>
      <c r="X24" s="111">
        <v>1</v>
      </c>
      <c r="Y24" s="110">
        <v>39</v>
      </c>
      <c r="Z24" s="111">
        <v>2</v>
      </c>
      <c r="AA24" s="110">
        <v>26</v>
      </c>
      <c r="AB24" s="109">
        <v>0</v>
      </c>
      <c r="AC24" s="106">
        <v>31</v>
      </c>
      <c r="AD24" s="107">
        <v>0</v>
      </c>
      <c r="AE24" s="112">
        <v>5</v>
      </c>
      <c r="AF24" s="109">
        <v>2</v>
      </c>
      <c r="AG24" s="108">
        <v>37</v>
      </c>
      <c r="AH24" s="111">
        <v>1</v>
      </c>
      <c r="AI24" s="108">
        <v>2</v>
      </c>
      <c r="AJ24" s="111">
        <v>1</v>
      </c>
      <c r="AK24" s="84"/>
      <c r="AL24" s="85">
        <f t="shared" si="1"/>
        <v>12</v>
      </c>
      <c r="AM24" s="84"/>
      <c r="AN24" s="113">
        <f t="shared" si="2"/>
        <v>1037</v>
      </c>
      <c r="AO24" s="91">
        <f t="shared" si="3"/>
        <v>1000</v>
      </c>
      <c r="AP24" s="114">
        <f t="shared" si="4"/>
        <v>1440</v>
      </c>
      <c r="AQ24" s="91">
        <f t="shared" si="5"/>
        <v>1241</v>
      </c>
      <c r="AR24" s="114">
        <f t="shared" si="6"/>
        <v>1286</v>
      </c>
      <c r="AS24" s="114">
        <f t="shared" si="7"/>
        <v>1164</v>
      </c>
      <c r="AT24" s="114">
        <f t="shared" si="8"/>
        <v>1394</v>
      </c>
      <c r="AU24" s="114">
        <f t="shared" si="9"/>
        <v>1180</v>
      </c>
      <c r="AV24" s="91">
        <f t="shared" si="10"/>
        <v>1511</v>
      </c>
      <c r="AW24" s="114">
        <f t="shared" si="11"/>
        <v>1095</v>
      </c>
      <c r="AX24" s="114">
        <f t="shared" si="12"/>
        <v>1433</v>
      </c>
      <c r="AY24" s="39"/>
      <c r="AZ24" s="115">
        <f t="shared" si="13"/>
        <v>8</v>
      </c>
      <c r="BA24" s="114">
        <f t="shared" si="14"/>
        <v>11</v>
      </c>
      <c r="BB24" s="114">
        <f t="shared" si="15"/>
        <v>12</v>
      </c>
      <c r="BC24" s="91">
        <f t="shared" si="16"/>
        <v>9</v>
      </c>
      <c r="BD24" s="114">
        <f t="shared" si="17"/>
        <v>13</v>
      </c>
      <c r="BE24" s="114">
        <f t="shared" si="18"/>
        <v>11</v>
      </c>
      <c r="BF24" s="114">
        <f t="shared" si="19"/>
        <v>13</v>
      </c>
      <c r="BG24" s="114">
        <f t="shared" si="20"/>
        <v>13</v>
      </c>
      <c r="BH24" s="114">
        <f t="shared" si="21"/>
        <v>10</v>
      </c>
      <c r="BI24" s="114">
        <f t="shared" si="22"/>
        <v>12</v>
      </c>
      <c r="BJ24" s="114">
        <f t="shared" si="23"/>
        <v>12</v>
      </c>
      <c r="BK24" s="92">
        <f t="shared" si="28"/>
        <v>124</v>
      </c>
      <c r="BL24" s="91">
        <f t="shared" si="29"/>
        <v>8</v>
      </c>
      <c r="BM24" s="91">
        <f t="shared" si="30"/>
        <v>13</v>
      </c>
      <c r="BN24" s="93">
        <f t="shared" si="31"/>
        <v>116</v>
      </c>
      <c r="BO24" s="44"/>
    </row>
    <row r="25" spans="1:67" ht="14.25" x14ac:dyDescent="0.2">
      <c r="A25" s="155">
        <v>21</v>
      </c>
      <c r="B25" s="156" t="s">
        <v>4</v>
      </c>
      <c r="C25" s="162" t="s">
        <v>16</v>
      </c>
      <c r="D25" s="157"/>
      <c r="E25" s="158">
        <f t="shared" si="24"/>
        <v>1313.64</v>
      </c>
      <c r="F25" s="163">
        <f t="shared" si="33"/>
        <v>16.640000000000015</v>
      </c>
      <c r="G25" s="157">
        <v>1297</v>
      </c>
      <c r="H25" s="160">
        <f t="shared" si="0"/>
        <v>-30.181818181818244</v>
      </c>
      <c r="I25" s="161">
        <v>16</v>
      </c>
      <c r="J25" s="102">
        <v>12</v>
      </c>
      <c r="K25" s="103">
        <v>11</v>
      </c>
      <c r="L25" s="104">
        <f t="shared" si="25"/>
        <v>1327.1818181818182</v>
      </c>
      <c r="M25" s="100">
        <f t="shared" si="26"/>
        <v>140</v>
      </c>
      <c r="N25" s="105">
        <f t="shared" si="27"/>
        <v>130</v>
      </c>
      <c r="O25" s="106">
        <v>44</v>
      </c>
      <c r="P25" s="107">
        <v>2</v>
      </c>
      <c r="Q25" s="108">
        <v>38</v>
      </c>
      <c r="R25" s="109">
        <v>2</v>
      </c>
      <c r="S25" s="110">
        <v>10</v>
      </c>
      <c r="T25" s="111">
        <v>1</v>
      </c>
      <c r="U25" s="108">
        <v>6</v>
      </c>
      <c r="V25" s="111">
        <v>0</v>
      </c>
      <c r="W25" s="110">
        <v>5</v>
      </c>
      <c r="X25" s="111">
        <v>2</v>
      </c>
      <c r="Y25" s="110">
        <v>12</v>
      </c>
      <c r="Z25" s="111">
        <v>0</v>
      </c>
      <c r="AA25" s="110">
        <v>8</v>
      </c>
      <c r="AB25" s="109">
        <v>1</v>
      </c>
      <c r="AC25" s="106">
        <v>22</v>
      </c>
      <c r="AD25" s="107">
        <v>2</v>
      </c>
      <c r="AE25" s="112">
        <v>17</v>
      </c>
      <c r="AF25" s="109">
        <v>0</v>
      </c>
      <c r="AG25" s="108">
        <v>13</v>
      </c>
      <c r="AH25" s="111">
        <v>0</v>
      </c>
      <c r="AI25" s="108">
        <v>19</v>
      </c>
      <c r="AJ25" s="111">
        <v>2</v>
      </c>
      <c r="AK25" s="84"/>
      <c r="AL25" s="85">
        <f t="shared" si="1"/>
        <v>12</v>
      </c>
      <c r="AM25" s="84"/>
      <c r="AN25" s="113">
        <f t="shared" si="2"/>
        <v>1018</v>
      </c>
      <c r="AO25" s="91">
        <f t="shared" si="3"/>
        <v>1113</v>
      </c>
      <c r="AP25" s="114">
        <f t="shared" si="4"/>
        <v>1426</v>
      </c>
      <c r="AQ25" s="91">
        <f t="shared" si="5"/>
        <v>1443</v>
      </c>
      <c r="AR25" s="114">
        <f t="shared" si="6"/>
        <v>1511</v>
      </c>
      <c r="AS25" s="114">
        <f t="shared" si="7"/>
        <v>1382</v>
      </c>
      <c r="AT25" s="114">
        <f t="shared" si="8"/>
        <v>1435</v>
      </c>
      <c r="AU25" s="114">
        <f t="shared" si="9"/>
        <v>1294</v>
      </c>
      <c r="AV25" s="91">
        <f t="shared" si="10"/>
        <v>1316</v>
      </c>
      <c r="AW25" s="114">
        <f t="shared" si="11"/>
        <v>1362</v>
      </c>
      <c r="AX25" s="114">
        <f t="shared" si="12"/>
        <v>1299</v>
      </c>
      <c r="AY25" s="39"/>
      <c r="AZ25" s="115">
        <f t="shared" si="13"/>
        <v>12</v>
      </c>
      <c r="BA25" s="114">
        <f t="shared" si="14"/>
        <v>10</v>
      </c>
      <c r="BB25" s="114">
        <f t="shared" si="15"/>
        <v>15</v>
      </c>
      <c r="BC25" s="91">
        <f t="shared" si="16"/>
        <v>16</v>
      </c>
      <c r="BD25" s="114">
        <f t="shared" si="17"/>
        <v>10</v>
      </c>
      <c r="BE25" s="114">
        <f t="shared" si="18"/>
        <v>16</v>
      </c>
      <c r="BF25" s="114">
        <f t="shared" si="19"/>
        <v>13</v>
      </c>
      <c r="BG25" s="114">
        <f t="shared" si="20"/>
        <v>11</v>
      </c>
      <c r="BH25" s="114">
        <f t="shared" si="21"/>
        <v>13</v>
      </c>
      <c r="BI25" s="114">
        <f t="shared" si="22"/>
        <v>14</v>
      </c>
      <c r="BJ25" s="114">
        <f t="shared" si="23"/>
        <v>10</v>
      </c>
      <c r="BK25" s="92">
        <f t="shared" si="28"/>
        <v>140</v>
      </c>
      <c r="BL25" s="91">
        <f t="shared" si="29"/>
        <v>10</v>
      </c>
      <c r="BM25" s="91">
        <f t="shared" si="30"/>
        <v>16</v>
      </c>
      <c r="BN25" s="93">
        <f t="shared" si="31"/>
        <v>130</v>
      </c>
      <c r="BO25" s="44"/>
    </row>
    <row r="26" spans="1:67" ht="14.25" x14ac:dyDescent="0.2">
      <c r="A26" s="155">
        <v>22</v>
      </c>
      <c r="B26" s="156" t="s">
        <v>10</v>
      </c>
      <c r="C26" s="162" t="s">
        <v>17</v>
      </c>
      <c r="D26" s="157"/>
      <c r="E26" s="158">
        <f t="shared" si="24"/>
        <v>1287.52</v>
      </c>
      <c r="F26" s="163">
        <f t="shared" si="33"/>
        <v>-6.4800000000000146</v>
      </c>
      <c r="G26" s="157">
        <v>1294</v>
      </c>
      <c r="H26" s="160">
        <f t="shared" si="0"/>
        <v>29.454545454545496</v>
      </c>
      <c r="I26" s="161">
        <v>24</v>
      </c>
      <c r="J26" s="102">
        <v>11</v>
      </c>
      <c r="K26" s="103">
        <v>11</v>
      </c>
      <c r="L26" s="104">
        <f t="shared" si="25"/>
        <v>1264.5454545454545</v>
      </c>
      <c r="M26" s="100">
        <f t="shared" si="26"/>
        <v>121</v>
      </c>
      <c r="N26" s="105">
        <f t="shared" si="27"/>
        <v>117</v>
      </c>
      <c r="O26" s="106">
        <v>45</v>
      </c>
      <c r="P26" s="107">
        <v>2</v>
      </c>
      <c r="Q26" s="108">
        <v>9</v>
      </c>
      <c r="R26" s="109">
        <v>0</v>
      </c>
      <c r="S26" s="110">
        <v>34</v>
      </c>
      <c r="T26" s="111">
        <v>2</v>
      </c>
      <c r="U26" s="108">
        <v>3</v>
      </c>
      <c r="V26" s="111">
        <v>0</v>
      </c>
      <c r="W26" s="110">
        <v>31</v>
      </c>
      <c r="X26" s="111">
        <v>1</v>
      </c>
      <c r="Y26" s="110">
        <v>16</v>
      </c>
      <c r="Z26" s="111">
        <v>1</v>
      </c>
      <c r="AA26" s="110">
        <v>5</v>
      </c>
      <c r="AB26" s="109">
        <v>2</v>
      </c>
      <c r="AC26" s="106">
        <v>21</v>
      </c>
      <c r="AD26" s="107">
        <v>0</v>
      </c>
      <c r="AE26" s="112">
        <v>37</v>
      </c>
      <c r="AF26" s="109">
        <v>0</v>
      </c>
      <c r="AG26" s="108">
        <v>38</v>
      </c>
      <c r="AH26" s="111">
        <v>1</v>
      </c>
      <c r="AI26" s="108">
        <v>15</v>
      </c>
      <c r="AJ26" s="111">
        <v>2</v>
      </c>
      <c r="AK26" s="84"/>
      <c r="AL26" s="85">
        <f t="shared" si="1"/>
        <v>11</v>
      </c>
      <c r="AM26" s="84"/>
      <c r="AN26" s="113">
        <f t="shared" si="2"/>
        <v>1000</v>
      </c>
      <c r="AO26" s="91">
        <f t="shared" si="3"/>
        <v>1433</v>
      </c>
      <c r="AP26" s="114">
        <f t="shared" si="4"/>
        <v>1156</v>
      </c>
      <c r="AQ26" s="91">
        <f t="shared" si="5"/>
        <v>1464</v>
      </c>
      <c r="AR26" s="114">
        <f t="shared" si="6"/>
        <v>1180</v>
      </c>
      <c r="AS26" s="114">
        <f t="shared" si="7"/>
        <v>1324</v>
      </c>
      <c r="AT26" s="114">
        <f t="shared" si="8"/>
        <v>1511</v>
      </c>
      <c r="AU26" s="114">
        <f t="shared" si="9"/>
        <v>1297</v>
      </c>
      <c r="AV26" s="91">
        <f t="shared" si="10"/>
        <v>1095</v>
      </c>
      <c r="AW26" s="114">
        <f t="shared" si="11"/>
        <v>1113</v>
      </c>
      <c r="AX26" s="114">
        <f t="shared" si="12"/>
        <v>1337</v>
      </c>
      <c r="AY26" s="39"/>
      <c r="AZ26" s="115">
        <f t="shared" si="13"/>
        <v>4</v>
      </c>
      <c r="BA26" s="114">
        <f t="shared" si="14"/>
        <v>15</v>
      </c>
      <c r="BB26" s="114">
        <f t="shared" si="15"/>
        <v>11</v>
      </c>
      <c r="BC26" s="91">
        <f t="shared" si="16"/>
        <v>16</v>
      </c>
      <c r="BD26" s="114">
        <f t="shared" si="17"/>
        <v>13</v>
      </c>
      <c r="BE26" s="114">
        <f t="shared" si="18"/>
        <v>9</v>
      </c>
      <c r="BF26" s="114">
        <f t="shared" si="19"/>
        <v>10</v>
      </c>
      <c r="BG26" s="114">
        <f t="shared" si="20"/>
        <v>12</v>
      </c>
      <c r="BH26" s="114">
        <f t="shared" si="21"/>
        <v>12</v>
      </c>
      <c r="BI26" s="114">
        <f t="shared" si="22"/>
        <v>10</v>
      </c>
      <c r="BJ26" s="114">
        <f t="shared" si="23"/>
        <v>9</v>
      </c>
      <c r="BK26" s="92">
        <f t="shared" si="28"/>
        <v>121</v>
      </c>
      <c r="BL26" s="91">
        <f t="shared" si="29"/>
        <v>4</v>
      </c>
      <c r="BM26" s="91">
        <f t="shared" si="30"/>
        <v>16</v>
      </c>
      <c r="BN26" s="93">
        <f t="shared" si="31"/>
        <v>117</v>
      </c>
      <c r="BO26" s="44"/>
    </row>
    <row r="27" spans="1:67" ht="14.25" x14ac:dyDescent="0.2">
      <c r="A27" s="155">
        <v>23</v>
      </c>
      <c r="B27" s="156" t="s">
        <v>94</v>
      </c>
      <c r="C27" s="162" t="s">
        <v>95</v>
      </c>
      <c r="D27" s="157"/>
      <c r="E27" s="158">
        <f t="shared" si="24"/>
        <v>1316.24</v>
      </c>
      <c r="F27" s="163">
        <f t="shared" si="33"/>
        <v>30.239999999999991</v>
      </c>
      <c r="G27" s="157">
        <v>1286</v>
      </c>
      <c r="H27" s="160">
        <f t="shared" si="0"/>
        <v>-46.545454545454504</v>
      </c>
      <c r="I27" s="161">
        <v>13</v>
      </c>
      <c r="J27" s="102">
        <v>13</v>
      </c>
      <c r="K27" s="103">
        <v>11</v>
      </c>
      <c r="L27" s="104">
        <f t="shared" si="25"/>
        <v>1332.5454545454545</v>
      </c>
      <c r="M27" s="100">
        <f t="shared" si="26"/>
        <v>135</v>
      </c>
      <c r="N27" s="105">
        <f t="shared" si="27"/>
        <v>127</v>
      </c>
      <c r="O27" s="106">
        <v>46</v>
      </c>
      <c r="P27" s="107">
        <v>2</v>
      </c>
      <c r="Q27" s="108">
        <v>6</v>
      </c>
      <c r="R27" s="109">
        <v>1</v>
      </c>
      <c r="S27" s="110">
        <v>4</v>
      </c>
      <c r="T27" s="111">
        <v>0</v>
      </c>
      <c r="U27" s="108">
        <v>18</v>
      </c>
      <c r="V27" s="111">
        <v>2</v>
      </c>
      <c r="W27" s="110">
        <v>20</v>
      </c>
      <c r="X27" s="111">
        <v>1</v>
      </c>
      <c r="Y27" s="110">
        <v>33</v>
      </c>
      <c r="Z27" s="111">
        <v>2</v>
      </c>
      <c r="AA27" s="110">
        <v>9</v>
      </c>
      <c r="AB27" s="109">
        <v>0</v>
      </c>
      <c r="AC27" s="106">
        <v>14</v>
      </c>
      <c r="AD27" s="107">
        <v>2</v>
      </c>
      <c r="AE27" s="112">
        <v>8</v>
      </c>
      <c r="AF27" s="109">
        <v>1</v>
      </c>
      <c r="AG27" s="108">
        <v>25</v>
      </c>
      <c r="AH27" s="111">
        <v>2</v>
      </c>
      <c r="AI27" s="108">
        <v>3</v>
      </c>
      <c r="AJ27" s="111">
        <v>0</v>
      </c>
      <c r="AK27" s="84"/>
      <c r="AL27" s="85">
        <f t="shared" si="1"/>
        <v>13</v>
      </c>
      <c r="AM27" s="84"/>
      <c r="AN27" s="113">
        <f t="shared" si="2"/>
        <v>1000</v>
      </c>
      <c r="AO27" s="91">
        <f t="shared" si="3"/>
        <v>1443</v>
      </c>
      <c r="AP27" s="114">
        <f t="shared" si="4"/>
        <v>1463</v>
      </c>
      <c r="AQ27" s="91">
        <f t="shared" si="5"/>
        <v>1314</v>
      </c>
      <c r="AR27" s="114">
        <f t="shared" si="6"/>
        <v>1298</v>
      </c>
      <c r="AS27" s="114">
        <f t="shared" si="7"/>
        <v>1177</v>
      </c>
      <c r="AT27" s="114">
        <f t="shared" si="8"/>
        <v>1433</v>
      </c>
      <c r="AU27" s="114">
        <f t="shared" si="9"/>
        <v>1361</v>
      </c>
      <c r="AV27" s="91">
        <f t="shared" si="10"/>
        <v>1435</v>
      </c>
      <c r="AW27" s="114">
        <f t="shared" si="11"/>
        <v>1270</v>
      </c>
      <c r="AX27" s="114">
        <f t="shared" si="12"/>
        <v>1464</v>
      </c>
      <c r="AY27" s="39"/>
      <c r="AZ27" s="115">
        <f t="shared" si="13"/>
        <v>8</v>
      </c>
      <c r="BA27" s="114">
        <f t="shared" si="14"/>
        <v>16</v>
      </c>
      <c r="BB27" s="114">
        <f t="shared" si="15"/>
        <v>14</v>
      </c>
      <c r="BC27" s="91">
        <f t="shared" si="16"/>
        <v>8</v>
      </c>
      <c r="BD27" s="114">
        <f t="shared" si="17"/>
        <v>12</v>
      </c>
      <c r="BE27" s="114">
        <f t="shared" si="18"/>
        <v>10</v>
      </c>
      <c r="BF27" s="114">
        <f t="shared" si="19"/>
        <v>15</v>
      </c>
      <c r="BG27" s="114">
        <f t="shared" si="20"/>
        <v>11</v>
      </c>
      <c r="BH27" s="114">
        <f t="shared" si="21"/>
        <v>13</v>
      </c>
      <c r="BI27" s="114">
        <f t="shared" si="22"/>
        <v>12</v>
      </c>
      <c r="BJ27" s="114">
        <f t="shared" si="23"/>
        <v>16</v>
      </c>
      <c r="BK27" s="92">
        <f t="shared" si="28"/>
        <v>135</v>
      </c>
      <c r="BL27" s="91">
        <f t="shared" si="29"/>
        <v>8</v>
      </c>
      <c r="BM27" s="91">
        <f t="shared" si="30"/>
        <v>16</v>
      </c>
      <c r="BN27" s="93">
        <f t="shared" si="31"/>
        <v>127</v>
      </c>
      <c r="BO27" s="44"/>
    </row>
    <row r="28" spans="1:67" ht="14.25" x14ac:dyDescent="0.2">
      <c r="A28" s="155">
        <v>24</v>
      </c>
      <c r="B28" s="156" t="s">
        <v>8</v>
      </c>
      <c r="C28" s="162" t="s">
        <v>17</v>
      </c>
      <c r="D28" s="157"/>
      <c r="E28" s="158">
        <f t="shared" si="24"/>
        <v>1280.56</v>
      </c>
      <c r="F28" s="163">
        <f t="shared" si="33"/>
        <v>-3.4400000000000297</v>
      </c>
      <c r="G28" s="157">
        <v>1284</v>
      </c>
      <c r="H28" s="160">
        <f t="shared" si="0"/>
        <v>15.63636363636374</v>
      </c>
      <c r="I28" s="161">
        <v>22</v>
      </c>
      <c r="J28" s="102">
        <v>11</v>
      </c>
      <c r="K28" s="103">
        <v>11</v>
      </c>
      <c r="L28" s="104">
        <f t="shared" si="25"/>
        <v>1268.3636363636363</v>
      </c>
      <c r="M28" s="100">
        <f t="shared" si="26"/>
        <v>134</v>
      </c>
      <c r="N28" s="105">
        <f t="shared" si="27"/>
        <v>126</v>
      </c>
      <c r="O28" s="106">
        <v>1</v>
      </c>
      <c r="P28" s="107">
        <v>1</v>
      </c>
      <c r="Q28" s="108">
        <v>3</v>
      </c>
      <c r="R28" s="109">
        <v>1</v>
      </c>
      <c r="S28" s="110">
        <v>41</v>
      </c>
      <c r="T28" s="111">
        <v>2</v>
      </c>
      <c r="U28" s="108">
        <v>44</v>
      </c>
      <c r="V28" s="111">
        <v>2</v>
      </c>
      <c r="W28" s="110">
        <v>9</v>
      </c>
      <c r="X28" s="111">
        <v>0</v>
      </c>
      <c r="Y28" s="110">
        <v>47</v>
      </c>
      <c r="Z28" s="111">
        <v>1</v>
      </c>
      <c r="AA28" s="110">
        <v>31</v>
      </c>
      <c r="AB28" s="109">
        <v>1</v>
      </c>
      <c r="AC28" s="106">
        <v>8</v>
      </c>
      <c r="AD28" s="107">
        <v>0</v>
      </c>
      <c r="AE28" s="112">
        <v>13</v>
      </c>
      <c r="AF28" s="109">
        <v>0</v>
      </c>
      <c r="AG28" s="108">
        <v>42</v>
      </c>
      <c r="AH28" s="111">
        <v>1</v>
      </c>
      <c r="AI28" s="108">
        <v>18</v>
      </c>
      <c r="AJ28" s="111">
        <v>2</v>
      </c>
      <c r="AK28" s="84"/>
      <c r="AL28" s="85">
        <f t="shared" si="1"/>
        <v>11</v>
      </c>
      <c r="AM28" s="84"/>
      <c r="AN28" s="113">
        <f t="shared" si="2"/>
        <v>1608</v>
      </c>
      <c r="AO28" s="91">
        <f t="shared" si="3"/>
        <v>1464</v>
      </c>
      <c r="AP28" s="114">
        <f t="shared" si="4"/>
        <v>1080</v>
      </c>
      <c r="AQ28" s="91">
        <f t="shared" si="5"/>
        <v>1018</v>
      </c>
      <c r="AR28" s="114">
        <f t="shared" si="6"/>
        <v>1433</v>
      </c>
      <c r="AS28" s="114">
        <f t="shared" si="7"/>
        <v>1000</v>
      </c>
      <c r="AT28" s="114">
        <f t="shared" si="8"/>
        <v>1180</v>
      </c>
      <c r="AU28" s="114">
        <f t="shared" si="9"/>
        <v>1435</v>
      </c>
      <c r="AV28" s="91">
        <f t="shared" si="10"/>
        <v>1362</v>
      </c>
      <c r="AW28" s="114">
        <f t="shared" si="11"/>
        <v>1058</v>
      </c>
      <c r="AX28" s="114">
        <f t="shared" si="12"/>
        <v>1314</v>
      </c>
      <c r="AY28" s="39"/>
      <c r="AZ28" s="115">
        <f t="shared" si="13"/>
        <v>14</v>
      </c>
      <c r="BA28" s="114">
        <f t="shared" si="14"/>
        <v>16</v>
      </c>
      <c r="BB28" s="114">
        <f t="shared" si="15"/>
        <v>9</v>
      </c>
      <c r="BC28" s="91">
        <f t="shared" si="16"/>
        <v>12</v>
      </c>
      <c r="BD28" s="114">
        <f t="shared" si="17"/>
        <v>15</v>
      </c>
      <c r="BE28" s="114">
        <f t="shared" si="18"/>
        <v>11</v>
      </c>
      <c r="BF28" s="114">
        <f t="shared" si="19"/>
        <v>13</v>
      </c>
      <c r="BG28" s="114">
        <f t="shared" si="20"/>
        <v>13</v>
      </c>
      <c r="BH28" s="114">
        <f t="shared" si="21"/>
        <v>14</v>
      </c>
      <c r="BI28" s="114">
        <f t="shared" si="22"/>
        <v>9</v>
      </c>
      <c r="BJ28" s="114">
        <f t="shared" si="23"/>
        <v>8</v>
      </c>
      <c r="BK28" s="92">
        <f t="shared" si="28"/>
        <v>134</v>
      </c>
      <c r="BL28" s="91">
        <f t="shared" si="29"/>
        <v>8</v>
      </c>
      <c r="BM28" s="91">
        <f t="shared" si="30"/>
        <v>16</v>
      </c>
      <c r="BN28" s="93">
        <f t="shared" si="31"/>
        <v>126</v>
      </c>
      <c r="BO28" s="44"/>
    </row>
    <row r="29" spans="1:67" ht="14.25" x14ac:dyDescent="0.2">
      <c r="A29" s="155">
        <v>25</v>
      </c>
      <c r="B29" s="156" t="s">
        <v>7</v>
      </c>
      <c r="C29" s="162" t="s">
        <v>98</v>
      </c>
      <c r="D29" s="157"/>
      <c r="E29" s="158">
        <f t="shared" si="24"/>
        <v>1278.3599999999999</v>
      </c>
      <c r="F29" s="163">
        <f t="shared" si="33"/>
        <v>8.3599999999999852</v>
      </c>
      <c r="G29" s="157">
        <v>1270</v>
      </c>
      <c r="H29" s="160">
        <f t="shared" si="0"/>
        <v>7.4545454545454959</v>
      </c>
      <c r="I29" s="161">
        <v>17</v>
      </c>
      <c r="J29" s="102">
        <v>12</v>
      </c>
      <c r="K29" s="103">
        <v>11</v>
      </c>
      <c r="L29" s="104">
        <f t="shared" si="25"/>
        <v>1262.5454545454545</v>
      </c>
      <c r="M29" s="100">
        <f t="shared" si="26"/>
        <v>127</v>
      </c>
      <c r="N29" s="105">
        <f t="shared" si="27"/>
        <v>120</v>
      </c>
      <c r="O29" s="106">
        <v>2</v>
      </c>
      <c r="P29" s="107">
        <v>2</v>
      </c>
      <c r="Q29" s="108">
        <v>10</v>
      </c>
      <c r="R29" s="109">
        <v>0</v>
      </c>
      <c r="S29" s="110">
        <v>38</v>
      </c>
      <c r="T29" s="111">
        <v>1</v>
      </c>
      <c r="U29" s="108">
        <v>8</v>
      </c>
      <c r="V29" s="111">
        <v>1</v>
      </c>
      <c r="W29" s="110">
        <v>40</v>
      </c>
      <c r="X29" s="111">
        <v>1</v>
      </c>
      <c r="Y29" s="110">
        <v>30</v>
      </c>
      <c r="Z29" s="111">
        <v>2</v>
      </c>
      <c r="AA29" s="110">
        <v>4</v>
      </c>
      <c r="AB29" s="109">
        <v>0</v>
      </c>
      <c r="AC29" s="106">
        <v>35</v>
      </c>
      <c r="AD29" s="107">
        <v>2</v>
      </c>
      <c r="AE29" s="112">
        <v>33</v>
      </c>
      <c r="AF29" s="109">
        <v>2</v>
      </c>
      <c r="AG29" s="108">
        <v>23</v>
      </c>
      <c r="AH29" s="111">
        <v>0</v>
      </c>
      <c r="AI29" s="108">
        <v>37</v>
      </c>
      <c r="AJ29" s="111">
        <v>1</v>
      </c>
      <c r="AK29" s="84"/>
      <c r="AL29" s="85">
        <f t="shared" si="1"/>
        <v>12</v>
      </c>
      <c r="AM29" s="84"/>
      <c r="AN29" s="113">
        <f t="shared" si="2"/>
        <v>1433</v>
      </c>
      <c r="AO29" s="91">
        <f t="shared" si="3"/>
        <v>1426</v>
      </c>
      <c r="AP29" s="114">
        <f t="shared" si="4"/>
        <v>1113</v>
      </c>
      <c r="AQ29" s="91">
        <f t="shared" si="5"/>
        <v>1435</v>
      </c>
      <c r="AR29" s="114">
        <f t="shared" si="6"/>
        <v>1084</v>
      </c>
      <c r="AS29" s="114">
        <f t="shared" si="7"/>
        <v>1206</v>
      </c>
      <c r="AT29" s="114">
        <f t="shared" si="8"/>
        <v>1463</v>
      </c>
      <c r="AU29" s="114">
        <f t="shared" si="9"/>
        <v>1170</v>
      </c>
      <c r="AV29" s="91">
        <f t="shared" si="10"/>
        <v>1177</v>
      </c>
      <c r="AW29" s="114">
        <f t="shared" si="11"/>
        <v>1286</v>
      </c>
      <c r="AX29" s="114">
        <f t="shared" si="12"/>
        <v>1095</v>
      </c>
      <c r="AY29" s="39"/>
      <c r="AZ29" s="115">
        <f t="shared" si="13"/>
        <v>12</v>
      </c>
      <c r="BA29" s="114">
        <f t="shared" si="14"/>
        <v>15</v>
      </c>
      <c r="BB29" s="114">
        <f t="shared" si="15"/>
        <v>10</v>
      </c>
      <c r="BC29" s="91">
        <f t="shared" si="16"/>
        <v>13</v>
      </c>
      <c r="BD29" s="114">
        <f t="shared" si="17"/>
        <v>10</v>
      </c>
      <c r="BE29" s="114">
        <f t="shared" si="18"/>
        <v>11</v>
      </c>
      <c r="BF29" s="114">
        <f t="shared" si="19"/>
        <v>14</v>
      </c>
      <c r="BG29" s="114">
        <f t="shared" si="20"/>
        <v>7</v>
      </c>
      <c r="BH29" s="114">
        <f t="shared" si="21"/>
        <v>10</v>
      </c>
      <c r="BI29" s="114">
        <f t="shared" si="22"/>
        <v>13</v>
      </c>
      <c r="BJ29" s="114">
        <f t="shared" si="23"/>
        <v>12</v>
      </c>
      <c r="BK29" s="92">
        <f t="shared" si="28"/>
        <v>127</v>
      </c>
      <c r="BL29" s="91">
        <f t="shared" si="29"/>
        <v>7</v>
      </c>
      <c r="BM29" s="91">
        <f t="shared" si="30"/>
        <v>15</v>
      </c>
      <c r="BN29" s="93">
        <f t="shared" si="31"/>
        <v>120</v>
      </c>
      <c r="BO29" s="44"/>
    </row>
    <row r="30" spans="1:67" ht="14.25" x14ac:dyDescent="0.2">
      <c r="A30" s="155">
        <v>26</v>
      </c>
      <c r="B30" s="156" t="s">
        <v>132</v>
      </c>
      <c r="C30" s="162" t="s">
        <v>16</v>
      </c>
      <c r="D30" s="157"/>
      <c r="E30" s="158">
        <f t="shared" si="24"/>
        <v>1413.1399999999999</v>
      </c>
      <c r="F30" s="163">
        <f t="shared" si="33"/>
        <v>19.139999999999979</v>
      </c>
      <c r="G30" s="157">
        <v>1394</v>
      </c>
      <c r="H30" s="160">
        <f t="shared" si="0"/>
        <v>3.9090909090909918</v>
      </c>
      <c r="I30" s="161">
        <v>10</v>
      </c>
      <c r="J30" s="102">
        <v>13</v>
      </c>
      <c r="K30" s="103">
        <v>11</v>
      </c>
      <c r="L30" s="104">
        <f t="shared" si="25"/>
        <v>1390.090909090909</v>
      </c>
      <c r="M30" s="100">
        <f t="shared" si="26"/>
        <v>145</v>
      </c>
      <c r="N30" s="105">
        <f t="shared" si="27"/>
        <v>136</v>
      </c>
      <c r="O30" s="106">
        <v>3</v>
      </c>
      <c r="P30" s="107">
        <v>1</v>
      </c>
      <c r="Q30" s="108">
        <v>1</v>
      </c>
      <c r="R30" s="109">
        <v>2</v>
      </c>
      <c r="S30" s="110">
        <v>17</v>
      </c>
      <c r="T30" s="111">
        <v>2</v>
      </c>
      <c r="U30" s="108">
        <v>9</v>
      </c>
      <c r="V30" s="111">
        <v>1</v>
      </c>
      <c r="W30" s="110">
        <v>33</v>
      </c>
      <c r="X30" s="111">
        <v>2</v>
      </c>
      <c r="Y30" s="110">
        <v>11</v>
      </c>
      <c r="Z30" s="111">
        <v>0</v>
      </c>
      <c r="AA30" s="110">
        <v>20</v>
      </c>
      <c r="AB30" s="109">
        <v>2</v>
      </c>
      <c r="AC30" s="106">
        <v>7</v>
      </c>
      <c r="AD30" s="107">
        <v>0</v>
      </c>
      <c r="AE30" s="112">
        <v>15</v>
      </c>
      <c r="AF30" s="109">
        <v>2</v>
      </c>
      <c r="AG30" s="108">
        <v>12</v>
      </c>
      <c r="AH30" s="111">
        <v>0</v>
      </c>
      <c r="AI30" s="108">
        <v>8</v>
      </c>
      <c r="AJ30" s="111">
        <v>1</v>
      </c>
      <c r="AK30" s="84"/>
      <c r="AL30" s="85">
        <f t="shared" si="1"/>
        <v>13</v>
      </c>
      <c r="AM30" s="84"/>
      <c r="AN30" s="113">
        <f t="shared" si="2"/>
        <v>1464</v>
      </c>
      <c r="AO30" s="91">
        <f t="shared" si="3"/>
        <v>1608</v>
      </c>
      <c r="AP30" s="114">
        <f t="shared" si="4"/>
        <v>1316</v>
      </c>
      <c r="AQ30" s="91">
        <f t="shared" si="5"/>
        <v>1433</v>
      </c>
      <c r="AR30" s="114">
        <f t="shared" si="6"/>
        <v>1177</v>
      </c>
      <c r="AS30" s="114">
        <f t="shared" si="7"/>
        <v>1401</v>
      </c>
      <c r="AT30" s="114">
        <f t="shared" si="8"/>
        <v>1298</v>
      </c>
      <c r="AU30" s="114">
        <f t="shared" si="9"/>
        <v>1440</v>
      </c>
      <c r="AV30" s="91">
        <f t="shared" si="10"/>
        <v>1337</v>
      </c>
      <c r="AW30" s="114">
        <f t="shared" si="11"/>
        <v>1382</v>
      </c>
      <c r="AX30" s="114">
        <f t="shared" si="12"/>
        <v>1435</v>
      </c>
      <c r="AY30" s="39"/>
      <c r="AZ30" s="115">
        <f t="shared" si="13"/>
        <v>16</v>
      </c>
      <c r="BA30" s="114">
        <f t="shared" si="14"/>
        <v>14</v>
      </c>
      <c r="BB30" s="114">
        <f t="shared" si="15"/>
        <v>13</v>
      </c>
      <c r="BC30" s="91">
        <f t="shared" si="16"/>
        <v>15</v>
      </c>
      <c r="BD30" s="114">
        <f t="shared" si="17"/>
        <v>10</v>
      </c>
      <c r="BE30" s="114">
        <f t="shared" si="18"/>
        <v>15</v>
      </c>
      <c r="BF30" s="114">
        <f t="shared" si="19"/>
        <v>12</v>
      </c>
      <c r="BG30" s="114">
        <f t="shared" si="20"/>
        <v>12</v>
      </c>
      <c r="BH30" s="114">
        <f t="shared" si="21"/>
        <v>9</v>
      </c>
      <c r="BI30" s="114">
        <f t="shared" si="22"/>
        <v>16</v>
      </c>
      <c r="BJ30" s="114">
        <f t="shared" si="23"/>
        <v>13</v>
      </c>
      <c r="BK30" s="92">
        <f t="shared" si="28"/>
        <v>145</v>
      </c>
      <c r="BL30" s="91">
        <f t="shared" si="29"/>
        <v>9</v>
      </c>
      <c r="BM30" s="91">
        <f t="shared" si="30"/>
        <v>16</v>
      </c>
      <c r="BN30" s="93">
        <f t="shared" si="31"/>
        <v>136</v>
      </c>
      <c r="BO30" s="44"/>
    </row>
    <row r="31" spans="1:67" ht="14.25" x14ac:dyDescent="0.2">
      <c r="A31" s="155">
        <v>27</v>
      </c>
      <c r="B31" s="156" t="s">
        <v>9</v>
      </c>
      <c r="C31" s="162" t="s">
        <v>19</v>
      </c>
      <c r="D31" s="157"/>
      <c r="E31" s="158">
        <f t="shared" si="24"/>
        <v>1204.76</v>
      </c>
      <c r="F31" s="163">
        <f t="shared" si="33"/>
        <v>-28.240000000000016</v>
      </c>
      <c r="G31" s="157">
        <v>1233</v>
      </c>
      <c r="H31" s="160">
        <f t="shared" si="0"/>
        <v>-8</v>
      </c>
      <c r="I31" s="161">
        <v>42</v>
      </c>
      <c r="J31" s="102">
        <v>8</v>
      </c>
      <c r="K31" s="103">
        <v>11</v>
      </c>
      <c r="L31" s="104">
        <f t="shared" si="25"/>
        <v>1241</v>
      </c>
      <c r="M31" s="100">
        <f t="shared" si="26"/>
        <v>118</v>
      </c>
      <c r="N31" s="105">
        <f t="shared" si="27"/>
        <v>110</v>
      </c>
      <c r="O31" s="106">
        <v>4</v>
      </c>
      <c r="P31" s="107">
        <v>1</v>
      </c>
      <c r="Q31" s="108">
        <v>14</v>
      </c>
      <c r="R31" s="109">
        <v>1</v>
      </c>
      <c r="S31" s="110">
        <v>44</v>
      </c>
      <c r="T31" s="111">
        <v>0</v>
      </c>
      <c r="U31" s="108">
        <v>42</v>
      </c>
      <c r="V31" s="111">
        <v>2</v>
      </c>
      <c r="W31" s="110">
        <v>30</v>
      </c>
      <c r="X31" s="111">
        <v>1</v>
      </c>
      <c r="Y31" s="110">
        <v>28</v>
      </c>
      <c r="Z31" s="111">
        <v>2</v>
      </c>
      <c r="AA31" s="110">
        <v>7</v>
      </c>
      <c r="AB31" s="109">
        <v>0</v>
      </c>
      <c r="AC31" s="106">
        <v>33</v>
      </c>
      <c r="AD31" s="107">
        <v>0</v>
      </c>
      <c r="AE31" s="112">
        <v>2</v>
      </c>
      <c r="AF31" s="109">
        <v>0</v>
      </c>
      <c r="AG31" s="108">
        <v>43</v>
      </c>
      <c r="AH31" s="111">
        <v>1</v>
      </c>
      <c r="AI31" s="108">
        <v>29</v>
      </c>
      <c r="AJ31" s="111">
        <v>0</v>
      </c>
      <c r="AK31" s="84"/>
      <c r="AL31" s="85">
        <f t="shared" si="1"/>
        <v>8</v>
      </c>
      <c r="AM31" s="84"/>
      <c r="AN31" s="113">
        <f t="shared" si="2"/>
        <v>1463</v>
      </c>
      <c r="AO31" s="91">
        <f t="shared" si="3"/>
        <v>1361</v>
      </c>
      <c r="AP31" s="114">
        <f t="shared" si="4"/>
        <v>1018</v>
      </c>
      <c r="AQ31" s="91">
        <f t="shared" si="5"/>
        <v>1058</v>
      </c>
      <c r="AR31" s="114">
        <f t="shared" si="6"/>
        <v>1206</v>
      </c>
      <c r="AS31" s="114">
        <f t="shared" si="7"/>
        <v>1241</v>
      </c>
      <c r="AT31" s="114">
        <f t="shared" si="8"/>
        <v>1440</v>
      </c>
      <c r="AU31" s="114">
        <f t="shared" si="9"/>
        <v>1177</v>
      </c>
      <c r="AV31" s="91">
        <f t="shared" si="10"/>
        <v>1433</v>
      </c>
      <c r="AW31" s="114">
        <f t="shared" si="11"/>
        <v>1037</v>
      </c>
      <c r="AX31" s="114">
        <f t="shared" si="12"/>
        <v>1217</v>
      </c>
      <c r="AY31" s="39"/>
      <c r="AZ31" s="115">
        <f t="shared" si="13"/>
        <v>14</v>
      </c>
      <c r="BA31" s="114">
        <f t="shared" si="14"/>
        <v>11</v>
      </c>
      <c r="BB31" s="114">
        <f t="shared" si="15"/>
        <v>12</v>
      </c>
      <c r="BC31" s="91">
        <f t="shared" si="16"/>
        <v>9</v>
      </c>
      <c r="BD31" s="114">
        <f t="shared" si="17"/>
        <v>11</v>
      </c>
      <c r="BE31" s="114">
        <f t="shared" si="18"/>
        <v>9</v>
      </c>
      <c r="BF31" s="114">
        <f t="shared" si="19"/>
        <v>12</v>
      </c>
      <c r="BG31" s="114">
        <f t="shared" si="20"/>
        <v>10</v>
      </c>
      <c r="BH31" s="114">
        <f t="shared" si="21"/>
        <v>12</v>
      </c>
      <c r="BI31" s="114">
        <f t="shared" si="22"/>
        <v>8</v>
      </c>
      <c r="BJ31" s="114">
        <f t="shared" si="23"/>
        <v>10</v>
      </c>
      <c r="BK31" s="92">
        <f t="shared" si="28"/>
        <v>118</v>
      </c>
      <c r="BL31" s="91">
        <f t="shared" si="29"/>
        <v>8</v>
      </c>
      <c r="BM31" s="91">
        <f t="shared" si="30"/>
        <v>14</v>
      </c>
      <c r="BN31" s="93">
        <f t="shared" si="31"/>
        <v>110</v>
      </c>
      <c r="BO31" s="44"/>
    </row>
    <row r="32" spans="1:67" ht="14.25" x14ac:dyDescent="0.2">
      <c r="A32" s="155">
        <v>28</v>
      </c>
      <c r="B32" s="156" t="s">
        <v>14</v>
      </c>
      <c r="C32" s="162" t="s">
        <v>44</v>
      </c>
      <c r="D32" s="157"/>
      <c r="E32" s="158">
        <f t="shared" si="24"/>
        <v>1216.8600000000001</v>
      </c>
      <c r="F32" s="163">
        <f t="shared" si="33"/>
        <v>-24.139999999999979</v>
      </c>
      <c r="G32" s="157">
        <v>1241</v>
      </c>
      <c r="H32" s="160">
        <f t="shared" si="0"/>
        <v>18.818181818181756</v>
      </c>
      <c r="I32" s="161">
        <v>37</v>
      </c>
      <c r="J32" s="102">
        <v>9</v>
      </c>
      <c r="K32" s="103">
        <v>11</v>
      </c>
      <c r="L32" s="104">
        <f t="shared" si="25"/>
        <v>1222.1818181818182</v>
      </c>
      <c r="M32" s="100">
        <f t="shared" si="26"/>
        <v>115</v>
      </c>
      <c r="N32" s="105">
        <f t="shared" si="27"/>
        <v>111</v>
      </c>
      <c r="O32" s="106">
        <v>5</v>
      </c>
      <c r="P32" s="107">
        <v>2</v>
      </c>
      <c r="Q32" s="108">
        <v>11</v>
      </c>
      <c r="R32" s="109">
        <v>0</v>
      </c>
      <c r="S32" s="110">
        <v>47</v>
      </c>
      <c r="T32" s="111">
        <v>2</v>
      </c>
      <c r="U32" s="108">
        <v>20</v>
      </c>
      <c r="V32" s="111">
        <v>1</v>
      </c>
      <c r="W32" s="110">
        <v>17</v>
      </c>
      <c r="X32" s="111">
        <v>0</v>
      </c>
      <c r="Y32" s="110">
        <v>27</v>
      </c>
      <c r="Z32" s="111">
        <v>0</v>
      </c>
      <c r="AA32" s="110">
        <v>41</v>
      </c>
      <c r="AB32" s="109">
        <v>1</v>
      </c>
      <c r="AC32" s="106">
        <v>13</v>
      </c>
      <c r="AD32" s="107">
        <v>0</v>
      </c>
      <c r="AE32" s="112">
        <v>45</v>
      </c>
      <c r="AF32" s="109">
        <v>2</v>
      </c>
      <c r="AG32" s="108">
        <v>30</v>
      </c>
      <c r="AH32" s="111">
        <v>0</v>
      </c>
      <c r="AI32" s="108">
        <v>43</v>
      </c>
      <c r="AJ32" s="111">
        <v>1</v>
      </c>
      <c r="AK32" s="84"/>
      <c r="AL32" s="85">
        <f t="shared" si="1"/>
        <v>9</v>
      </c>
      <c r="AM32" s="84"/>
      <c r="AN32" s="113">
        <f t="shared" si="2"/>
        <v>1511</v>
      </c>
      <c r="AO32" s="91">
        <f t="shared" si="3"/>
        <v>1401</v>
      </c>
      <c r="AP32" s="114">
        <f t="shared" si="4"/>
        <v>1000</v>
      </c>
      <c r="AQ32" s="91">
        <f t="shared" si="5"/>
        <v>1298</v>
      </c>
      <c r="AR32" s="114">
        <f t="shared" si="6"/>
        <v>1316</v>
      </c>
      <c r="AS32" s="114">
        <f t="shared" si="7"/>
        <v>1233</v>
      </c>
      <c r="AT32" s="114">
        <f t="shared" si="8"/>
        <v>1080</v>
      </c>
      <c r="AU32" s="114">
        <f t="shared" si="9"/>
        <v>1362</v>
      </c>
      <c r="AV32" s="91">
        <f t="shared" si="10"/>
        <v>1000</v>
      </c>
      <c r="AW32" s="114">
        <f t="shared" si="11"/>
        <v>1206</v>
      </c>
      <c r="AX32" s="114">
        <f t="shared" si="12"/>
        <v>1037</v>
      </c>
      <c r="AY32" s="39"/>
      <c r="AZ32" s="115">
        <f t="shared" si="13"/>
        <v>10</v>
      </c>
      <c r="BA32" s="114">
        <f t="shared" si="14"/>
        <v>15</v>
      </c>
      <c r="BB32" s="114">
        <f t="shared" si="15"/>
        <v>11</v>
      </c>
      <c r="BC32" s="91">
        <f t="shared" si="16"/>
        <v>12</v>
      </c>
      <c r="BD32" s="114">
        <f t="shared" si="17"/>
        <v>13</v>
      </c>
      <c r="BE32" s="114">
        <f t="shared" si="18"/>
        <v>8</v>
      </c>
      <c r="BF32" s="114">
        <f t="shared" si="19"/>
        <v>9</v>
      </c>
      <c r="BG32" s="114">
        <f t="shared" si="20"/>
        <v>14</v>
      </c>
      <c r="BH32" s="114">
        <f t="shared" si="21"/>
        <v>4</v>
      </c>
      <c r="BI32" s="114">
        <f t="shared" si="22"/>
        <v>11</v>
      </c>
      <c r="BJ32" s="114">
        <f t="shared" si="23"/>
        <v>8</v>
      </c>
      <c r="BK32" s="92">
        <f t="shared" si="28"/>
        <v>115</v>
      </c>
      <c r="BL32" s="91">
        <f t="shared" si="29"/>
        <v>4</v>
      </c>
      <c r="BM32" s="91">
        <f t="shared" si="30"/>
        <v>15</v>
      </c>
      <c r="BN32" s="93">
        <f t="shared" si="31"/>
        <v>111</v>
      </c>
      <c r="BO32" s="44"/>
    </row>
    <row r="33" spans="1:67" ht="14.25" x14ac:dyDescent="0.2">
      <c r="A33" s="155">
        <v>29</v>
      </c>
      <c r="B33" s="156" t="s">
        <v>47</v>
      </c>
      <c r="C33" s="162" t="s">
        <v>44</v>
      </c>
      <c r="D33" s="157"/>
      <c r="E33" s="158">
        <f t="shared" si="24"/>
        <v>1185.1400000000001</v>
      </c>
      <c r="F33" s="163">
        <f t="shared" si="33"/>
        <v>-31.859999999999982</v>
      </c>
      <c r="G33" s="157">
        <v>1217</v>
      </c>
      <c r="H33" s="160">
        <f t="shared" si="0"/>
        <v>59.299999999999955</v>
      </c>
      <c r="I33" s="161">
        <v>35</v>
      </c>
      <c r="J33" s="102">
        <v>10</v>
      </c>
      <c r="K33" s="103">
        <v>10</v>
      </c>
      <c r="L33" s="104">
        <f t="shared" si="25"/>
        <v>1157.7</v>
      </c>
      <c r="M33" s="100">
        <f t="shared" si="26"/>
        <v>96</v>
      </c>
      <c r="N33" s="105">
        <f t="shared" si="27"/>
        <v>96</v>
      </c>
      <c r="O33" s="106">
        <v>6</v>
      </c>
      <c r="P33" s="107">
        <v>0</v>
      </c>
      <c r="Q33" s="108">
        <v>46</v>
      </c>
      <c r="R33" s="109">
        <v>0</v>
      </c>
      <c r="S33" s="110">
        <v>45</v>
      </c>
      <c r="T33" s="111">
        <v>2</v>
      </c>
      <c r="U33" s="108">
        <v>31</v>
      </c>
      <c r="V33" s="111">
        <v>0</v>
      </c>
      <c r="W33" s="110">
        <v>34</v>
      </c>
      <c r="X33" s="111">
        <v>0</v>
      </c>
      <c r="Y33" s="110">
        <v>18</v>
      </c>
      <c r="Z33" s="111">
        <v>2</v>
      </c>
      <c r="AA33" s="110">
        <v>38</v>
      </c>
      <c r="AB33" s="109">
        <v>1</v>
      </c>
      <c r="AC33" s="106">
        <v>42</v>
      </c>
      <c r="AD33" s="107">
        <v>1</v>
      </c>
      <c r="AE33" s="112">
        <v>41</v>
      </c>
      <c r="AF33" s="109">
        <v>0</v>
      </c>
      <c r="AG33" s="108">
        <v>999</v>
      </c>
      <c r="AH33" s="111">
        <v>2</v>
      </c>
      <c r="AI33" s="108">
        <v>27</v>
      </c>
      <c r="AJ33" s="111">
        <v>2</v>
      </c>
      <c r="AK33" s="84"/>
      <c r="AL33" s="85">
        <f t="shared" si="1"/>
        <v>10</v>
      </c>
      <c r="AM33" s="84"/>
      <c r="AN33" s="113">
        <f t="shared" si="2"/>
        <v>1443</v>
      </c>
      <c r="AO33" s="91">
        <f t="shared" si="3"/>
        <v>1000</v>
      </c>
      <c r="AP33" s="114">
        <f t="shared" si="4"/>
        <v>1000</v>
      </c>
      <c r="AQ33" s="91">
        <f t="shared" si="5"/>
        <v>1180</v>
      </c>
      <c r="AR33" s="114">
        <f t="shared" si="6"/>
        <v>1156</v>
      </c>
      <c r="AS33" s="114">
        <f t="shared" si="7"/>
        <v>1314</v>
      </c>
      <c r="AT33" s="114">
        <f t="shared" si="8"/>
        <v>1113</v>
      </c>
      <c r="AU33" s="114">
        <f t="shared" si="9"/>
        <v>1058</v>
      </c>
      <c r="AV33" s="91">
        <f t="shared" si="10"/>
        <v>1080</v>
      </c>
      <c r="AW33" s="114">
        <f t="shared" si="11"/>
        <v>0</v>
      </c>
      <c r="AX33" s="114">
        <f t="shared" si="12"/>
        <v>1233</v>
      </c>
      <c r="AY33" s="39"/>
      <c r="AZ33" s="115">
        <f t="shared" si="13"/>
        <v>16</v>
      </c>
      <c r="BA33" s="114">
        <f t="shared" si="14"/>
        <v>8</v>
      </c>
      <c r="BB33" s="114">
        <f t="shared" si="15"/>
        <v>4</v>
      </c>
      <c r="BC33" s="91">
        <f t="shared" si="16"/>
        <v>13</v>
      </c>
      <c r="BD33" s="114">
        <f t="shared" si="17"/>
        <v>11</v>
      </c>
      <c r="BE33" s="114">
        <f t="shared" si="18"/>
        <v>8</v>
      </c>
      <c r="BF33" s="114">
        <f t="shared" si="19"/>
        <v>10</v>
      </c>
      <c r="BG33" s="114">
        <f t="shared" si="20"/>
        <v>9</v>
      </c>
      <c r="BH33" s="114">
        <f t="shared" si="21"/>
        <v>9</v>
      </c>
      <c r="BI33" s="114">
        <f t="shared" si="22"/>
        <v>0</v>
      </c>
      <c r="BJ33" s="114">
        <f t="shared" si="23"/>
        <v>8</v>
      </c>
      <c r="BK33" s="92">
        <f t="shared" si="28"/>
        <v>96</v>
      </c>
      <c r="BL33" s="91">
        <f t="shared" si="29"/>
        <v>0</v>
      </c>
      <c r="BM33" s="91">
        <f t="shared" si="30"/>
        <v>16</v>
      </c>
      <c r="BN33" s="93">
        <f t="shared" si="31"/>
        <v>96</v>
      </c>
      <c r="BO33" s="44"/>
    </row>
    <row r="34" spans="1:67" ht="14.25" x14ac:dyDescent="0.2">
      <c r="A34" s="155">
        <v>30</v>
      </c>
      <c r="B34" s="156" t="s">
        <v>133</v>
      </c>
      <c r="C34" s="162" t="s">
        <v>92</v>
      </c>
      <c r="D34" s="157"/>
      <c r="E34" s="158">
        <f t="shared" si="24"/>
        <v>1206</v>
      </c>
      <c r="F34" s="159">
        <v>0</v>
      </c>
      <c r="G34" s="157">
        <v>1206</v>
      </c>
      <c r="H34" s="160">
        <f t="shared" si="0"/>
        <v>-84.099999999999909</v>
      </c>
      <c r="I34" s="161">
        <v>26</v>
      </c>
      <c r="J34" s="102">
        <v>11</v>
      </c>
      <c r="K34" s="103">
        <v>10</v>
      </c>
      <c r="L34" s="104">
        <f t="shared" si="25"/>
        <v>1290.0999999999999</v>
      </c>
      <c r="M34" s="100">
        <f t="shared" si="26"/>
        <v>113</v>
      </c>
      <c r="N34" s="105">
        <f t="shared" si="27"/>
        <v>113</v>
      </c>
      <c r="O34" s="106">
        <v>7</v>
      </c>
      <c r="P34" s="107">
        <v>1</v>
      </c>
      <c r="Q34" s="108">
        <v>13</v>
      </c>
      <c r="R34" s="109">
        <v>2</v>
      </c>
      <c r="S34" s="110">
        <v>2</v>
      </c>
      <c r="T34" s="111">
        <v>1</v>
      </c>
      <c r="U34" s="108">
        <v>17</v>
      </c>
      <c r="V34" s="111">
        <v>0</v>
      </c>
      <c r="W34" s="110">
        <v>27</v>
      </c>
      <c r="X34" s="111">
        <v>1</v>
      </c>
      <c r="Y34" s="110">
        <v>25</v>
      </c>
      <c r="Z34" s="111">
        <v>0</v>
      </c>
      <c r="AA34" s="110">
        <v>37</v>
      </c>
      <c r="AB34" s="109">
        <v>1</v>
      </c>
      <c r="AC34" s="106">
        <v>5</v>
      </c>
      <c r="AD34" s="107">
        <v>0</v>
      </c>
      <c r="AE34" s="112">
        <v>999</v>
      </c>
      <c r="AF34" s="109">
        <v>2</v>
      </c>
      <c r="AG34" s="108">
        <v>28</v>
      </c>
      <c r="AH34" s="111">
        <v>2</v>
      </c>
      <c r="AI34" s="108">
        <v>47</v>
      </c>
      <c r="AJ34" s="111">
        <v>1</v>
      </c>
      <c r="AK34" s="84"/>
      <c r="AL34" s="85">
        <f t="shared" si="1"/>
        <v>11</v>
      </c>
      <c r="AM34" s="84"/>
      <c r="AN34" s="113">
        <f t="shared" si="2"/>
        <v>1440</v>
      </c>
      <c r="AO34" s="91">
        <f t="shared" si="3"/>
        <v>1362</v>
      </c>
      <c r="AP34" s="114">
        <f t="shared" si="4"/>
        <v>1433</v>
      </c>
      <c r="AQ34" s="91">
        <f t="shared" si="5"/>
        <v>1316</v>
      </c>
      <c r="AR34" s="114">
        <f t="shared" si="6"/>
        <v>1233</v>
      </c>
      <c r="AS34" s="114">
        <f t="shared" si="7"/>
        <v>1270</v>
      </c>
      <c r="AT34" s="114">
        <f t="shared" si="8"/>
        <v>1095</v>
      </c>
      <c r="AU34" s="114">
        <f t="shared" si="9"/>
        <v>1511</v>
      </c>
      <c r="AV34" s="91">
        <f t="shared" si="10"/>
        <v>0</v>
      </c>
      <c r="AW34" s="114">
        <f t="shared" si="11"/>
        <v>1241</v>
      </c>
      <c r="AX34" s="114">
        <f t="shared" si="12"/>
        <v>1000</v>
      </c>
      <c r="AY34" s="39"/>
      <c r="AZ34" s="115">
        <f t="shared" si="13"/>
        <v>12</v>
      </c>
      <c r="BA34" s="114">
        <f t="shared" si="14"/>
        <v>14</v>
      </c>
      <c r="BB34" s="114">
        <f t="shared" si="15"/>
        <v>12</v>
      </c>
      <c r="BC34" s="91">
        <f t="shared" si="16"/>
        <v>13</v>
      </c>
      <c r="BD34" s="114">
        <f t="shared" si="17"/>
        <v>8</v>
      </c>
      <c r="BE34" s="114">
        <f t="shared" si="18"/>
        <v>12</v>
      </c>
      <c r="BF34" s="114">
        <f t="shared" si="19"/>
        <v>12</v>
      </c>
      <c r="BG34" s="114">
        <f t="shared" si="20"/>
        <v>10</v>
      </c>
      <c r="BH34" s="114">
        <f t="shared" si="21"/>
        <v>0</v>
      </c>
      <c r="BI34" s="114">
        <f t="shared" si="22"/>
        <v>9</v>
      </c>
      <c r="BJ34" s="114">
        <f t="shared" si="23"/>
        <v>11</v>
      </c>
      <c r="BK34" s="92">
        <f t="shared" si="28"/>
        <v>113</v>
      </c>
      <c r="BL34" s="91">
        <f t="shared" si="29"/>
        <v>0</v>
      </c>
      <c r="BM34" s="91">
        <f t="shared" si="30"/>
        <v>14</v>
      </c>
      <c r="BN34" s="93">
        <f t="shared" si="31"/>
        <v>113</v>
      </c>
      <c r="BO34" s="44"/>
    </row>
    <row r="35" spans="1:67" ht="14.25" x14ac:dyDescent="0.2">
      <c r="A35" s="155">
        <v>31</v>
      </c>
      <c r="B35" s="156" t="s">
        <v>6</v>
      </c>
      <c r="C35" s="162" t="s">
        <v>16</v>
      </c>
      <c r="D35" s="166"/>
      <c r="E35" s="158">
        <f t="shared" si="24"/>
        <v>1223.96</v>
      </c>
      <c r="F35" s="163">
        <f>IF(K35=0,0,IF(G35+(IF(H35&gt;-150,(IF(H35&gt;=150,IF(J35&gt;=$AT$1,0,SUM(IF(MAX(O35:AJ35)=999,J35-2,J35)-K35*2*(15+50)%)*10),SUM(IF(MAX(O35:AJ35)=999,J35-2,J35)-K35*2*(H35/10+50)%)*10)),(IF(H35&lt;-150,IF((IF(MAX(O35:AJ35)=999,J35-2,J35)-K35*2*(H35/10+50)%)*10&lt;1,0,(IF(MAX(O35:AJ35)=999,J35-2,J35)-K35*2*(H35/10+50)%)*10))))),(IF(H35&gt;-150,(IF(H35&gt;150,IF(J35&gt;=$AT$1,0,SUM(IF(MAX(O35:AJ35)=999,J35-2,J35)-K35*2*(15+50)%)*10),SUM(IF(MAX(O35:AJ35)=999,J35-2,J35)-K35*2*(H35/10+50)%)*10)),(IF(H35&lt;-150,IF((IF(MAX(O35:AJ35)=999,J35-2,J35)-K35*2*(H35/10+50)%)*10&lt;1,0,(IF(MAX(O35:AJ35)=999,J35-2,J35)-K35*2*(H35/10+50)%)*10)))))))</f>
        <v>43.960000000000008</v>
      </c>
      <c r="G35" s="160">
        <v>1180</v>
      </c>
      <c r="H35" s="160">
        <f t="shared" si="0"/>
        <v>-108.90909090909099</v>
      </c>
      <c r="I35" s="161">
        <v>12</v>
      </c>
      <c r="J35" s="102">
        <v>13</v>
      </c>
      <c r="K35" s="103">
        <v>11</v>
      </c>
      <c r="L35" s="104">
        <f t="shared" si="25"/>
        <v>1288.909090909091</v>
      </c>
      <c r="M35" s="100">
        <f t="shared" si="26"/>
        <v>136</v>
      </c>
      <c r="N35" s="105">
        <f t="shared" si="27"/>
        <v>126</v>
      </c>
      <c r="O35" s="106">
        <v>8</v>
      </c>
      <c r="P35" s="107">
        <v>2</v>
      </c>
      <c r="Q35" s="108">
        <v>12</v>
      </c>
      <c r="R35" s="109">
        <v>0</v>
      </c>
      <c r="S35" s="110">
        <v>14</v>
      </c>
      <c r="T35" s="111">
        <v>0</v>
      </c>
      <c r="U35" s="108">
        <v>29</v>
      </c>
      <c r="V35" s="111">
        <v>2</v>
      </c>
      <c r="W35" s="110">
        <v>22</v>
      </c>
      <c r="X35" s="111">
        <v>1</v>
      </c>
      <c r="Y35" s="110">
        <v>44</v>
      </c>
      <c r="Z35" s="111">
        <v>2</v>
      </c>
      <c r="AA35" s="110">
        <v>24</v>
      </c>
      <c r="AB35" s="109">
        <v>1</v>
      </c>
      <c r="AC35" s="106">
        <v>20</v>
      </c>
      <c r="AD35" s="107">
        <v>2</v>
      </c>
      <c r="AE35" s="112">
        <v>4</v>
      </c>
      <c r="AF35" s="109">
        <v>1</v>
      </c>
      <c r="AG35" s="108">
        <v>47</v>
      </c>
      <c r="AH35" s="111">
        <v>2</v>
      </c>
      <c r="AI35" s="108">
        <v>10</v>
      </c>
      <c r="AJ35" s="111">
        <v>0</v>
      </c>
      <c r="AK35" s="84"/>
      <c r="AL35" s="85">
        <f t="shared" si="1"/>
        <v>13</v>
      </c>
      <c r="AM35" s="84"/>
      <c r="AN35" s="113">
        <f t="shared" si="2"/>
        <v>1435</v>
      </c>
      <c r="AO35" s="91">
        <f t="shared" si="3"/>
        <v>1382</v>
      </c>
      <c r="AP35" s="114">
        <f t="shared" si="4"/>
        <v>1361</v>
      </c>
      <c r="AQ35" s="91">
        <f t="shared" si="5"/>
        <v>1217</v>
      </c>
      <c r="AR35" s="114">
        <f t="shared" si="6"/>
        <v>1294</v>
      </c>
      <c r="AS35" s="114">
        <f t="shared" si="7"/>
        <v>1018</v>
      </c>
      <c r="AT35" s="114">
        <f t="shared" si="8"/>
        <v>1284</v>
      </c>
      <c r="AU35" s="114">
        <f t="shared" si="9"/>
        <v>1298</v>
      </c>
      <c r="AV35" s="91">
        <f t="shared" si="10"/>
        <v>1463</v>
      </c>
      <c r="AW35" s="114">
        <f t="shared" si="11"/>
        <v>1000</v>
      </c>
      <c r="AX35" s="114">
        <f t="shared" si="12"/>
        <v>1426</v>
      </c>
      <c r="AY35" s="39"/>
      <c r="AZ35" s="115">
        <f t="shared" si="13"/>
        <v>13</v>
      </c>
      <c r="BA35" s="114">
        <f t="shared" si="14"/>
        <v>16</v>
      </c>
      <c r="BB35" s="114">
        <f t="shared" si="15"/>
        <v>11</v>
      </c>
      <c r="BC35" s="91">
        <f t="shared" si="16"/>
        <v>10</v>
      </c>
      <c r="BD35" s="114">
        <f t="shared" si="17"/>
        <v>11</v>
      </c>
      <c r="BE35" s="114">
        <f t="shared" si="18"/>
        <v>12</v>
      </c>
      <c r="BF35" s="114">
        <f t="shared" si="19"/>
        <v>11</v>
      </c>
      <c r="BG35" s="114">
        <f t="shared" si="20"/>
        <v>12</v>
      </c>
      <c r="BH35" s="114">
        <f t="shared" si="21"/>
        <v>14</v>
      </c>
      <c r="BI35" s="114">
        <f t="shared" si="22"/>
        <v>11</v>
      </c>
      <c r="BJ35" s="114">
        <f t="shared" si="23"/>
        <v>15</v>
      </c>
      <c r="BK35" s="92">
        <f t="shared" si="28"/>
        <v>136</v>
      </c>
      <c r="BL35" s="91">
        <f t="shared" si="29"/>
        <v>10</v>
      </c>
      <c r="BM35" s="91">
        <f t="shared" si="30"/>
        <v>16</v>
      </c>
      <c r="BN35" s="93">
        <f t="shared" si="31"/>
        <v>126</v>
      </c>
      <c r="BO35" s="44"/>
    </row>
    <row r="36" spans="1:67" ht="14.25" x14ac:dyDescent="0.2">
      <c r="A36" s="155">
        <v>32</v>
      </c>
      <c r="B36" s="156" t="s">
        <v>13</v>
      </c>
      <c r="C36" s="162" t="s">
        <v>16</v>
      </c>
      <c r="D36" s="166"/>
      <c r="E36" s="158">
        <f t="shared" si="24"/>
        <v>1178</v>
      </c>
      <c r="F36" s="159">
        <v>0</v>
      </c>
      <c r="G36" s="160">
        <v>1178</v>
      </c>
      <c r="H36" s="160">
        <f t="shared" si="0"/>
        <v>-66.900000000000091</v>
      </c>
      <c r="I36" s="161">
        <v>31</v>
      </c>
      <c r="J36" s="102">
        <v>10</v>
      </c>
      <c r="K36" s="103">
        <v>10</v>
      </c>
      <c r="L36" s="104">
        <f t="shared" si="25"/>
        <v>1244.9000000000001</v>
      </c>
      <c r="M36" s="100">
        <f t="shared" si="26"/>
        <v>112</v>
      </c>
      <c r="N36" s="105">
        <f t="shared" si="27"/>
        <v>112</v>
      </c>
      <c r="O36" s="106">
        <v>9</v>
      </c>
      <c r="P36" s="107">
        <v>0</v>
      </c>
      <c r="Q36" s="108">
        <v>45</v>
      </c>
      <c r="R36" s="109">
        <v>2</v>
      </c>
      <c r="S36" s="110">
        <v>3</v>
      </c>
      <c r="T36" s="111">
        <v>0</v>
      </c>
      <c r="U36" s="108">
        <v>13</v>
      </c>
      <c r="V36" s="111">
        <v>2</v>
      </c>
      <c r="W36" s="110">
        <v>44</v>
      </c>
      <c r="X36" s="111">
        <v>1</v>
      </c>
      <c r="Y36" s="110">
        <v>14</v>
      </c>
      <c r="Z36" s="111">
        <v>1</v>
      </c>
      <c r="AA36" s="110">
        <v>33</v>
      </c>
      <c r="AB36" s="109">
        <v>1</v>
      </c>
      <c r="AC36" s="106">
        <v>34</v>
      </c>
      <c r="AD36" s="107">
        <v>0</v>
      </c>
      <c r="AE36" s="112">
        <v>39</v>
      </c>
      <c r="AF36" s="109">
        <v>0</v>
      </c>
      <c r="AG36" s="108">
        <v>18</v>
      </c>
      <c r="AH36" s="111">
        <v>1</v>
      </c>
      <c r="AI36" s="108">
        <v>999</v>
      </c>
      <c r="AJ36" s="111">
        <v>2</v>
      </c>
      <c r="AK36" s="84"/>
      <c r="AL36" s="85">
        <f t="shared" si="1"/>
        <v>10</v>
      </c>
      <c r="AM36" s="84"/>
      <c r="AN36" s="113">
        <f t="shared" si="2"/>
        <v>1433</v>
      </c>
      <c r="AO36" s="91">
        <f t="shared" si="3"/>
        <v>1000</v>
      </c>
      <c r="AP36" s="114">
        <f t="shared" si="4"/>
        <v>1464</v>
      </c>
      <c r="AQ36" s="91">
        <f t="shared" si="5"/>
        <v>1362</v>
      </c>
      <c r="AR36" s="114">
        <f t="shared" si="6"/>
        <v>1018</v>
      </c>
      <c r="AS36" s="114">
        <f t="shared" si="7"/>
        <v>1361</v>
      </c>
      <c r="AT36" s="114">
        <f t="shared" si="8"/>
        <v>1177</v>
      </c>
      <c r="AU36" s="114">
        <f t="shared" si="9"/>
        <v>1156</v>
      </c>
      <c r="AV36" s="91">
        <f t="shared" si="10"/>
        <v>1164</v>
      </c>
      <c r="AW36" s="114">
        <f t="shared" si="11"/>
        <v>1314</v>
      </c>
      <c r="AX36" s="114">
        <f t="shared" si="12"/>
        <v>0</v>
      </c>
      <c r="AY36" s="39"/>
      <c r="AZ36" s="115">
        <f t="shared" si="13"/>
        <v>15</v>
      </c>
      <c r="BA36" s="114">
        <f t="shared" si="14"/>
        <v>4</v>
      </c>
      <c r="BB36" s="114">
        <f t="shared" si="15"/>
        <v>16</v>
      </c>
      <c r="BC36" s="91">
        <f t="shared" si="16"/>
        <v>14</v>
      </c>
      <c r="BD36" s="114">
        <f t="shared" si="17"/>
        <v>12</v>
      </c>
      <c r="BE36" s="114">
        <f t="shared" si="18"/>
        <v>11</v>
      </c>
      <c r="BF36" s="114">
        <f t="shared" si="19"/>
        <v>10</v>
      </c>
      <c r="BG36" s="114">
        <f t="shared" si="20"/>
        <v>11</v>
      </c>
      <c r="BH36" s="114">
        <f t="shared" si="21"/>
        <v>11</v>
      </c>
      <c r="BI36" s="114">
        <f t="shared" si="22"/>
        <v>8</v>
      </c>
      <c r="BJ36" s="114">
        <f t="shared" si="23"/>
        <v>0</v>
      </c>
      <c r="BK36" s="92">
        <f t="shared" si="28"/>
        <v>112</v>
      </c>
      <c r="BL36" s="91">
        <f t="shared" si="29"/>
        <v>0</v>
      </c>
      <c r="BM36" s="91">
        <f t="shared" si="30"/>
        <v>16</v>
      </c>
      <c r="BN36" s="93">
        <f t="shared" si="31"/>
        <v>112</v>
      </c>
      <c r="BO36" s="44"/>
    </row>
    <row r="37" spans="1:67" ht="14.25" x14ac:dyDescent="0.2">
      <c r="A37" s="155">
        <v>33</v>
      </c>
      <c r="B37" s="156" t="s">
        <v>134</v>
      </c>
      <c r="C37" s="162" t="s">
        <v>135</v>
      </c>
      <c r="D37" s="166"/>
      <c r="E37" s="158">
        <f t="shared" si="24"/>
        <v>1181.02</v>
      </c>
      <c r="F37" s="163">
        <f>IF(K37=0,0,IF(G37+(IF(H37&gt;-150,(IF(H37&gt;=150,IF(J37&gt;=$AT$1,0,SUM(IF(MAX(O37:AJ37)=999,J37-2,J37)-K37*2*(15+50)%)*10),SUM(IF(MAX(O37:AJ37)=999,J37-2,J37)-K37*2*(H37/10+50)%)*10)),(IF(H37&lt;-150,IF((IF(MAX(O37:AJ37)=999,J37-2,J37)-K37*2*(H37/10+50)%)*10&lt;1,0,(IF(MAX(O37:AJ37)=999,J37-2,J37)-K37*2*(H37/10+50)%)*10))))),(IF(H37&gt;-150,(IF(H37&gt;150,IF(J37&gt;=$AT$1,0,SUM(IF(MAX(O37:AJ37)=999,J37-2,J37)-K37*2*(15+50)%)*10),SUM(IF(MAX(O37:AJ37)=999,J37-2,J37)-K37*2*(H37/10+50)%)*10)),(IF(H37&lt;-150,IF((IF(MAX(O37:AJ37)=999,J37-2,J37)-K37*2*(H37/10+50)%)*10&lt;1,0,(IF(MAX(O37:AJ37)=999,J37-2,J37)-K37*2*(H37/10+50)%)*10)))))))</f>
        <v>4.0199999999999836</v>
      </c>
      <c r="G37" s="160">
        <v>1177</v>
      </c>
      <c r="H37" s="160">
        <f t="shared" si="0"/>
        <v>-120.09999999999991</v>
      </c>
      <c r="I37" s="161">
        <v>33</v>
      </c>
      <c r="J37" s="102">
        <v>10</v>
      </c>
      <c r="K37" s="103">
        <v>10</v>
      </c>
      <c r="L37" s="104">
        <f t="shared" si="25"/>
        <v>1297.0999999999999</v>
      </c>
      <c r="M37" s="100">
        <f t="shared" si="26"/>
        <v>110</v>
      </c>
      <c r="N37" s="105">
        <f t="shared" si="27"/>
        <v>110</v>
      </c>
      <c r="O37" s="106">
        <v>10</v>
      </c>
      <c r="P37" s="107">
        <v>0</v>
      </c>
      <c r="Q37" s="108">
        <v>999</v>
      </c>
      <c r="R37" s="109">
        <v>2</v>
      </c>
      <c r="S37" s="110">
        <v>18</v>
      </c>
      <c r="T37" s="111">
        <v>2</v>
      </c>
      <c r="U37" s="108">
        <v>16</v>
      </c>
      <c r="V37" s="111">
        <v>2</v>
      </c>
      <c r="W37" s="110">
        <v>26</v>
      </c>
      <c r="X37" s="111">
        <v>0</v>
      </c>
      <c r="Y37" s="110">
        <v>23</v>
      </c>
      <c r="Z37" s="111">
        <v>0</v>
      </c>
      <c r="AA37" s="110">
        <v>32</v>
      </c>
      <c r="AB37" s="109">
        <v>1</v>
      </c>
      <c r="AC37" s="106">
        <v>27</v>
      </c>
      <c r="AD37" s="107">
        <v>2</v>
      </c>
      <c r="AE37" s="112">
        <v>25</v>
      </c>
      <c r="AF37" s="109">
        <v>0</v>
      </c>
      <c r="AG37" s="108">
        <v>2</v>
      </c>
      <c r="AH37" s="111">
        <v>0</v>
      </c>
      <c r="AI37" s="108">
        <v>38</v>
      </c>
      <c r="AJ37" s="111">
        <v>1</v>
      </c>
      <c r="AK37" s="84"/>
      <c r="AL37" s="85">
        <f t="shared" si="1"/>
        <v>10</v>
      </c>
      <c r="AM37" s="84"/>
      <c r="AN37" s="113">
        <f t="shared" si="2"/>
        <v>1426</v>
      </c>
      <c r="AO37" s="91">
        <f t="shared" si="3"/>
        <v>0</v>
      </c>
      <c r="AP37" s="114">
        <f t="shared" si="4"/>
        <v>1314</v>
      </c>
      <c r="AQ37" s="91">
        <f t="shared" si="5"/>
        <v>1324</v>
      </c>
      <c r="AR37" s="114">
        <f t="shared" si="6"/>
        <v>1394</v>
      </c>
      <c r="AS37" s="114">
        <f t="shared" si="7"/>
        <v>1286</v>
      </c>
      <c r="AT37" s="114">
        <f t="shared" si="8"/>
        <v>1178</v>
      </c>
      <c r="AU37" s="114">
        <f t="shared" si="9"/>
        <v>1233</v>
      </c>
      <c r="AV37" s="91">
        <f t="shared" si="10"/>
        <v>1270</v>
      </c>
      <c r="AW37" s="114">
        <f t="shared" si="11"/>
        <v>1433</v>
      </c>
      <c r="AX37" s="114">
        <f t="shared" si="12"/>
        <v>1113</v>
      </c>
      <c r="AY37" s="39"/>
      <c r="AZ37" s="115">
        <f t="shared" si="13"/>
        <v>15</v>
      </c>
      <c r="BA37" s="114">
        <f t="shared" si="14"/>
        <v>0</v>
      </c>
      <c r="BB37" s="114">
        <f t="shared" si="15"/>
        <v>8</v>
      </c>
      <c r="BC37" s="91">
        <f t="shared" si="16"/>
        <v>9</v>
      </c>
      <c r="BD37" s="114">
        <f t="shared" si="17"/>
        <v>13</v>
      </c>
      <c r="BE37" s="114">
        <f t="shared" si="18"/>
        <v>13</v>
      </c>
      <c r="BF37" s="114">
        <f t="shared" si="19"/>
        <v>10</v>
      </c>
      <c r="BG37" s="114">
        <f t="shared" si="20"/>
        <v>8</v>
      </c>
      <c r="BH37" s="114">
        <f t="shared" si="21"/>
        <v>12</v>
      </c>
      <c r="BI37" s="114">
        <f t="shared" si="22"/>
        <v>12</v>
      </c>
      <c r="BJ37" s="114">
        <f t="shared" si="23"/>
        <v>10</v>
      </c>
      <c r="BK37" s="92">
        <f t="shared" si="28"/>
        <v>110</v>
      </c>
      <c r="BL37" s="91">
        <f t="shared" si="29"/>
        <v>0</v>
      </c>
      <c r="BM37" s="91">
        <f t="shared" si="30"/>
        <v>15</v>
      </c>
      <c r="BN37" s="93">
        <f t="shared" si="31"/>
        <v>110</v>
      </c>
      <c r="BO37" s="44"/>
    </row>
    <row r="38" spans="1:67" ht="14.25" x14ac:dyDescent="0.2">
      <c r="A38" s="155">
        <v>34</v>
      </c>
      <c r="B38" s="156" t="s">
        <v>100</v>
      </c>
      <c r="C38" s="162" t="s">
        <v>16</v>
      </c>
      <c r="D38" s="166"/>
      <c r="E38" s="158">
        <f t="shared" si="24"/>
        <v>1177.04</v>
      </c>
      <c r="F38" s="163">
        <f>IF(K38=0,0,IF(G38+(IF(H38&gt;-150,(IF(H38&gt;=150,IF(J38&gt;=$AT$1,0,SUM(IF(MAX(O38:AJ38)=999,J38-2,J38)-K38*2*(15+50)%)*10),SUM(IF(MAX(O38:AJ38)=999,J38-2,J38)-K38*2*(H38/10+50)%)*10)),(IF(H38&lt;-150,IF((IF(MAX(O38:AJ38)=999,J38-2,J38)-K38*2*(H38/10+50)%)*10&lt;1,0,(IF(MAX(O38:AJ38)=999,J38-2,J38)-K38*2*(H38/10+50)%)*10))))),(IF(H38&gt;-150,(IF(H38&gt;150,IF(J38&gt;=$AT$1,0,SUM(IF(MAX(O38:AJ38)=999,J38-2,J38)-K38*2*(15+50)%)*10),SUM(IF(MAX(O38:AJ38)=999,J38-2,J38)-K38*2*(H38/10+50)%)*10)),(IF(H38&lt;-150,IF((IF(MAX(O38:AJ38)=999,J38-2,J38)-K38*2*(H38/10+50)%)*10&lt;1,0,(IF(MAX(O38:AJ38)=999,J38-2,J38)-K38*2*(H38/10+50)%)*10)))))))</f>
        <v>21.040000000000028</v>
      </c>
      <c r="G38" s="160">
        <v>1156</v>
      </c>
      <c r="H38" s="160">
        <f t="shared" si="0"/>
        <v>-95.63636363636374</v>
      </c>
      <c r="I38" s="161">
        <v>25</v>
      </c>
      <c r="J38" s="102">
        <v>11</v>
      </c>
      <c r="K38" s="103">
        <v>11</v>
      </c>
      <c r="L38" s="104">
        <f t="shared" si="25"/>
        <v>1251.6363636363637</v>
      </c>
      <c r="M38" s="100">
        <f t="shared" si="26"/>
        <v>117</v>
      </c>
      <c r="N38" s="105">
        <f t="shared" si="27"/>
        <v>108</v>
      </c>
      <c r="O38" s="106">
        <v>11</v>
      </c>
      <c r="P38" s="107">
        <v>0</v>
      </c>
      <c r="Q38" s="108">
        <v>5</v>
      </c>
      <c r="R38" s="109">
        <v>2</v>
      </c>
      <c r="S38" s="110">
        <v>22</v>
      </c>
      <c r="T38" s="111">
        <v>0</v>
      </c>
      <c r="U38" s="108">
        <v>15</v>
      </c>
      <c r="V38" s="111">
        <v>0</v>
      </c>
      <c r="W38" s="110">
        <v>29</v>
      </c>
      <c r="X38" s="111">
        <v>2</v>
      </c>
      <c r="Y38" s="110">
        <v>36</v>
      </c>
      <c r="Z38" s="111">
        <v>2</v>
      </c>
      <c r="AA38" s="110">
        <v>16</v>
      </c>
      <c r="AB38" s="109">
        <v>1</v>
      </c>
      <c r="AC38" s="106">
        <v>32</v>
      </c>
      <c r="AD38" s="107">
        <v>2</v>
      </c>
      <c r="AE38" s="112">
        <v>47</v>
      </c>
      <c r="AF38" s="109">
        <v>0</v>
      </c>
      <c r="AG38" s="108">
        <v>44</v>
      </c>
      <c r="AH38" s="111">
        <v>1</v>
      </c>
      <c r="AI38" s="108">
        <v>14</v>
      </c>
      <c r="AJ38" s="111">
        <v>1</v>
      </c>
      <c r="AK38" s="84"/>
      <c r="AL38" s="85">
        <f t="shared" si="1"/>
        <v>11</v>
      </c>
      <c r="AM38" s="84"/>
      <c r="AN38" s="113">
        <f t="shared" si="2"/>
        <v>1401</v>
      </c>
      <c r="AO38" s="91">
        <f t="shared" si="3"/>
        <v>1511</v>
      </c>
      <c r="AP38" s="114">
        <f t="shared" si="4"/>
        <v>1294</v>
      </c>
      <c r="AQ38" s="91">
        <f t="shared" si="5"/>
        <v>1337</v>
      </c>
      <c r="AR38" s="114">
        <f t="shared" si="6"/>
        <v>1217</v>
      </c>
      <c r="AS38" s="114">
        <f t="shared" si="7"/>
        <v>1127</v>
      </c>
      <c r="AT38" s="114">
        <f t="shared" si="8"/>
        <v>1324</v>
      </c>
      <c r="AU38" s="114">
        <f t="shared" si="9"/>
        <v>1178</v>
      </c>
      <c r="AV38" s="91">
        <f t="shared" si="10"/>
        <v>1000</v>
      </c>
      <c r="AW38" s="114">
        <f t="shared" si="11"/>
        <v>1018</v>
      </c>
      <c r="AX38" s="114">
        <f t="shared" si="12"/>
        <v>1361</v>
      </c>
      <c r="AY38" s="39"/>
      <c r="AZ38" s="115">
        <f t="shared" si="13"/>
        <v>15</v>
      </c>
      <c r="BA38" s="114">
        <f t="shared" si="14"/>
        <v>10</v>
      </c>
      <c r="BB38" s="114">
        <f t="shared" si="15"/>
        <v>11</v>
      </c>
      <c r="BC38" s="91">
        <f t="shared" si="16"/>
        <v>9</v>
      </c>
      <c r="BD38" s="114">
        <f t="shared" si="17"/>
        <v>10</v>
      </c>
      <c r="BE38" s="114">
        <f t="shared" si="18"/>
        <v>9</v>
      </c>
      <c r="BF38" s="114">
        <f t="shared" si="19"/>
        <v>9</v>
      </c>
      <c r="BG38" s="114">
        <f t="shared" si="20"/>
        <v>10</v>
      </c>
      <c r="BH38" s="114">
        <f t="shared" si="21"/>
        <v>11</v>
      </c>
      <c r="BI38" s="114">
        <f t="shared" si="22"/>
        <v>12</v>
      </c>
      <c r="BJ38" s="114">
        <f t="shared" si="23"/>
        <v>11</v>
      </c>
      <c r="BK38" s="92">
        <f t="shared" si="28"/>
        <v>117</v>
      </c>
      <c r="BL38" s="91">
        <f t="shared" si="29"/>
        <v>9</v>
      </c>
      <c r="BM38" s="91">
        <f t="shared" si="30"/>
        <v>15</v>
      </c>
      <c r="BN38" s="93">
        <f t="shared" si="31"/>
        <v>108</v>
      </c>
      <c r="BO38" s="44"/>
    </row>
    <row r="39" spans="1:67" ht="14.25" x14ac:dyDescent="0.2">
      <c r="A39" s="155">
        <v>35</v>
      </c>
      <c r="B39" s="156" t="s">
        <v>12</v>
      </c>
      <c r="C39" s="162" t="s">
        <v>17</v>
      </c>
      <c r="D39" s="166" t="s">
        <v>101</v>
      </c>
      <c r="E39" s="158">
        <f t="shared" si="24"/>
        <v>1170</v>
      </c>
      <c r="F39" s="159">
        <v>0</v>
      </c>
      <c r="G39" s="160">
        <v>1170</v>
      </c>
      <c r="H39" s="160">
        <f t="shared" si="0"/>
        <v>-47.200000000000045</v>
      </c>
      <c r="I39" s="161">
        <v>46</v>
      </c>
      <c r="J39" s="102">
        <v>7</v>
      </c>
      <c r="K39" s="103">
        <v>10</v>
      </c>
      <c r="L39" s="104">
        <f t="shared" si="25"/>
        <v>1217.2</v>
      </c>
      <c r="M39" s="100">
        <f t="shared" si="26"/>
        <v>107</v>
      </c>
      <c r="N39" s="105">
        <f t="shared" si="27"/>
        <v>107</v>
      </c>
      <c r="O39" s="106">
        <v>12</v>
      </c>
      <c r="P39" s="107">
        <v>0</v>
      </c>
      <c r="Q39" s="108">
        <v>2</v>
      </c>
      <c r="R39" s="109">
        <v>0</v>
      </c>
      <c r="S39" s="110">
        <v>999</v>
      </c>
      <c r="T39" s="111">
        <v>2</v>
      </c>
      <c r="U39" s="108">
        <v>40</v>
      </c>
      <c r="V39" s="111">
        <v>1</v>
      </c>
      <c r="W39" s="110">
        <v>19</v>
      </c>
      <c r="X39" s="111">
        <v>1</v>
      </c>
      <c r="Y39" s="110">
        <v>38</v>
      </c>
      <c r="Z39" s="111">
        <v>2</v>
      </c>
      <c r="AA39" s="110">
        <v>3</v>
      </c>
      <c r="AB39" s="109">
        <v>0</v>
      </c>
      <c r="AC39" s="106">
        <v>25</v>
      </c>
      <c r="AD39" s="107">
        <v>0</v>
      </c>
      <c r="AE39" s="112">
        <v>46</v>
      </c>
      <c r="AF39" s="109">
        <v>0</v>
      </c>
      <c r="AG39" s="108">
        <v>36</v>
      </c>
      <c r="AH39" s="111">
        <v>0</v>
      </c>
      <c r="AI39" s="108">
        <v>45</v>
      </c>
      <c r="AJ39" s="111">
        <v>1</v>
      </c>
      <c r="AK39" s="84"/>
      <c r="AL39" s="85">
        <f t="shared" si="1"/>
        <v>7</v>
      </c>
      <c r="AM39" s="84"/>
      <c r="AN39" s="113">
        <f t="shared" si="2"/>
        <v>1382</v>
      </c>
      <c r="AO39" s="91">
        <f t="shared" si="3"/>
        <v>1433</v>
      </c>
      <c r="AP39" s="114">
        <f t="shared" si="4"/>
        <v>0</v>
      </c>
      <c r="AQ39" s="91">
        <f t="shared" si="5"/>
        <v>1084</v>
      </c>
      <c r="AR39" s="114">
        <f t="shared" si="6"/>
        <v>1299</v>
      </c>
      <c r="AS39" s="114">
        <f t="shared" si="7"/>
        <v>1113</v>
      </c>
      <c r="AT39" s="114">
        <f t="shared" si="8"/>
        <v>1464</v>
      </c>
      <c r="AU39" s="114">
        <f t="shared" si="9"/>
        <v>1270</v>
      </c>
      <c r="AV39" s="91">
        <f t="shared" si="10"/>
        <v>1000</v>
      </c>
      <c r="AW39" s="114">
        <f t="shared" si="11"/>
        <v>1127</v>
      </c>
      <c r="AX39" s="114">
        <f t="shared" si="12"/>
        <v>1000</v>
      </c>
      <c r="AY39" s="39"/>
      <c r="AZ39" s="115">
        <f t="shared" si="13"/>
        <v>16</v>
      </c>
      <c r="BA39" s="114">
        <f t="shared" si="14"/>
        <v>12</v>
      </c>
      <c r="BB39" s="114">
        <f t="shared" si="15"/>
        <v>0</v>
      </c>
      <c r="BC39" s="91">
        <f t="shared" si="16"/>
        <v>10</v>
      </c>
      <c r="BD39" s="114">
        <f t="shared" si="17"/>
        <v>10</v>
      </c>
      <c r="BE39" s="114">
        <f t="shared" si="18"/>
        <v>10</v>
      </c>
      <c r="BF39" s="114">
        <f t="shared" si="19"/>
        <v>16</v>
      </c>
      <c r="BG39" s="114">
        <f t="shared" si="20"/>
        <v>12</v>
      </c>
      <c r="BH39" s="114">
        <f t="shared" si="21"/>
        <v>8</v>
      </c>
      <c r="BI39" s="114">
        <f t="shared" si="22"/>
        <v>9</v>
      </c>
      <c r="BJ39" s="114">
        <f t="shared" si="23"/>
        <v>4</v>
      </c>
      <c r="BK39" s="92">
        <f t="shared" si="28"/>
        <v>107</v>
      </c>
      <c r="BL39" s="91">
        <f t="shared" si="29"/>
        <v>0</v>
      </c>
      <c r="BM39" s="91">
        <f t="shared" si="30"/>
        <v>16</v>
      </c>
      <c r="BN39" s="93">
        <f t="shared" si="31"/>
        <v>107</v>
      </c>
      <c r="BO39" s="44"/>
    </row>
    <row r="40" spans="1:67" ht="14.25" x14ac:dyDescent="0.2">
      <c r="A40" s="155">
        <v>36</v>
      </c>
      <c r="B40" s="156" t="s">
        <v>15</v>
      </c>
      <c r="C40" s="162" t="s">
        <v>19</v>
      </c>
      <c r="D40" s="166"/>
      <c r="E40" s="158">
        <f t="shared" si="24"/>
        <v>1114.8399999999999</v>
      </c>
      <c r="F40" s="163">
        <f t="shared" ref="F40:F51" si="34">IF(K40=0,0,IF(G40+(IF(H40&gt;-150,(IF(H40&gt;=150,IF(J40&gt;=$AT$1,0,SUM(IF(MAX(O40:AJ40)=999,J40-2,J40)-K40*2*(15+50)%)*10),SUM(IF(MAX(O40:AJ40)=999,J40-2,J40)-K40*2*(H40/10+50)%)*10)),(IF(H40&lt;-150,IF((IF(MAX(O40:AJ40)=999,J40-2,J40)-K40*2*(H40/10+50)%)*10&lt;1,0,(IF(MAX(O40:AJ40)=999,J40-2,J40)-K40*2*(H40/10+50)%)*10))))),(IF(H40&gt;-150,(IF(H40&gt;150,IF(J40&gt;=$AT$1,0,SUM(IF(MAX(O40:AJ40)=999,J40-2,J40)-K40*2*(15+50)%)*10),SUM(IF(MAX(O40:AJ40)=999,J40-2,J40)-K40*2*(H40/10+50)%)*10)),(IF(H40&lt;-150,IF((IF(MAX(O40:AJ40)=999,J40-2,J40)-K40*2*(H40/10+50)%)*10&lt;1,0,(IF(MAX(O40:AJ40)=999,J40-2,J40)-K40*2*(H40/10+50)%)*10)))))))</f>
        <v>-12.159999999999993</v>
      </c>
      <c r="G40" s="160">
        <v>1127</v>
      </c>
      <c r="H40" s="160">
        <f t="shared" si="0"/>
        <v>-89.200000000000045</v>
      </c>
      <c r="I40" s="161">
        <v>39</v>
      </c>
      <c r="J40" s="102">
        <v>9</v>
      </c>
      <c r="K40" s="103">
        <v>10</v>
      </c>
      <c r="L40" s="104">
        <f t="shared" si="25"/>
        <v>1216.2</v>
      </c>
      <c r="M40" s="100">
        <f t="shared" si="26"/>
        <v>106</v>
      </c>
      <c r="N40" s="105">
        <f t="shared" si="27"/>
        <v>106</v>
      </c>
      <c r="O40" s="106">
        <v>13</v>
      </c>
      <c r="P40" s="107">
        <v>1</v>
      </c>
      <c r="Q40" s="108">
        <v>7</v>
      </c>
      <c r="R40" s="109">
        <v>0</v>
      </c>
      <c r="S40" s="110">
        <v>39</v>
      </c>
      <c r="T40" s="111">
        <v>1</v>
      </c>
      <c r="U40" s="108">
        <v>47</v>
      </c>
      <c r="V40" s="111">
        <v>0</v>
      </c>
      <c r="W40" s="110">
        <v>42</v>
      </c>
      <c r="X40" s="111">
        <v>2</v>
      </c>
      <c r="Y40" s="110">
        <v>34</v>
      </c>
      <c r="Z40" s="111">
        <v>0</v>
      </c>
      <c r="AA40" s="110">
        <v>2</v>
      </c>
      <c r="AB40" s="109">
        <v>0</v>
      </c>
      <c r="AC40" s="106">
        <v>999</v>
      </c>
      <c r="AD40" s="107">
        <v>2</v>
      </c>
      <c r="AE40" s="112">
        <v>19</v>
      </c>
      <c r="AF40" s="109">
        <v>0</v>
      </c>
      <c r="AG40" s="108">
        <v>35</v>
      </c>
      <c r="AH40" s="111">
        <v>2</v>
      </c>
      <c r="AI40" s="108">
        <v>41</v>
      </c>
      <c r="AJ40" s="111">
        <v>1</v>
      </c>
      <c r="AK40" s="84"/>
      <c r="AL40" s="85">
        <f t="shared" si="1"/>
        <v>9</v>
      </c>
      <c r="AM40" s="84"/>
      <c r="AN40" s="113">
        <f t="shared" si="2"/>
        <v>1362</v>
      </c>
      <c r="AO40" s="91">
        <f t="shared" si="3"/>
        <v>1440</v>
      </c>
      <c r="AP40" s="114">
        <f t="shared" si="4"/>
        <v>1164</v>
      </c>
      <c r="AQ40" s="91">
        <f t="shared" si="5"/>
        <v>1000</v>
      </c>
      <c r="AR40" s="114">
        <f t="shared" si="6"/>
        <v>1058</v>
      </c>
      <c r="AS40" s="114">
        <f t="shared" si="7"/>
        <v>1156</v>
      </c>
      <c r="AT40" s="114">
        <f t="shared" si="8"/>
        <v>1433</v>
      </c>
      <c r="AU40" s="114">
        <f t="shared" si="9"/>
        <v>0</v>
      </c>
      <c r="AV40" s="91">
        <f t="shared" si="10"/>
        <v>1299</v>
      </c>
      <c r="AW40" s="114">
        <f t="shared" si="11"/>
        <v>1170</v>
      </c>
      <c r="AX40" s="114">
        <f t="shared" si="12"/>
        <v>1080</v>
      </c>
      <c r="AY40" s="39"/>
      <c r="AZ40" s="115">
        <f t="shared" si="13"/>
        <v>14</v>
      </c>
      <c r="BA40" s="114">
        <f t="shared" si="14"/>
        <v>12</v>
      </c>
      <c r="BB40" s="114">
        <f t="shared" si="15"/>
        <v>11</v>
      </c>
      <c r="BC40" s="91">
        <f t="shared" si="16"/>
        <v>11</v>
      </c>
      <c r="BD40" s="114">
        <f t="shared" si="17"/>
        <v>9</v>
      </c>
      <c r="BE40" s="114">
        <f t="shared" si="18"/>
        <v>11</v>
      </c>
      <c r="BF40" s="114">
        <f t="shared" si="19"/>
        <v>12</v>
      </c>
      <c r="BG40" s="114">
        <f t="shared" si="20"/>
        <v>0</v>
      </c>
      <c r="BH40" s="114">
        <f t="shared" si="21"/>
        <v>10</v>
      </c>
      <c r="BI40" s="114">
        <f t="shared" si="22"/>
        <v>7</v>
      </c>
      <c r="BJ40" s="114">
        <f t="shared" si="23"/>
        <v>9</v>
      </c>
      <c r="BK40" s="92">
        <f t="shared" si="28"/>
        <v>106</v>
      </c>
      <c r="BL40" s="91">
        <f t="shared" si="29"/>
        <v>0</v>
      </c>
      <c r="BM40" s="91">
        <f t="shared" si="30"/>
        <v>14</v>
      </c>
      <c r="BN40" s="93">
        <f t="shared" si="31"/>
        <v>106</v>
      </c>
      <c r="BO40" s="44"/>
    </row>
    <row r="41" spans="1:67" ht="14.25" x14ac:dyDescent="0.2">
      <c r="A41" s="155">
        <v>37</v>
      </c>
      <c r="B41" s="156" t="s">
        <v>136</v>
      </c>
      <c r="C41" s="162" t="s">
        <v>19</v>
      </c>
      <c r="D41" s="166"/>
      <c r="E41" s="158">
        <f t="shared" si="24"/>
        <v>1133.06</v>
      </c>
      <c r="F41" s="163">
        <f t="shared" si="34"/>
        <v>38.059999999999988</v>
      </c>
      <c r="G41" s="160">
        <v>1095</v>
      </c>
      <c r="H41" s="160">
        <f t="shared" si="0"/>
        <v>-127.5454545454545</v>
      </c>
      <c r="I41" s="161">
        <v>21</v>
      </c>
      <c r="J41" s="102">
        <v>12</v>
      </c>
      <c r="K41" s="103">
        <v>11</v>
      </c>
      <c r="L41" s="104">
        <f t="shared" si="25"/>
        <v>1222.5454545454545</v>
      </c>
      <c r="M41" s="100">
        <f t="shared" si="26"/>
        <v>114</v>
      </c>
      <c r="N41" s="105">
        <f t="shared" si="27"/>
        <v>110</v>
      </c>
      <c r="O41" s="106">
        <v>14</v>
      </c>
      <c r="P41" s="107">
        <v>1</v>
      </c>
      <c r="Q41" s="108">
        <v>4</v>
      </c>
      <c r="R41" s="109">
        <v>0</v>
      </c>
      <c r="S41" s="110">
        <v>8</v>
      </c>
      <c r="T41" s="111">
        <v>0</v>
      </c>
      <c r="U41" s="108">
        <v>45</v>
      </c>
      <c r="V41" s="111">
        <v>2</v>
      </c>
      <c r="W41" s="110">
        <v>43</v>
      </c>
      <c r="X41" s="111">
        <v>1</v>
      </c>
      <c r="Y41" s="110">
        <v>40</v>
      </c>
      <c r="Z41" s="111">
        <v>1</v>
      </c>
      <c r="AA41" s="110">
        <v>30</v>
      </c>
      <c r="AB41" s="109">
        <v>1</v>
      </c>
      <c r="AC41" s="106">
        <v>46</v>
      </c>
      <c r="AD41" s="107">
        <v>2</v>
      </c>
      <c r="AE41" s="112">
        <v>22</v>
      </c>
      <c r="AF41" s="109">
        <v>2</v>
      </c>
      <c r="AG41" s="108">
        <v>20</v>
      </c>
      <c r="AH41" s="111">
        <v>1</v>
      </c>
      <c r="AI41" s="108">
        <v>25</v>
      </c>
      <c r="AJ41" s="111">
        <v>1</v>
      </c>
      <c r="AK41" s="84"/>
      <c r="AL41" s="85">
        <f t="shared" si="1"/>
        <v>12</v>
      </c>
      <c r="AM41" s="84"/>
      <c r="AN41" s="113">
        <f t="shared" si="2"/>
        <v>1361</v>
      </c>
      <c r="AO41" s="91">
        <f t="shared" si="3"/>
        <v>1463</v>
      </c>
      <c r="AP41" s="114">
        <f t="shared" si="4"/>
        <v>1435</v>
      </c>
      <c r="AQ41" s="91">
        <f t="shared" si="5"/>
        <v>1000</v>
      </c>
      <c r="AR41" s="114">
        <f t="shared" si="6"/>
        <v>1037</v>
      </c>
      <c r="AS41" s="114">
        <f t="shared" si="7"/>
        <v>1084</v>
      </c>
      <c r="AT41" s="114">
        <f t="shared" si="8"/>
        <v>1206</v>
      </c>
      <c r="AU41" s="114">
        <f t="shared" si="9"/>
        <v>1000</v>
      </c>
      <c r="AV41" s="91">
        <f t="shared" si="10"/>
        <v>1294</v>
      </c>
      <c r="AW41" s="114">
        <f t="shared" si="11"/>
        <v>1298</v>
      </c>
      <c r="AX41" s="114">
        <f t="shared" si="12"/>
        <v>1270</v>
      </c>
      <c r="AY41" s="39"/>
      <c r="AZ41" s="115">
        <f t="shared" si="13"/>
        <v>11</v>
      </c>
      <c r="BA41" s="114">
        <f t="shared" si="14"/>
        <v>14</v>
      </c>
      <c r="BB41" s="114">
        <f t="shared" si="15"/>
        <v>13</v>
      </c>
      <c r="BC41" s="91">
        <f t="shared" si="16"/>
        <v>4</v>
      </c>
      <c r="BD41" s="114">
        <f t="shared" si="17"/>
        <v>8</v>
      </c>
      <c r="BE41" s="114">
        <f t="shared" si="18"/>
        <v>10</v>
      </c>
      <c r="BF41" s="114">
        <f t="shared" si="19"/>
        <v>11</v>
      </c>
      <c r="BG41" s="114">
        <f t="shared" si="20"/>
        <v>8</v>
      </c>
      <c r="BH41" s="114">
        <f t="shared" si="21"/>
        <v>11</v>
      </c>
      <c r="BI41" s="114">
        <f t="shared" si="22"/>
        <v>12</v>
      </c>
      <c r="BJ41" s="114">
        <f t="shared" si="23"/>
        <v>12</v>
      </c>
      <c r="BK41" s="92">
        <f t="shared" si="28"/>
        <v>114</v>
      </c>
      <c r="BL41" s="91">
        <f t="shared" si="29"/>
        <v>4</v>
      </c>
      <c r="BM41" s="91">
        <f t="shared" si="30"/>
        <v>14</v>
      </c>
      <c r="BN41" s="93">
        <f t="shared" si="31"/>
        <v>110</v>
      </c>
      <c r="BO41" s="44"/>
    </row>
    <row r="42" spans="1:67" ht="14.25" x14ac:dyDescent="0.2">
      <c r="A42" s="155">
        <v>38</v>
      </c>
      <c r="B42" s="156" t="s">
        <v>103</v>
      </c>
      <c r="C42" s="162" t="s">
        <v>148</v>
      </c>
      <c r="D42" s="166"/>
      <c r="E42" s="158">
        <f t="shared" si="24"/>
        <v>1132.04</v>
      </c>
      <c r="F42" s="163">
        <f t="shared" si="34"/>
        <v>19.04</v>
      </c>
      <c r="G42" s="160">
        <v>1113</v>
      </c>
      <c r="H42" s="160">
        <f t="shared" si="0"/>
        <v>-132</v>
      </c>
      <c r="I42" s="161">
        <v>32</v>
      </c>
      <c r="J42" s="102">
        <v>10</v>
      </c>
      <c r="K42" s="103">
        <v>11</v>
      </c>
      <c r="L42" s="104">
        <f t="shared" si="25"/>
        <v>1245</v>
      </c>
      <c r="M42" s="100">
        <f t="shared" si="26"/>
        <v>112</v>
      </c>
      <c r="N42" s="105">
        <f t="shared" si="27"/>
        <v>105</v>
      </c>
      <c r="O42" s="106">
        <v>15</v>
      </c>
      <c r="P42" s="107">
        <v>2</v>
      </c>
      <c r="Q42" s="108">
        <v>21</v>
      </c>
      <c r="R42" s="109">
        <v>0</v>
      </c>
      <c r="S42" s="110">
        <v>25</v>
      </c>
      <c r="T42" s="111">
        <v>1</v>
      </c>
      <c r="U42" s="108">
        <v>2</v>
      </c>
      <c r="V42" s="111">
        <v>1</v>
      </c>
      <c r="W42" s="110">
        <v>39</v>
      </c>
      <c r="X42" s="111">
        <v>0</v>
      </c>
      <c r="Y42" s="110">
        <v>35</v>
      </c>
      <c r="Z42" s="111">
        <v>0</v>
      </c>
      <c r="AA42" s="110">
        <v>29</v>
      </c>
      <c r="AB42" s="109">
        <v>1</v>
      </c>
      <c r="AC42" s="106">
        <v>19</v>
      </c>
      <c r="AD42" s="107">
        <v>1</v>
      </c>
      <c r="AE42" s="112">
        <v>43</v>
      </c>
      <c r="AF42" s="109">
        <v>2</v>
      </c>
      <c r="AG42" s="108">
        <v>22</v>
      </c>
      <c r="AH42" s="111">
        <v>1</v>
      </c>
      <c r="AI42" s="108">
        <v>33</v>
      </c>
      <c r="AJ42" s="111">
        <v>1</v>
      </c>
      <c r="AK42" s="84"/>
      <c r="AL42" s="85">
        <f t="shared" si="1"/>
        <v>10</v>
      </c>
      <c r="AM42" s="84"/>
      <c r="AN42" s="113">
        <f t="shared" si="2"/>
        <v>1337</v>
      </c>
      <c r="AO42" s="91">
        <f t="shared" si="3"/>
        <v>1297</v>
      </c>
      <c r="AP42" s="114">
        <f t="shared" si="4"/>
        <v>1270</v>
      </c>
      <c r="AQ42" s="91">
        <f t="shared" si="5"/>
        <v>1433</v>
      </c>
      <c r="AR42" s="114">
        <f t="shared" si="6"/>
        <v>1164</v>
      </c>
      <c r="AS42" s="114">
        <f t="shared" si="7"/>
        <v>1170</v>
      </c>
      <c r="AT42" s="114">
        <f t="shared" si="8"/>
        <v>1217</v>
      </c>
      <c r="AU42" s="114">
        <f t="shared" si="9"/>
        <v>1299</v>
      </c>
      <c r="AV42" s="91">
        <f t="shared" si="10"/>
        <v>1037</v>
      </c>
      <c r="AW42" s="114">
        <f t="shared" si="11"/>
        <v>1294</v>
      </c>
      <c r="AX42" s="114">
        <f t="shared" si="12"/>
        <v>1177</v>
      </c>
      <c r="AY42" s="39"/>
      <c r="AZ42" s="115">
        <f t="shared" si="13"/>
        <v>9</v>
      </c>
      <c r="BA42" s="114">
        <f t="shared" si="14"/>
        <v>12</v>
      </c>
      <c r="BB42" s="114">
        <f t="shared" si="15"/>
        <v>12</v>
      </c>
      <c r="BC42" s="91">
        <f t="shared" si="16"/>
        <v>12</v>
      </c>
      <c r="BD42" s="114">
        <f t="shared" si="17"/>
        <v>11</v>
      </c>
      <c r="BE42" s="114">
        <f t="shared" si="18"/>
        <v>7</v>
      </c>
      <c r="BF42" s="114">
        <f t="shared" si="19"/>
        <v>10</v>
      </c>
      <c r="BG42" s="114">
        <f t="shared" si="20"/>
        <v>10</v>
      </c>
      <c r="BH42" s="114">
        <f t="shared" si="21"/>
        <v>8</v>
      </c>
      <c r="BI42" s="114">
        <f t="shared" si="22"/>
        <v>11</v>
      </c>
      <c r="BJ42" s="114">
        <f t="shared" si="23"/>
        <v>10</v>
      </c>
      <c r="BK42" s="92">
        <f t="shared" si="28"/>
        <v>112</v>
      </c>
      <c r="BL42" s="91">
        <f t="shared" si="29"/>
        <v>7</v>
      </c>
      <c r="BM42" s="91">
        <f t="shared" si="30"/>
        <v>12</v>
      </c>
      <c r="BN42" s="93">
        <f t="shared" si="31"/>
        <v>105</v>
      </c>
      <c r="BO42" s="44"/>
    </row>
    <row r="43" spans="1:67" ht="14.25" x14ac:dyDescent="0.2">
      <c r="A43" s="155">
        <v>39</v>
      </c>
      <c r="B43" s="156" t="s">
        <v>49</v>
      </c>
      <c r="C43" s="162" t="s">
        <v>16</v>
      </c>
      <c r="D43" s="166"/>
      <c r="E43" s="158">
        <f t="shared" si="24"/>
        <v>1174.1600000000001</v>
      </c>
      <c r="F43" s="163">
        <f t="shared" si="34"/>
        <v>10.160000000000018</v>
      </c>
      <c r="G43" s="160">
        <v>1164</v>
      </c>
      <c r="H43" s="160">
        <f t="shared" si="0"/>
        <v>-46.181818181818244</v>
      </c>
      <c r="I43" s="161">
        <v>27</v>
      </c>
      <c r="J43" s="102">
        <v>11</v>
      </c>
      <c r="K43" s="103">
        <v>11</v>
      </c>
      <c r="L43" s="104">
        <f t="shared" si="25"/>
        <v>1210.1818181818182</v>
      </c>
      <c r="M43" s="100">
        <f t="shared" si="26"/>
        <v>113</v>
      </c>
      <c r="N43" s="105">
        <f t="shared" si="27"/>
        <v>105</v>
      </c>
      <c r="O43" s="106">
        <v>16</v>
      </c>
      <c r="P43" s="107">
        <v>0</v>
      </c>
      <c r="Q43" s="108">
        <v>8</v>
      </c>
      <c r="R43" s="109">
        <v>1</v>
      </c>
      <c r="S43" s="110">
        <v>36</v>
      </c>
      <c r="T43" s="111">
        <v>1</v>
      </c>
      <c r="U43" s="108">
        <v>46</v>
      </c>
      <c r="V43" s="111">
        <v>2</v>
      </c>
      <c r="W43" s="110">
        <v>38</v>
      </c>
      <c r="X43" s="111">
        <v>2</v>
      </c>
      <c r="Y43" s="110">
        <v>20</v>
      </c>
      <c r="Z43" s="111">
        <v>0</v>
      </c>
      <c r="AA43" s="110">
        <v>47</v>
      </c>
      <c r="AB43" s="109">
        <v>0</v>
      </c>
      <c r="AC43" s="106">
        <v>43</v>
      </c>
      <c r="AD43" s="107">
        <v>1</v>
      </c>
      <c r="AE43" s="112">
        <v>32</v>
      </c>
      <c r="AF43" s="109">
        <v>2</v>
      </c>
      <c r="AG43" s="108">
        <v>15</v>
      </c>
      <c r="AH43" s="111">
        <v>2</v>
      </c>
      <c r="AI43" s="108">
        <v>4</v>
      </c>
      <c r="AJ43" s="111">
        <v>0</v>
      </c>
      <c r="AK43" s="84"/>
      <c r="AL43" s="85">
        <f t="shared" si="1"/>
        <v>11</v>
      </c>
      <c r="AM43" s="84"/>
      <c r="AN43" s="113">
        <f t="shared" si="2"/>
        <v>1324</v>
      </c>
      <c r="AO43" s="91">
        <f t="shared" si="3"/>
        <v>1435</v>
      </c>
      <c r="AP43" s="114">
        <f t="shared" si="4"/>
        <v>1127</v>
      </c>
      <c r="AQ43" s="91">
        <f t="shared" si="5"/>
        <v>1000</v>
      </c>
      <c r="AR43" s="114">
        <f t="shared" si="6"/>
        <v>1113</v>
      </c>
      <c r="AS43" s="114">
        <f t="shared" si="7"/>
        <v>1298</v>
      </c>
      <c r="AT43" s="114">
        <f t="shared" si="8"/>
        <v>1000</v>
      </c>
      <c r="AU43" s="114">
        <f t="shared" si="9"/>
        <v>1037</v>
      </c>
      <c r="AV43" s="91">
        <f t="shared" si="10"/>
        <v>1178</v>
      </c>
      <c r="AW43" s="114">
        <f t="shared" si="11"/>
        <v>1337</v>
      </c>
      <c r="AX43" s="114">
        <f t="shared" si="12"/>
        <v>1463</v>
      </c>
      <c r="AY43" s="39"/>
      <c r="AZ43" s="115">
        <f t="shared" si="13"/>
        <v>9</v>
      </c>
      <c r="BA43" s="114">
        <f t="shared" si="14"/>
        <v>13</v>
      </c>
      <c r="BB43" s="114">
        <f t="shared" si="15"/>
        <v>9</v>
      </c>
      <c r="BC43" s="91">
        <f t="shared" si="16"/>
        <v>8</v>
      </c>
      <c r="BD43" s="114">
        <f t="shared" si="17"/>
        <v>10</v>
      </c>
      <c r="BE43" s="114">
        <f t="shared" si="18"/>
        <v>12</v>
      </c>
      <c r="BF43" s="114">
        <f t="shared" si="19"/>
        <v>11</v>
      </c>
      <c r="BG43" s="114">
        <f t="shared" si="20"/>
        <v>8</v>
      </c>
      <c r="BH43" s="114">
        <f t="shared" si="21"/>
        <v>10</v>
      </c>
      <c r="BI43" s="114">
        <f t="shared" si="22"/>
        <v>9</v>
      </c>
      <c r="BJ43" s="114">
        <f t="shared" si="23"/>
        <v>14</v>
      </c>
      <c r="BK43" s="92">
        <f t="shared" si="28"/>
        <v>113</v>
      </c>
      <c r="BL43" s="91">
        <f t="shared" si="29"/>
        <v>8</v>
      </c>
      <c r="BM43" s="91">
        <f t="shared" si="30"/>
        <v>14</v>
      </c>
      <c r="BN43" s="93">
        <f t="shared" si="31"/>
        <v>105</v>
      </c>
      <c r="BO43" s="44"/>
    </row>
    <row r="44" spans="1:67" ht="14.25" x14ac:dyDescent="0.2">
      <c r="A44" s="155">
        <v>40</v>
      </c>
      <c r="B44" s="156" t="s">
        <v>51</v>
      </c>
      <c r="C44" s="162" t="s">
        <v>19</v>
      </c>
      <c r="D44" s="166"/>
      <c r="E44" s="158">
        <f t="shared" si="24"/>
        <v>1095.26</v>
      </c>
      <c r="F44" s="163">
        <f t="shared" si="34"/>
        <v>11.260000000000012</v>
      </c>
      <c r="G44" s="160">
        <v>1084</v>
      </c>
      <c r="H44" s="160">
        <f t="shared" si="0"/>
        <v>-96.63636363636374</v>
      </c>
      <c r="I44" s="161">
        <v>34</v>
      </c>
      <c r="J44" s="102">
        <v>10</v>
      </c>
      <c r="K44" s="103">
        <v>11</v>
      </c>
      <c r="L44" s="104">
        <f t="shared" si="25"/>
        <v>1180.6363636363637</v>
      </c>
      <c r="M44" s="100">
        <f t="shared" si="26"/>
        <v>107</v>
      </c>
      <c r="N44" s="105">
        <f t="shared" si="27"/>
        <v>103</v>
      </c>
      <c r="O44" s="106">
        <v>17</v>
      </c>
      <c r="P44" s="107">
        <v>1</v>
      </c>
      <c r="Q44" s="108">
        <v>19</v>
      </c>
      <c r="R44" s="109">
        <v>0</v>
      </c>
      <c r="S44" s="110">
        <v>13</v>
      </c>
      <c r="T44" s="111">
        <v>1</v>
      </c>
      <c r="U44" s="108">
        <v>35</v>
      </c>
      <c r="V44" s="111">
        <v>1</v>
      </c>
      <c r="W44" s="110">
        <v>25</v>
      </c>
      <c r="X44" s="111">
        <v>1</v>
      </c>
      <c r="Y44" s="110">
        <v>37</v>
      </c>
      <c r="Z44" s="111">
        <v>1</v>
      </c>
      <c r="AA44" s="110">
        <v>15</v>
      </c>
      <c r="AB44" s="109">
        <v>0</v>
      </c>
      <c r="AC44" s="106">
        <v>41</v>
      </c>
      <c r="AD44" s="107">
        <v>1</v>
      </c>
      <c r="AE44" s="112">
        <v>42</v>
      </c>
      <c r="AF44" s="109">
        <v>0</v>
      </c>
      <c r="AG44" s="108">
        <v>45</v>
      </c>
      <c r="AH44" s="111">
        <v>2</v>
      </c>
      <c r="AI44" s="108">
        <v>46</v>
      </c>
      <c r="AJ44" s="111">
        <v>2</v>
      </c>
      <c r="AK44" s="84"/>
      <c r="AL44" s="85">
        <f t="shared" si="1"/>
        <v>10</v>
      </c>
      <c r="AM44" s="84"/>
      <c r="AN44" s="113">
        <f t="shared" si="2"/>
        <v>1316</v>
      </c>
      <c r="AO44" s="91">
        <f t="shared" si="3"/>
        <v>1299</v>
      </c>
      <c r="AP44" s="114">
        <f t="shared" si="4"/>
        <v>1362</v>
      </c>
      <c r="AQ44" s="91">
        <f t="shared" si="5"/>
        <v>1170</v>
      </c>
      <c r="AR44" s="114">
        <f t="shared" si="6"/>
        <v>1270</v>
      </c>
      <c r="AS44" s="114">
        <f t="shared" si="7"/>
        <v>1095</v>
      </c>
      <c r="AT44" s="114">
        <f t="shared" si="8"/>
        <v>1337</v>
      </c>
      <c r="AU44" s="114">
        <f t="shared" si="9"/>
        <v>1080</v>
      </c>
      <c r="AV44" s="91">
        <f t="shared" si="10"/>
        <v>1058</v>
      </c>
      <c r="AW44" s="114">
        <f t="shared" si="11"/>
        <v>1000</v>
      </c>
      <c r="AX44" s="114">
        <f t="shared" si="12"/>
        <v>1000</v>
      </c>
      <c r="AY44" s="39"/>
      <c r="AZ44" s="115">
        <f t="shared" si="13"/>
        <v>13</v>
      </c>
      <c r="BA44" s="114">
        <f t="shared" si="14"/>
        <v>10</v>
      </c>
      <c r="BB44" s="114">
        <f t="shared" si="15"/>
        <v>14</v>
      </c>
      <c r="BC44" s="91">
        <f t="shared" si="16"/>
        <v>7</v>
      </c>
      <c r="BD44" s="114">
        <f t="shared" si="17"/>
        <v>12</v>
      </c>
      <c r="BE44" s="114">
        <f t="shared" si="18"/>
        <v>12</v>
      </c>
      <c r="BF44" s="114">
        <f t="shared" si="19"/>
        <v>9</v>
      </c>
      <c r="BG44" s="114">
        <f t="shared" si="20"/>
        <v>9</v>
      </c>
      <c r="BH44" s="114">
        <f t="shared" si="21"/>
        <v>9</v>
      </c>
      <c r="BI44" s="114">
        <f t="shared" si="22"/>
        <v>4</v>
      </c>
      <c r="BJ44" s="114">
        <f t="shared" si="23"/>
        <v>8</v>
      </c>
      <c r="BK44" s="92">
        <f t="shared" si="28"/>
        <v>107</v>
      </c>
      <c r="BL44" s="91">
        <f t="shared" si="29"/>
        <v>4</v>
      </c>
      <c r="BM44" s="91">
        <f t="shared" si="30"/>
        <v>14</v>
      </c>
      <c r="BN44" s="93">
        <f t="shared" si="31"/>
        <v>103</v>
      </c>
      <c r="BO44" s="44"/>
    </row>
    <row r="45" spans="1:67" ht="14.25" x14ac:dyDescent="0.2">
      <c r="A45" s="155">
        <v>41</v>
      </c>
      <c r="B45" s="156" t="s">
        <v>50</v>
      </c>
      <c r="C45" s="162" t="s">
        <v>19</v>
      </c>
      <c r="D45" s="166"/>
      <c r="E45" s="158">
        <f t="shared" si="24"/>
        <v>1092.4000000000001</v>
      </c>
      <c r="F45" s="163">
        <f t="shared" si="34"/>
        <v>12.400000000000002</v>
      </c>
      <c r="G45" s="167">
        <v>1080</v>
      </c>
      <c r="H45" s="160">
        <f t="shared" si="0"/>
        <v>-147.27272727272725</v>
      </c>
      <c r="I45" s="161">
        <v>40</v>
      </c>
      <c r="J45" s="102">
        <v>9</v>
      </c>
      <c r="K45" s="103">
        <v>11</v>
      </c>
      <c r="L45" s="104">
        <f t="shared" si="25"/>
        <v>1227.2727272727273</v>
      </c>
      <c r="M45" s="100">
        <f t="shared" si="26"/>
        <v>103</v>
      </c>
      <c r="N45" s="105">
        <f t="shared" si="27"/>
        <v>95</v>
      </c>
      <c r="O45" s="106">
        <v>18</v>
      </c>
      <c r="P45" s="107">
        <v>2</v>
      </c>
      <c r="Q45" s="108">
        <v>16</v>
      </c>
      <c r="R45" s="109">
        <v>0</v>
      </c>
      <c r="S45" s="110">
        <v>24</v>
      </c>
      <c r="T45" s="111">
        <v>0</v>
      </c>
      <c r="U45" s="108">
        <v>5</v>
      </c>
      <c r="V45" s="111">
        <v>0</v>
      </c>
      <c r="W45" s="110">
        <v>46</v>
      </c>
      <c r="X45" s="111">
        <v>1</v>
      </c>
      <c r="Y45" s="110">
        <v>43</v>
      </c>
      <c r="Z45" s="111">
        <v>1</v>
      </c>
      <c r="AA45" s="110">
        <v>28</v>
      </c>
      <c r="AB45" s="109">
        <v>1</v>
      </c>
      <c r="AC45" s="106">
        <v>40</v>
      </c>
      <c r="AD45" s="107">
        <v>1</v>
      </c>
      <c r="AE45" s="112">
        <v>29</v>
      </c>
      <c r="AF45" s="109">
        <v>2</v>
      </c>
      <c r="AG45" s="108">
        <v>14</v>
      </c>
      <c r="AH45" s="111">
        <v>0</v>
      </c>
      <c r="AI45" s="108">
        <v>36</v>
      </c>
      <c r="AJ45" s="111">
        <v>1</v>
      </c>
      <c r="AK45" s="84"/>
      <c r="AL45" s="85">
        <f t="shared" si="1"/>
        <v>9</v>
      </c>
      <c r="AM45" s="84"/>
      <c r="AN45" s="113">
        <f t="shared" si="2"/>
        <v>1314</v>
      </c>
      <c r="AO45" s="91">
        <f t="shared" si="3"/>
        <v>1324</v>
      </c>
      <c r="AP45" s="114">
        <f t="shared" si="4"/>
        <v>1284</v>
      </c>
      <c r="AQ45" s="91">
        <f t="shared" si="5"/>
        <v>1511</v>
      </c>
      <c r="AR45" s="114">
        <f t="shared" si="6"/>
        <v>1000</v>
      </c>
      <c r="AS45" s="114">
        <f t="shared" si="7"/>
        <v>1037</v>
      </c>
      <c r="AT45" s="114">
        <f t="shared" si="8"/>
        <v>1241</v>
      </c>
      <c r="AU45" s="114">
        <f t="shared" si="9"/>
        <v>1084</v>
      </c>
      <c r="AV45" s="91">
        <f t="shared" si="10"/>
        <v>1217</v>
      </c>
      <c r="AW45" s="114">
        <f t="shared" si="11"/>
        <v>1361</v>
      </c>
      <c r="AX45" s="114">
        <f t="shared" si="12"/>
        <v>1127</v>
      </c>
      <c r="AY45" s="39"/>
      <c r="AZ45" s="115">
        <f t="shared" si="13"/>
        <v>8</v>
      </c>
      <c r="BA45" s="114">
        <f t="shared" si="14"/>
        <v>9</v>
      </c>
      <c r="BB45" s="114">
        <f t="shared" si="15"/>
        <v>11</v>
      </c>
      <c r="BC45" s="91">
        <f t="shared" si="16"/>
        <v>10</v>
      </c>
      <c r="BD45" s="114">
        <f t="shared" si="17"/>
        <v>8</v>
      </c>
      <c r="BE45" s="114">
        <f t="shared" si="18"/>
        <v>8</v>
      </c>
      <c r="BF45" s="114">
        <f t="shared" si="19"/>
        <v>9</v>
      </c>
      <c r="BG45" s="114">
        <f t="shared" si="20"/>
        <v>10</v>
      </c>
      <c r="BH45" s="114">
        <f t="shared" si="21"/>
        <v>10</v>
      </c>
      <c r="BI45" s="114">
        <f t="shared" si="22"/>
        <v>11</v>
      </c>
      <c r="BJ45" s="114">
        <f t="shared" si="23"/>
        <v>9</v>
      </c>
      <c r="BK45" s="92">
        <f t="shared" si="28"/>
        <v>103</v>
      </c>
      <c r="BL45" s="91">
        <f t="shared" si="29"/>
        <v>8</v>
      </c>
      <c r="BM45" s="91">
        <f t="shared" si="30"/>
        <v>11</v>
      </c>
      <c r="BN45" s="93">
        <f t="shared" si="31"/>
        <v>95</v>
      </c>
      <c r="BO45" s="44"/>
    </row>
    <row r="46" spans="1:67" ht="14.25" x14ac:dyDescent="0.2">
      <c r="A46" s="155">
        <v>42</v>
      </c>
      <c r="B46" s="156" t="s">
        <v>140</v>
      </c>
      <c r="C46" s="162" t="s">
        <v>16</v>
      </c>
      <c r="D46" s="166"/>
      <c r="E46" s="158">
        <f t="shared" si="24"/>
        <v>1064.3</v>
      </c>
      <c r="F46" s="163">
        <f t="shared" si="34"/>
        <v>6.2999999999999989</v>
      </c>
      <c r="G46" s="160">
        <v>1058</v>
      </c>
      <c r="H46" s="160">
        <f t="shared" si="0"/>
        <v>-181.5</v>
      </c>
      <c r="I46" s="161">
        <v>41</v>
      </c>
      <c r="J46" s="102">
        <v>9</v>
      </c>
      <c r="K46" s="103">
        <v>10</v>
      </c>
      <c r="L46" s="104">
        <f t="shared" si="25"/>
        <v>1239.5</v>
      </c>
      <c r="M46" s="100">
        <f t="shared" si="26"/>
        <v>94</v>
      </c>
      <c r="N46" s="105">
        <f t="shared" si="27"/>
        <v>94</v>
      </c>
      <c r="O46" s="106">
        <v>19</v>
      </c>
      <c r="P46" s="107">
        <v>1</v>
      </c>
      <c r="Q46" s="108">
        <v>17</v>
      </c>
      <c r="R46" s="109">
        <v>0</v>
      </c>
      <c r="S46" s="110">
        <v>5</v>
      </c>
      <c r="T46" s="111">
        <v>0</v>
      </c>
      <c r="U46" s="108">
        <v>27</v>
      </c>
      <c r="V46" s="111">
        <v>0</v>
      </c>
      <c r="W46" s="110">
        <v>36</v>
      </c>
      <c r="X46" s="111">
        <v>0</v>
      </c>
      <c r="Y46" s="110">
        <v>999</v>
      </c>
      <c r="Z46" s="111">
        <v>2</v>
      </c>
      <c r="AA46" s="110">
        <v>45</v>
      </c>
      <c r="AB46" s="109">
        <v>1</v>
      </c>
      <c r="AC46" s="106">
        <v>29</v>
      </c>
      <c r="AD46" s="107">
        <v>1</v>
      </c>
      <c r="AE46" s="112">
        <v>40</v>
      </c>
      <c r="AF46" s="109">
        <v>2</v>
      </c>
      <c r="AG46" s="108">
        <v>24</v>
      </c>
      <c r="AH46" s="111">
        <v>1</v>
      </c>
      <c r="AI46" s="108">
        <v>16</v>
      </c>
      <c r="AJ46" s="111">
        <v>1</v>
      </c>
      <c r="AK46" s="84"/>
      <c r="AL46" s="85">
        <f t="shared" si="1"/>
        <v>9</v>
      </c>
      <c r="AM46" s="84"/>
      <c r="AN46" s="113">
        <f t="shared" si="2"/>
        <v>1299</v>
      </c>
      <c r="AO46" s="91">
        <f t="shared" si="3"/>
        <v>1316</v>
      </c>
      <c r="AP46" s="114">
        <f t="shared" si="4"/>
        <v>1511</v>
      </c>
      <c r="AQ46" s="91">
        <f t="shared" si="5"/>
        <v>1233</v>
      </c>
      <c r="AR46" s="114">
        <f t="shared" si="6"/>
        <v>1127</v>
      </c>
      <c r="AS46" s="114">
        <f t="shared" si="7"/>
        <v>0</v>
      </c>
      <c r="AT46" s="114">
        <f t="shared" si="8"/>
        <v>1000</v>
      </c>
      <c r="AU46" s="114">
        <f t="shared" si="9"/>
        <v>1217</v>
      </c>
      <c r="AV46" s="91">
        <f t="shared" si="10"/>
        <v>1084</v>
      </c>
      <c r="AW46" s="114">
        <f t="shared" si="11"/>
        <v>1284</v>
      </c>
      <c r="AX46" s="114">
        <f t="shared" si="12"/>
        <v>1324</v>
      </c>
      <c r="AY46" s="39"/>
      <c r="AZ46" s="115">
        <f t="shared" si="13"/>
        <v>10</v>
      </c>
      <c r="BA46" s="114">
        <f t="shared" si="14"/>
        <v>13</v>
      </c>
      <c r="BB46" s="114">
        <f t="shared" si="15"/>
        <v>10</v>
      </c>
      <c r="BC46" s="91">
        <f t="shared" si="16"/>
        <v>8</v>
      </c>
      <c r="BD46" s="114">
        <f t="shared" si="17"/>
        <v>9</v>
      </c>
      <c r="BE46" s="114">
        <f t="shared" si="18"/>
        <v>0</v>
      </c>
      <c r="BF46" s="114">
        <f t="shared" si="19"/>
        <v>4</v>
      </c>
      <c r="BG46" s="114">
        <f t="shared" si="20"/>
        <v>10</v>
      </c>
      <c r="BH46" s="114">
        <f t="shared" si="21"/>
        <v>10</v>
      </c>
      <c r="BI46" s="114">
        <f t="shared" si="22"/>
        <v>11</v>
      </c>
      <c r="BJ46" s="114">
        <f t="shared" si="23"/>
        <v>9</v>
      </c>
      <c r="BK46" s="92">
        <f t="shared" si="28"/>
        <v>94</v>
      </c>
      <c r="BL46" s="91">
        <f t="shared" si="29"/>
        <v>0</v>
      </c>
      <c r="BM46" s="91">
        <f t="shared" si="30"/>
        <v>13</v>
      </c>
      <c r="BN46" s="93">
        <f t="shared" si="31"/>
        <v>94</v>
      </c>
      <c r="BO46" s="44"/>
    </row>
    <row r="47" spans="1:67" ht="14.25" x14ac:dyDescent="0.2">
      <c r="A47" s="155">
        <v>43</v>
      </c>
      <c r="B47" s="156" t="s">
        <v>141</v>
      </c>
      <c r="C47" s="162" t="s">
        <v>16</v>
      </c>
      <c r="D47" s="166"/>
      <c r="E47" s="158">
        <f t="shared" si="24"/>
        <v>1037</v>
      </c>
      <c r="F47" s="163">
        <f t="shared" si="34"/>
        <v>0</v>
      </c>
      <c r="G47" s="160">
        <v>1037</v>
      </c>
      <c r="H47" s="160">
        <f t="shared" si="0"/>
        <v>-180.40000000000009</v>
      </c>
      <c r="I47" s="161">
        <v>44</v>
      </c>
      <c r="J47" s="102">
        <v>8</v>
      </c>
      <c r="K47" s="103">
        <v>10</v>
      </c>
      <c r="L47" s="104">
        <f t="shared" si="25"/>
        <v>1217.4000000000001</v>
      </c>
      <c r="M47" s="100">
        <f t="shared" si="26"/>
        <v>98</v>
      </c>
      <c r="N47" s="105">
        <f t="shared" si="27"/>
        <v>98</v>
      </c>
      <c r="O47" s="106">
        <v>20</v>
      </c>
      <c r="P47" s="107">
        <v>0</v>
      </c>
      <c r="Q47" s="108">
        <v>18</v>
      </c>
      <c r="R47" s="109">
        <v>0</v>
      </c>
      <c r="S47" s="110">
        <v>15</v>
      </c>
      <c r="T47" s="111">
        <v>0</v>
      </c>
      <c r="U47" s="108">
        <v>999</v>
      </c>
      <c r="V47" s="111">
        <v>2</v>
      </c>
      <c r="W47" s="110">
        <v>37</v>
      </c>
      <c r="X47" s="111">
        <v>1</v>
      </c>
      <c r="Y47" s="110">
        <v>41</v>
      </c>
      <c r="Z47" s="111">
        <v>1</v>
      </c>
      <c r="AA47" s="110">
        <v>19</v>
      </c>
      <c r="AB47" s="109">
        <v>1</v>
      </c>
      <c r="AC47" s="106">
        <v>39</v>
      </c>
      <c r="AD47" s="107">
        <v>1</v>
      </c>
      <c r="AE47" s="112">
        <v>38</v>
      </c>
      <c r="AF47" s="109">
        <v>0</v>
      </c>
      <c r="AG47" s="108">
        <v>27</v>
      </c>
      <c r="AH47" s="111">
        <v>1</v>
      </c>
      <c r="AI47" s="108">
        <v>28</v>
      </c>
      <c r="AJ47" s="111">
        <v>1</v>
      </c>
      <c r="AK47" s="84"/>
      <c r="AL47" s="85">
        <f t="shared" si="1"/>
        <v>8</v>
      </c>
      <c r="AM47" s="84"/>
      <c r="AN47" s="113">
        <f t="shared" si="2"/>
        <v>1298</v>
      </c>
      <c r="AO47" s="91">
        <f t="shared" si="3"/>
        <v>1314</v>
      </c>
      <c r="AP47" s="114">
        <f t="shared" si="4"/>
        <v>1337</v>
      </c>
      <c r="AQ47" s="91">
        <f t="shared" si="5"/>
        <v>0</v>
      </c>
      <c r="AR47" s="114">
        <f t="shared" si="6"/>
        <v>1095</v>
      </c>
      <c r="AS47" s="114">
        <f t="shared" si="7"/>
        <v>1080</v>
      </c>
      <c r="AT47" s="114">
        <f t="shared" si="8"/>
        <v>1299</v>
      </c>
      <c r="AU47" s="114">
        <f t="shared" si="9"/>
        <v>1164</v>
      </c>
      <c r="AV47" s="91">
        <f t="shared" si="10"/>
        <v>1113</v>
      </c>
      <c r="AW47" s="114">
        <f t="shared" si="11"/>
        <v>1233</v>
      </c>
      <c r="AX47" s="114">
        <f t="shared" si="12"/>
        <v>1241</v>
      </c>
      <c r="AY47" s="39"/>
      <c r="AZ47" s="115">
        <f t="shared" si="13"/>
        <v>12</v>
      </c>
      <c r="BA47" s="114">
        <f t="shared" si="14"/>
        <v>8</v>
      </c>
      <c r="BB47" s="114">
        <f t="shared" si="15"/>
        <v>9</v>
      </c>
      <c r="BC47" s="91">
        <f t="shared" si="16"/>
        <v>0</v>
      </c>
      <c r="BD47" s="114">
        <f t="shared" si="17"/>
        <v>12</v>
      </c>
      <c r="BE47" s="114">
        <f t="shared" si="18"/>
        <v>9</v>
      </c>
      <c r="BF47" s="114">
        <f t="shared" si="19"/>
        <v>10</v>
      </c>
      <c r="BG47" s="114">
        <f t="shared" si="20"/>
        <v>11</v>
      </c>
      <c r="BH47" s="114">
        <f t="shared" si="21"/>
        <v>10</v>
      </c>
      <c r="BI47" s="114">
        <f t="shared" si="22"/>
        <v>8</v>
      </c>
      <c r="BJ47" s="114">
        <f t="shared" si="23"/>
        <v>9</v>
      </c>
      <c r="BK47" s="92">
        <f t="shared" si="28"/>
        <v>98</v>
      </c>
      <c r="BL47" s="91">
        <f t="shared" si="29"/>
        <v>0</v>
      </c>
      <c r="BM47" s="91">
        <f t="shared" si="30"/>
        <v>12</v>
      </c>
      <c r="BN47" s="93">
        <f t="shared" si="31"/>
        <v>98</v>
      </c>
      <c r="BO47" s="44"/>
    </row>
    <row r="48" spans="1:67" ht="14.25" x14ac:dyDescent="0.2">
      <c r="A48" s="155">
        <v>44</v>
      </c>
      <c r="B48" s="156" t="s">
        <v>142</v>
      </c>
      <c r="C48" s="162" t="s">
        <v>17</v>
      </c>
      <c r="D48" s="166"/>
      <c r="E48" s="158">
        <f t="shared" si="24"/>
        <v>1083.44</v>
      </c>
      <c r="F48" s="163">
        <f t="shared" si="34"/>
        <v>65.44</v>
      </c>
      <c r="G48" s="160">
        <v>1018</v>
      </c>
      <c r="H48" s="160">
        <f t="shared" si="0"/>
        <v>-252</v>
      </c>
      <c r="I48" s="161">
        <v>20</v>
      </c>
      <c r="J48" s="102">
        <v>12</v>
      </c>
      <c r="K48" s="103">
        <v>11</v>
      </c>
      <c r="L48" s="104">
        <f t="shared" si="25"/>
        <v>1270</v>
      </c>
      <c r="M48" s="100">
        <f t="shared" si="26"/>
        <v>115</v>
      </c>
      <c r="N48" s="105">
        <f t="shared" si="27"/>
        <v>107</v>
      </c>
      <c r="O48" s="106">
        <v>21</v>
      </c>
      <c r="P48" s="107">
        <v>0</v>
      </c>
      <c r="Q48" s="108">
        <v>15</v>
      </c>
      <c r="R48" s="109">
        <v>2</v>
      </c>
      <c r="S48" s="110">
        <v>27</v>
      </c>
      <c r="T48" s="111">
        <v>2</v>
      </c>
      <c r="U48" s="108">
        <v>24</v>
      </c>
      <c r="V48" s="111">
        <v>0</v>
      </c>
      <c r="W48" s="110">
        <v>32</v>
      </c>
      <c r="X48" s="111">
        <v>1</v>
      </c>
      <c r="Y48" s="110">
        <v>31</v>
      </c>
      <c r="Z48" s="111">
        <v>0</v>
      </c>
      <c r="AA48" s="110">
        <v>46</v>
      </c>
      <c r="AB48" s="109">
        <v>1</v>
      </c>
      <c r="AC48" s="106">
        <v>2</v>
      </c>
      <c r="AD48" s="107">
        <v>1</v>
      </c>
      <c r="AE48" s="112">
        <v>14</v>
      </c>
      <c r="AF48" s="109">
        <v>2</v>
      </c>
      <c r="AG48" s="108">
        <v>34</v>
      </c>
      <c r="AH48" s="111">
        <v>1</v>
      </c>
      <c r="AI48" s="108">
        <v>5</v>
      </c>
      <c r="AJ48" s="111">
        <v>2</v>
      </c>
      <c r="AK48" s="84"/>
      <c r="AL48" s="85">
        <f t="shared" si="1"/>
        <v>12</v>
      </c>
      <c r="AM48" s="84"/>
      <c r="AN48" s="113">
        <f t="shared" si="2"/>
        <v>1297</v>
      </c>
      <c r="AO48" s="91">
        <f t="shared" si="3"/>
        <v>1337</v>
      </c>
      <c r="AP48" s="114">
        <f t="shared" si="4"/>
        <v>1233</v>
      </c>
      <c r="AQ48" s="91">
        <f t="shared" si="5"/>
        <v>1284</v>
      </c>
      <c r="AR48" s="114">
        <f t="shared" si="6"/>
        <v>1178</v>
      </c>
      <c r="AS48" s="114">
        <f t="shared" si="7"/>
        <v>1180</v>
      </c>
      <c r="AT48" s="114">
        <f t="shared" si="8"/>
        <v>1000</v>
      </c>
      <c r="AU48" s="114">
        <f t="shared" si="9"/>
        <v>1433</v>
      </c>
      <c r="AV48" s="91">
        <f t="shared" si="10"/>
        <v>1361</v>
      </c>
      <c r="AW48" s="114">
        <f t="shared" si="11"/>
        <v>1156</v>
      </c>
      <c r="AX48" s="114">
        <f t="shared" si="12"/>
        <v>1511</v>
      </c>
      <c r="AY48" s="39"/>
      <c r="AZ48" s="115">
        <f t="shared" si="13"/>
        <v>12</v>
      </c>
      <c r="BA48" s="114">
        <f t="shared" si="14"/>
        <v>9</v>
      </c>
      <c r="BB48" s="114">
        <f t="shared" si="15"/>
        <v>8</v>
      </c>
      <c r="BC48" s="91">
        <f t="shared" si="16"/>
        <v>11</v>
      </c>
      <c r="BD48" s="114">
        <f t="shared" si="17"/>
        <v>10</v>
      </c>
      <c r="BE48" s="114">
        <f t="shared" si="18"/>
        <v>13</v>
      </c>
      <c r="BF48" s="114">
        <f t="shared" si="19"/>
        <v>8</v>
      </c>
      <c r="BG48" s="114">
        <f t="shared" si="20"/>
        <v>12</v>
      </c>
      <c r="BH48" s="114">
        <f t="shared" si="21"/>
        <v>11</v>
      </c>
      <c r="BI48" s="114">
        <f t="shared" si="22"/>
        <v>11</v>
      </c>
      <c r="BJ48" s="114">
        <f t="shared" si="23"/>
        <v>10</v>
      </c>
      <c r="BK48" s="92">
        <f t="shared" si="28"/>
        <v>115</v>
      </c>
      <c r="BL48" s="91">
        <f t="shared" si="29"/>
        <v>8</v>
      </c>
      <c r="BM48" s="91">
        <f t="shared" si="30"/>
        <v>13</v>
      </c>
      <c r="BN48" s="93">
        <f t="shared" si="31"/>
        <v>107</v>
      </c>
      <c r="BO48" s="44"/>
    </row>
    <row r="49" spans="1:67" ht="14.25" x14ac:dyDescent="0.2">
      <c r="A49" s="155">
        <v>45</v>
      </c>
      <c r="B49" s="156" t="s">
        <v>107</v>
      </c>
      <c r="C49" s="162" t="s">
        <v>17</v>
      </c>
      <c r="D49" s="166"/>
      <c r="E49" s="158">
        <f t="shared" si="24"/>
        <v>1000</v>
      </c>
      <c r="F49" s="163">
        <f t="shared" si="34"/>
        <v>0</v>
      </c>
      <c r="G49" s="160">
        <v>1000</v>
      </c>
      <c r="H49" s="160">
        <f t="shared" si="0"/>
        <v>-165.09999999999991</v>
      </c>
      <c r="I49" s="161">
        <v>47</v>
      </c>
      <c r="J49" s="102">
        <v>4</v>
      </c>
      <c r="K49" s="103">
        <v>10</v>
      </c>
      <c r="L49" s="104">
        <f t="shared" si="25"/>
        <v>1165.0999999999999</v>
      </c>
      <c r="M49" s="100">
        <f t="shared" si="26"/>
        <v>94</v>
      </c>
      <c r="N49" s="105">
        <f t="shared" si="27"/>
        <v>94</v>
      </c>
      <c r="O49" s="106">
        <v>22</v>
      </c>
      <c r="P49" s="107">
        <v>0</v>
      </c>
      <c r="Q49" s="108">
        <v>32</v>
      </c>
      <c r="R49" s="109">
        <v>0</v>
      </c>
      <c r="S49" s="110">
        <v>29</v>
      </c>
      <c r="T49" s="111">
        <v>0</v>
      </c>
      <c r="U49" s="108">
        <v>37</v>
      </c>
      <c r="V49" s="111">
        <v>0</v>
      </c>
      <c r="W49" s="110">
        <v>999</v>
      </c>
      <c r="X49" s="111">
        <v>2</v>
      </c>
      <c r="Y49" s="110">
        <v>46</v>
      </c>
      <c r="Z49" s="111">
        <v>0</v>
      </c>
      <c r="AA49" s="110">
        <v>42</v>
      </c>
      <c r="AB49" s="109">
        <v>1</v>
      </c>
      <c r="AC49" s="106">
        <v>18</v>
      </c>
      <c r="AD49" s="107">
        <v>0</v>
      </c>
      <c r="AE49" s="112">
        <v>28</v>
      </c>
      <c r="AF49" s="109">
        <v>0</v>
      </c>
      <c r="AG49" s="108">
        <v>40</v>
      </c>
      <c r="AH49" s="111">
        <v>0</v>
      </c>
      <c r="AI49" s="108">
        <v>35</v>
      </c>
      <c r="AJ49" s="111">
        <v>1</v>
      </c>
      <c r="AK49" s="84"/>
      <c r="AL49" s="85">
        <f t="shared" si="1"/>
        <v>4</v>
      </c>
      <c r="AM49" s="84"/>
      <c r="AN49" s="113">
        <f t="shared" si="2"/>
        <v>1294</v>
      </c>
      <c r="AO49" s="91">
        <f t="shared" si="3"/>
        <v>1178</v>
      </c>
      <c r="AP49" s="114">
        <f t="shared" si="4"/>
        <v>1217</v>
      </c>
      <c r="AQ49" s="91">
        <f t="shared" si="5"/>
        <v>1095</v>
      </c>
      <c r="AR49" s="114">
        <f t="shared" si="6"/>
        <v>0</v>
      </c>
      <c r="AS49" s="114">
        <f t="shared" si="7"/>
        <v>1000</v>
      </c>
      <c r="AT49" s="114">
        <f t="shared" si="8"/>
        <v>1058</v>
      </c>
      <c r="AU49" s="114">
        <f t="shared" si="9"/>
        <v>1314</v>
      </c>
      <c r="AV49" s="91">
        <f t="shared" si="10"/>
        <v>1241</v>
      </c>
      <c r="AW49" s="114">
        <f t="shared" si="11"/>
        <v>1084</v>
      </c>
      <c r="AX49" s="114">
        <f t="shared" si="12"/>
        <v>1170</v>
      </c>
      <c r="AY49" s="39"/>
      <c r="AZ49" s="115">
        <f t="shared" si="13"/>
        <v>11</v>
      </c>
      <c r="BA49" s="114">
        <f t="shared" si="14"/>
        <v>10</v>
      </c>
      <c r="BB49" s="114">
        <f t="shared" si="15"/>
        <v>10</v>
      </c>
      <c r="BC49" s="91">
        <f t="shared" si="16"/>
        <v>12</v>
      </c>
      <c r="BD49" s="114">
        <f t="shared" si="17"/>
        <v>0</v>
      </c>
      <c r="BE49" s="114">
        <f t="shared" si="18"/>
        <v>8</v>
      </c>
      <c r="BF49" s="114">
        <f t="shared" si="19"/>
        <v>9</v>
      </c>
      <c r="BG49" s="114">
        <f t="shared" si="20"/>
        <v>8</v>
      </c>
      <c r="BH49" s="114">
        <f t="shared" si="21"/>
        <v>9</v>
      </c>
      <c r="BI49" s="114">
        <f t="shared" si="22"/>
        <v>10</v>
      </c>
      <c r="BJ49" s="114">
        <f t="shared" si="23"/>
        <v>7</v>
      </c>
      <c r="BK49" s="92">
        <f t="shared" si="28"/>
        <v>94</v>
      </c>
      <c r="BL49" s="91">
        <f t="shared" si="29"/>
        <v>0</v>
      </c>
      <c r="BM49" s="91">
        <f t="shared" si="30"/>
        <v>12</v>
      </c>
      <c r="BN49" s="93">
        <f t="shared" si="31"/>
        <v>94</v>
      </c>
      <c r="BO49" s="44"/>
    </row>
    <row r="50" spans="1:67" ht="14.25" x14ac:dyDescent="0.2">
      <c r="A50" s="155">
        <v>46</v>
      </c>
      <c r="B50" s="156" t="s">
        <v>106</v>
      </c>
      <c r="C50" s="162" t="s">
        <v>17</v>
      </c>
      <c r="D50" s="166"/>
      <c r="E50" s="158">
        <f t="shared" si="24"/>
        <v>1014.66</v>
      </c>
      <c r="F50" s="163">
        <f t="shared" si="34"/>
        <v>14.660000000000002</v>
      </c>
      <c r="G50" s="160">
        <v>1000</v>
      </c>
      <c r="H50" s="160">
        <f t="shared" si="0"/>
        <v>-203</v>
      </c>
      <c r="I50" s="161">
        <v>43</v>
      </c>
      <c r="J50" s="102">
        <v>8</v>
      </c>
      <c r="K50" s="103">
        <v>11</v>
      </c>
      <c r="L50" s="104">
        <f t="shared" si="25"/>
        <v>1203</v>
      </c>
      <c r="M50" s="100">
        <f t="shared" si="26"/>
        <v>112</v>
      </c>
      <c r="N50" s="105">
        <f t="shared" si="27"/>
        <v>108</v>
      </c>
      <c r="O50" s="106">
        <v>23</v>
      </c>
      <c r="P50" s="107">
        <v>0</v>
      </c>
      <c r="Q50" s="108">
        <v>29</v>
      </c>
      <c r="R50" s="109">
        <v>2</v>
      </c>
      <c r="S50" s="110">
        <v>1</v>
      </c>
      <c r="T50" s="111">
        <v>0</v>
      </c>
      <c r="U50" s="108">
        <v>39</v>
      </c>
      <c r="V50" s="111">
        <v>0</v>
      </c>
      <c r="W50" s="110">
        <v>41</v>
      </c>
      <c r="X50" s="111">
        <v>1</v>
      </c>
      <c r="Y50" s="110">
        <v>45</v>
      </c>
      <c r="Z50" s="111">
        <v>2</v>
      </c>
      <c r="AA50" s="110">
        <v>44</v>
      </c>
      <c r="AB50" s="109">
        <v>1</v>
      </c>
      <c r="AC50" s="106">
        <v>37</v>
      </c>
      <c r="AD50" s="107">
        <v>0</v>
      </c>
      <c r="AE50" s="112">
        <v>35</v>
      </c>
      <c r="AF50" s="109">
        <v>2</v>
      </c>
      <c r="AG50" s="108">
        <v>5</v>
      </c>
      <c r="AH50" s="111">
        <v>0</v>
      </c>
      <c r="AI50" s="108">
        <v>40</v>
      </c>
      <c r="AJ50" s="111">
        <v>0</v>
      </c>
      <c r="AK50" s="84"/>
      <c r="AL50" s="85">
        <f t="shared" si="1"/>
        <v>8</v>
      </c>
      <c r="AM50" s="84"/>
      <c r="AN50" s="113">
        <f t="shared" si="2"/>
        <v>1286</v>
      </c>
      <c r="AO50" s="91">
        <f t="shared" si="3"/>
        <v>1217</v>
      </c>
      <c r="AP50" s="114">
        <f t="shared" si="4"/>
        <v>1608</v>
      </c>
      <c r="AQ50" s="91">
        <f t="shared" si="5"/>
        <v>1164</v>
      </c>
      <c r="AR50" s="114">
        <f t="shared" si="6"/>
        <v>1080</v>
      </c>
      <c r="AS50" s="114">
        <f t="shared" si="7"/>
        <v>1000</v>
      </c>
      <c r="AT50" s="114">
        <f t="shared" si="8"/>
        <v>1018</v>
      </c>
      <c r="AU50" s="114">
        <f t="shared" si="9"/>
        <v>1095</v>
      </c>
      <c r="AV50" s="91">
        <f t="shared" si="10"/>
        <v>1170</v>
      </c>
      <c r="AW50" s="114">
        <f t="shared" si="11"/>
        <v>1511</v>
      </c>
      <c r="AX50" s="114">
        <f t="shared" si="12"/>
        <v>1084</v>
      </c>
      <c r="AY50" s="39"/>
      <c r="AZ50" s="115">
        <f t="shared" si="13"/>
        <v>13</v>
      </c>
      <c r="BA50" s="114">
        <f t="shared" si="14"/>
        <v>10</v>
      </c>
      <c r="BB50" s="114">
        <f t="shared" si="15"/>
        <v>14</v>
      </c>
      <c r="BC50" s="91">
        <f t="shared" si="16"/>
        <v>11</v>
      </c>
      <c r="BD50" s="114">
        <f t="shared" si="17"/>
        <v>9</v>
      </c>
      <c r="BE50" s="114">
        <f t="shared" si="18"/>
        <v>4</v>
      </c>
      <c r="BF50" s="114">
        <f t="shared" si="19"/>
        <v>12</v>
      </c>
      <c r="BG50" s="114">
        <f t="shared" si="20"/>
        <v>12</v>
      </c>
      <c r="BH50" s="114">
        <f t="shared" si="21"/>
        <v>7</v>
      </c>
      <c r="BI50" s="114">
        <f t="shared" si="22"/>
        <v>10</v>
      </c>
      <c r="BJ50" s="114">
        <f t="shared" si="23"/>
        <v>10</v>
      </c>
      <c r="BK50" s="92">
        <f t="shared" si="28"/>
        <v>112</v>
      </c>
      <c r="BL50" s="91">
        <f t="shared" si="29"/>
        <v>4</v>
      </c>
      <c r="BM50" s="91">
        <f t="shared" si="30"/>
        <v>14</v>
      </c>
      <c r="BN50" s="93">
        <f t="shared" si="31"/>
        <v>108</v>
      </c>
      <c r="BO50" s="44"/>
    </row>
    <row r="51" spans="1:67" ht="14.25" x14ac:dyDescent="0.2">
      <c r="A51" s="155">
        <v>47</v>
      </c>
      <c r="B51" s="156" t="s">
        <v>143</v>
      </c>
      <c r="C51" s="162" t="s">
        <v>122</v>
      </c>
      <c r="D51" s="166"/>
      <c r="E51" s="158">
        <f t="shared" si="24"/>
        <v>1038.8800000000001</v>
      </c>
      <c r="F51" s="163">
        <f t="shared" si="34"/>
        <v>38.880000000000017</v>
      </c>
      <c r="G51" s="160">
        <v>1000</v>
      </c>
      <c r="H51" s="160">
        <f t="shared" si="0"/>
        <v>-244.40000000000009</v>
      </c>
      <c r="I51" s="161">
        <v>28</v>
      </c>
      <c r="J51" s="102">
        <v>11</v>
      </c>
      <c r="K51" s="103">
        <v>10</v>
      </c>
      <c r="L51" s="104">
        <f t="shared" si="25"/>
        <v>1244.4000000000001</v>
      </c>
      <c r="M51" s="100">
        <f t="shared" si="26"/>
        <v>112</v>
      </c>
      <c r="N51" s="105">
        <f t="shared" si="27"/>
        <v>112</v>
      </c>
      <c r="O51" s="106">
        <v>999</v>
      </c>
      <c r="P51" s="107">
        <v>2</v>
      </c>
      <c r="Q51" s="108">
        <v>20</v>
      </c>
      <c r="R51" s="109">
        <v>0</v>
      </c>
      <c r="S51" s="110">
        <v>28</v>
      </c>
      <c r="T51" s="111">
        <v>0</v>
      </c>
      <c r="U51" s="108">
        <v>36</v>
      </c>
      <c r="V51" s="111">
        <v>2</v>
      </c>
      <c r="W51" s="110">
        <v>16</v>
      </c>
      <c r="X51" s="111">
        <v>1</v>
      </c>
      <c r="Y51" s="110">
        <v>24</v>
      </c>
      <c r="Z51" s="111">
        <v>1</v>
      </c>
      <c r="AA51" s="110">
        <v>39</v>
      </c>
      <c r="AB51" s="109">
        <v>2</v>
      </c>
      <c r="AC51" s="106">
        <v>3</v>
      </c>
      <c r="AD51" s="107">
        <v>0</v>
      </c>
      <c r="AE51" s="112">
        <v>34</v>
      </c>
      <c r="AF51" s="109">
        <v>2</v>
      </c>
      <c r="AG51" s="108">
        <v>31</v>
      </c>
      <c r="AH51" s="111">
        <v>0</v>
      </c>
      <c r="AI51" s="108">
        <v>30</v>
      </c>
      <c r="AJ51" s="111">
        <v>1</v>
      </c>
      <c r="AK51" s="84"/>
      <c r="AL51" s="85">
        <f t="shared" si="1"/>
        <v>11</v>
      </c>
      <c r="AM51" s="84"/>
      <c r="AN51" s="113">
        <f t="shared" si="2"/>
        <v>0</v>
      </c>
      <c r="AO51" s="91">
        <f t="shared" si="3"/>
        <v>1298</v>
      </c>
      <c r="AP51" s="114">
        <f t="shared" si="4"/>
        <v>1241</v>
      </c>
      <c r="AQ51" s="91">
        <f t="shared" si="5"/>
        <v>1127</v>
      </c>
      <c r="AR51" s="114">
        <f t="shared" si="6"/>
        <v>1324</v>
      </c>
      <c r="AS51" s="114">
        <f t="shared" si="7"/>
        <v>1284</v>
      </c>
      <c r="AT51" s="114">
        <f t="shared" si="8"/>
        <v>1164</v>
      </c>
      <c r="AU51" s="114">
        <f t="shared" si="9"/>
        <v>1464</v>
      </c>
      <c r="AV51" s="91">
        <f t="shared" si="10"/>
        <v>1156</v>
      </c>
      <c r="AW51" s="114">
        <f t="shared" si="11"/>
        <v>1180</v>
      </c>
      <c r="AX51" s="114">
        <f t="shared" si="12"/>
        <v>1206</v>
      </c>
      <c r="AY51" s="39"/>
      <c r="AZ51" s="115">
        <f t="shared" si="13"/>
        <v>0</v>
      </c>
      <c r="BA51" s="114">
        <f t="shared" si="14"/>
        <v>12</v>
      </c>
      <c r="BB51" s="114">
        <f t="shared" si="15"/>
        <v>9</v>
      </c>
      <c r="BC51" s="91">
        <f t="shared" si="16"/>
        <v>9</v>
      </c>
      <c r="BD51" s="114">
        <f t="shared" si="17"/>
        <v>9</v>
      </c>
      <c r="BE51" s="114">
        <f t="shared" si="18"/>
        <v>11</v>
      </c>
      <c r="BF51" s="114">
        <f t="shared" si="19"/>
        <v>11</v>
      </c>
      <c r="BG51" s="114">
        <f t="shared" si="20"/>
        <v>16</v>
      </c>
      <c r="BH51" s="114">
        <f t="shared" si="21"/>
        <v>11</v>
      </c>
      <c r="BI51" s="114">
        <f t="shared" si="22"/>
        <v>13</v>
      </c>
      <c r="BJ51" s="114">
        <f t="shared" si="23"/>
        <v>11</v>
      </c>
      <c r="BK51" s="92">
        <f t="shared" si="28"/>
        <v>112</v>
      </c>
      <c r="BL51" s="91">
        <f t="shared" si="29"/>
        <v>0</v>
      </c>
      <c r="BM51" s="91">
        <f t="shared" si="30"/>
        <v>16</v>
      </c>
      <c r="BN51" s="93">
        <f t="shared" si="31"/>
        <v>112</v>
      </c>
      <c r="BO51" s="44"/>
    </row>
    <row r="52" spans="1:67" ht="14.25" x14ac:dyDescent="0.2">
      <c r="A52" s="94">
        <v>999</v>
      </c>
      <c r="B52" s="95" t="s">
        <v>108</v>
      </c>
      <c r="C52" s="116" t="s">
        <v>109</v>
      </c>
      <c r="D52" s="121"/>
      <c r="E52" s="97"/>
      <c r="F52" s="98"/>
      <c r="G52" s="168"/>
      <c r="H52" s="100"/>
      <c r="I52" s="122" t="s">
        <v>110</v>
      </c>
      <c r="J52" s="102"/>
      <c r="K52" s="103"/>
      <c r="L52" s="104"/>
      <c r="M52" s="100"/>
      <c r="N52" s="105"/>
      <c r="O52" s="106"/>
      <c r="P52" s="107"/>
      <c r="Q52" s="108"/>
      <c r="R52" s="109"/>
      <c r="S52" s="110"/>
      <c r="T52" s="111"/>
      <c r="U52" s="108"/>
      <c r="V52" s="111"/>
      <c r="W52" s="110"/>
      <c r="X52" s="111"/>
      <c r="Y52" s="110"/>
      <c r="Z52" s="111"/>
      <c r="AA52" s="110"/>
      <c r="AB52" s="109"/>
      <c r="AC52" s="106"/>
      <c r="AD52" s="107"/>
      <c r="AE52" s="112"/>
      <c r="AF52" s="109"/>
      <c r="AG52" s="108"/>
      <c r="AH52" s="111"/>
      <c r="AI52" s="108"/>
      <c r="AJ52" s="111"/>
      <c r="AK52" s="84"/>
      <c r="AL52" s="85"/>
      <c r="AM52" s="84"/>
      <c r="AN52" s="113"/>
      <c r="AO52" s="91"/>
      <c r="AP52" s="114"/>
      <c r="AQ52" s="91"/>
      <c r="AR52" s="114"/>
      <c r="AS52" s="114"/>
      <c r="AT52" s="114"/>
      <c r="AU52" s="114"/>
      <c r="AV52" s="91"/>
      <c r="AW52" s="114"/>
      <c r="AX52" s="114"/>
      <c r="AY52" s="39"/>
      <c r="AZ52" s="115"/>
      <c r="BA52" s="114"/>
      <c r="BB52" s="114"/>
      <c r="BC52" s="91"/>
      <c r="BD52" s="114"/>
      <c r="BE52" s="114"/>
      <c r="BF52" s="114"/>
      <c r="BG52" s="114"/>
      <c r="BH52" s="114"/>
      <c r="BI52" s="114"/>
      <c r="BJ52" s="114"/>
      <c r="BK52" s="92"/>
      <c r="BL52" s="91"/>
      <c r="BM52" s="91"/>
      <c r="BN52" s="93"/>
      <c r="BO52" s="44"/>
    </row>
    <row r="53" spans="1:67" ht="20.25" customHeight="1" x14ac:dyDescent="0.2">
      <c r="A53" s="123">
        <f>COUNTIF(A5:A52,"&lt;201")</f>
        <v>47</v>
      </c>
      <c r="B53" s="124"/>
      <c r="C53" s="125"/>
      <c r="D53" s="125"/>
      <c r="E53" s="125"/>
      <c r="F53" s="126"/>
      <c r="G53" s="127"/>
      <c r="H53" s="128"/>
      <c r="I53" s="128"/>
      <c r="J53" s="129"/>
      <c r="K53" s="128"/>
      <c r="L53" s="128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30"/>
      <c r="AF53" s="125"/>
      <c r="AG53" s="125"/>
      <c r="AH53" s="125"/>
      <c r="AI53" s="125"/>
      <c r="AJ53" s="125"/>
      <c r="AK53" s="125"/>
      <c r="AL53" s="125"/>
      <c r="AM53" s="125"/>
      <c r="AN53" s="131"/>
      <c r="AO53" s="132"/>
      <c r="AP53" s="132"/>
      <c r="AQ53" s="131"/>
      <c r="AR53" s="131"/>
      <c r="AS53" s="131"/>
      <c r="AT53" s="131"/>
      <c r="AU53" s="131"/>
      <c r="AV53" s="131"/>
      <c r="AW53" s="131"/>
      <c r="AX53" s="132"/>
      <c r="AY53" s="39"/>
      <c r="AZ53" s="39"/>
      <c r="BA53" s="39"/>
      <c r="BB53" s="39"/>
      <c r="BC53" s="39"/>
      <c r="BD53" s="132"/>
      <c r="BE53" s="131"/>
      <c r="BF53" s="132"/>
      <c r="BG53" s="132"/>
      <c r="BH53" s="132"/>
      <c r="BI53" s="132"/>
      <c r="BJ53" s="132"/>
      <c r="BK53" s="132"/>
      <c r="BL53" s="131"/>
      <c r="BM53" s="132"/>
      <c r="BN53" s="39"/>
      <c r="BO53" s="44"/>
    </row>
    <row r="54" spans="1:67" ht="18" customHeight="1" x14ac:dyDescent="0.2">
      <c r="A54" s="133"/>
      <c r="B54" s="134"/>
      <c r="C54" s="125"/>
      <c r="D54" s="125"/>
      <c r="E54" s="125"/>
      <c r="F54" s="135"/>
      <c r="G54" s="127"/>
      <c r="H54" s="128"/>
      <c r="I54" s="128"/>
      <c r="J54" s="129"/>
      <c r="K54" s="128"/>
      <c r="L54" s="128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31"/>
      <c r="AO54" s="132"/>
      <c r="AP54" s="132"/>
      <c r="AQ54" s="131"/>
      <c r="AR54" s="131"/>
      <c r="AS54" s="131"/>
      <c r="AT54" s="131"/>
      <c r="AU54" s="131"/>
      <c r="AV54" s="131"/>
      <c r="AW54" s="131"/>
      <c r="AX54" s="132"/>
      <c r="AY54" s="39"/>
      <c r="AZ54" s="39"/>
      <c r="BA54" s="39"/>
      <c r="BB54" s="39"/>
      <c r="BC54" s="39"/>
      <c r="BD54" s="132"/>
      <c r="BE54" s="131"/>
      <c r="BF54" s="132"/>
      <c r="BG54" s="132"/>
      <c r="BH54" s="132"/>
      <c r="BI54" s="132"/>
      <c r="BJ54" s="132"/>
      <c r="BK54" s="132"/>
      <c r="BL54" s="131"/>
      <c r="BM54" s="132"/>
      <c r="BN54" s="39"/>
      <c r="BO54" s="44"/>
    </row>
    <row r="55" spans="1:67" x14ac:dyDescent="0.2">
      <c r="A55" s="136"/>
      <c r="B55" s="137"/>
      <c r="C55" s="125"/>
      <c r="D55" s="125"/>
      <c r="E55" s="125"/>
      <c r="F55" s="39"/>
      <c r="G55" s="127"/>
      <c r="H55" s="128"/>
      <c r="I55" s="128"/>
      <c r="J55" s="128"/>
      <c r="K55" s="128"/>
      <c r="L55" s="128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39"/>
      <c r="AO55" s="39"/>
      <c r="AP55" s="39"/>
      <c r="AQ55" s="131"/>
      <c r="AR55" s="131"/>
      <c r="AS55" s="131"/>
      <c r="AT55" s="131"/>
      <c r="AU55" s="131"/>
      <c r="AV55" s="131"/>
      <c r="AW55" s="131"/>
      <c r="AX55" s="39"/>
      <c r="AY55" s="39"/>
      <c r="AZ55" s="39"/>
      <c r="BA55" s="39"/>
      <c r="BB55" s="39"/>
      <c r="BC55" s="39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39"/>
      <c r="BO55" s="44"/>
    </row>
    <row r="56" spans="1:67" ht="15.75" x14ac:dyDescent="0.25">
      <c r="A56" s="223" t="s">
        <v>111</v>
      </c>
      <c r="B56" s="223"/>
      <c r="C56" s="215" t="s">
        <v>112</v>
      </c>
      <c r="D56" s="215"/>
      <c r="E56" s="215"/>
      <c r="F56" s="215"/>
      <c r="G56" s="215"/>
      <c r="H56" s="215"/>
      <c r="I56" s="215"/>
      <c r="J56" s="215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138"/>
      <c r="AE56" s="138"/>
      <c r="AF56" s="138"/>
      <c r="AG56" s="138"/>
      <c r="AH56" s="138"/>
      <c r="AI56" s="138"/>
      <c r="AJ56" s="138"/>
      <c r="AK56" s="139"/>
      <c r="AL56" s="139"/>
      <c r="AM56" s="139"/>
      <c r="AN56" s="39"/>
      <c r="AO56" s="39"/>
      <c r="AP56" s="39"/>
      <c r="AQ56" s="132"/>
      <c r="AR56" s="132"/>
      <c r="AS56" s="132"/>
      <c r="AT56" s="132"/>
      <c r="AU56" s="132"/>
      <c r="AV56" s="132"/>
      <c r="AW56" s="132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44"/>
    </row>
    <row r="57" spans="1:67" x14ac:dyDescent="0.2">
      <c r="A57" s="39"/>
      <c r="B57" s="39"/>
      <c r="C57" s="39"/>
      <c r="D57" s="39"/>
      <c r="E57" s="221"/>
      <c r="F57" s="221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44"/>
    </row>
    <row r="58" spans="1:67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44"/>
    </row>
    <row r="59" spans="1:67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44"/>
    </row>
    <row r="60" spans="1:67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44"/>
    </row>
    <row r="61" spans="1:67" x14ac:dyDescent="0.2">
      <c r="A61" s="39"/>
      <c r="B61" s="39"/>
      <c r="C61" s="132"/>
      <c r="D61" s="39"/>
      <c r="E61" s="39"/>
      <c r="F61" s="39"/>
      <c r="G61" s="39"/>
      <c r="H61" s="39"/>
      <c r="I61" s="39"/>
      <c r="J61" s="39"/>
      <c r="K61" s="39"/>
      <c r="L61" s="132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44"/>
    </row>
    <row r="62" spans="1:67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44"/>
    </row>
    <row r="63" spans="1:67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67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8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38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38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38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38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38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1:38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1:38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1:38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1:38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1:38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1:38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1:38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38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38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8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</row>
    <row r="91" spans="1:3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1:38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38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38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38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38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38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38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38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38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38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38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</sheetData>
  <sheetProtection algorithmName="SHA-512" hashValue="sOx3D8d5LkpIn/wJJq4io6xCpIw/ahFVl3r1t5dpH7abPxssDSYHeCszzfGVOs9Rw+aUeYKx4kY7lL+c+blFPQ==" saltValue="y7qVCts2PuFHpm3tTS3FPg==" spinCount="100000" sheet="1" objects="1" scenarios="1"/>
  <protectedRanges>
    <protectedRange sqref="K5:K52" name="Diapazons4"/>
    <protectedRange sqref="O5:AJ52" name="Diapazons2"/>
    <protectedRange sqref="A1 A3 J53:J54 J5:K52 A53 B54 G5:G52 A5:D52" name="Diapazons1"/>
    <protectedRange sqref="P3 C56 P56 I5:I52" name="Diapazons3"/>
  </protectedRanges>
  <mergeCells count="25">
    <mergeCell ref="E57:F57"/>
    <mergeCell ref="AG4:AH4"/>
    <mergeCell ref="AI4:AJ4"/>
    <mergeCell ref="A56:B56"/>
    <mergeCell ref="C56:J56"/>
    <mergeCell ref="K56:AC56"/>
    <mergeCell ref="AZ3:BN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1:AF2"/>
    <mergeCell ref="AN1:AO1"/>
    <mergeCell ref="AQ1:AS1"/>
    <mergeCell ref="AU1:AV1"/>
    <mergeCell ref="A3:B3"/>
    <mergeCell ref="D3:G3"/>
    <mergeCell ref="L3:O3"/>
    <mergeCell ref="P3:AJ3"/>
    <mergeCell ref="AN3:AX3"/>
  </mergeCells>
  <conditionalFormatting sqref="B5:B52">
    <cfRule type="expression" dxfId="87" priority="1" stopIfTrue="1">
      <formula>I5=1</formula>
    </cfRule>
    <cfRule type="expression" dxfId="86" priority="2" stopIfTrue="1">
      <formula>I5=2</formula>
    </cfRule>
    <cfRule type="expression" dxfId="85" priority="3" stopIfTrue="1">
      <formula>I5=3</formula>
    </cfRule>
  </conditionalFormatting>
  <conditionalFormatting sqref="BK7:BK52">
    <cfRule type="expression" dxfId="84" priority="4" stopIfTrue="1">
      <formula>A7="X"</formula>
    </cfRule>
  </conditionalFormatting>
  <conditionalFormatting sqref="BL7:BL52">
    <cfRule type="expression" dxfId="83" priority="5" stopIfTrue="1">
      <formula>A7="X"</formula>
    </cfRule>
  </conditionalFormatting>
  <conditionalFormatting sqref="BM7:BM52">
    <cfRule type="expression" dxfId="82" priority="6" stopIfTrue="1">
      <formula>A7="X"</formula>
    </cfRule>
  </conditionalFormatting>
  <conditionalFormatting sqref="BN7:BN52">
    <cfRule type="expression" dxfId="81" priority="7" stopIfTrue="1">
      <formula>A7="X"</formula>
    </cfRule>
  </conditionalFormatting>
  <conditionalFormatting sqref="H5:H52">
    <cfRule type="expression" dxfId="80" priority="8" stopIfTrue="1">
      <formula>H5&gt;150</formula>
    </cfRule>
    <cfRule type="expression" dxfId="79" priority="9" stopIfTrue="1">
      <formula>H5&lt;-150</formula>
    </cfRule>
  </conditionalFormatting>
  <conditionalFormatting sqref="O5:O52">
    <cfRule type="expression" dxfId="78" priority="10" stopIfTrue="1">
      <formula>O5=999</formula>
    </cfRule>
  </conditionalFormatting>
  <conditionalFormatting sqref="Q5:Q52 S5:S52 U5:U52">
    <cfRule type="expression" dxfId="77" priority="11" stopIfTrue="1">
      <formula>Q5=999</formula>
    </cfRule>
  </conditionalFormatting>
  <conditionalFormatting sqref="W5:W52 Y5:Y52 AA5:AA52 AC5:AC52 AE5:AE52 AG5:AG52 AI5:AI52">
    <cfRule type="expression" dxfId="76" priority="12" stopIfTrue="1">
      <formula>W5=999</formula>
    </cfRule>
  </conditionalFormatting>
  <conditionalFormatting sqref="P3:AJ3">
    <cfRule type="expression" dxfId="75" priority="13" stopIfTrue="1">
      <formula>$P$3=""</formula>
    </cfRule>
  </conditionalFormatting>
  <conditionalFormatting sqref="I5">
    <cfRule type="expression" dxfId="74" priority="14" stopIfTrue="1">
      <formula>$I5=""</formula>
    </cfRule>
  </conditionalFormatting>
  <conditionalFormatting sqref="I6:I52">
    <cfRule type="expression" dxfId="73" priority="15" stopIfTrue="1">
      <formula>$I6=0</formula>
    </cfRule>
  </conditionalFormatting>
  <conditionalFormatting sqref="C56:J56">
    <cfRule type="expression" dxfId="72" priority="16" stopIfTrue="1">
      <formula>$C$56=0</formula>
    </cfRule>
  </conditionalFormatting>
  <printOptions horizontalCentered="1"/>
  <pageMargins left="0.59055118110236227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95"/>
  <sheetViews>
    <sheetView topLeftCell="A16" workbookViewId="0">
      <selection activeCell="K48" sqref="K48:AC48"/>
    </sheetView>
  </sheetViews>
  <sheetFormatPr defaultRowHeight="12.75" x14ac:dyDescent="0.2"/>
  <cols>
    <col min="1" max="1" width="3.42578125" style="1" customWidth="1"/>
    <col min="2" max="2" width="19.42578125" style="1" customWidth="1"/>
    <col min="3" max="3" width="14.140625" style="1" customWidth="1"/>
    <col min="4" max="4" width="5" style="1" customWidth="1"/>
    <col min="5" max="11" width="4.7109375" style="1" customWidth="1"/>
    <col min="12" max="14" width="5" style="1" customWidth="1"/>
    <col min="15" max="15" width="3.28515625" style="1" customWidth="1"/>
    <col min="16" max="16" width="2.7109375" style="1" customWidth="1"/>
    <col min="17" max="17" width="3.28515625" style="1" customWidth="1"/>
    <col min="18" max="18" width="2.7109375" style="1" customWidth="1"/>
    <col min="19" max="19" width="3.28515625" style="1" customWidth="1"/>
    <col min="20" max="20" width="2.7109375" style="1" customWidth="1"/>
    <col min="21" max="21" width="3.28515625" style="1" customWidth="1"/>
    <col min="22" max="22" width="2.7109375" style="1" customWidth="1"/>
    <col min="23" max="23" width="3.28515625" style="1" customWidth="1"/>
    <col min="24" max="24" width="2.7109375" style="1" customWidth="1"/>
    <col min="25" max="25" width="3.28515625" style="1" customWidth="1"/>
    <col min="26" max="26" width="2.7109375" style="1" customWidth="1"/>
    <col min="27" max="27" width="3.28515625" style="1" customWidth="1"/>
    <col min="28" max="28" width="2.7109375" style="1" customWidth="1"/>
    <col min="29" max="29" width="3.28515625" style="1" customWidth="1"/>
    <col min="30" max="30" width="2.7109375" style="1" customWidth="1"/>
    <col min="31" max="31" width="3.28515625" style="1" customWidth="1"/>
    <col min="32" max="32" width="2.7109375" style="1" customWidth="1"/>
    <col min="33" max="33" width="3.28515625" style="1" customWidth="1"/>
    <col min="34" max="34" width="2.7109375" style="1" customWidth="1"/>
    <col min="35" max="35" width="3.28515625" style="1" customWidth="1"/>
    <col min="36" max="36" width="2.7109375" style="1" customWidth="1"/>
    <col min="37" max="37" width="2.42578125" style="1" customWidth="1"/>
    <col min="38" max="38" width="2.28515625" style="1" customWidth="1"/>
    <col min="39" max="39" width="2.42578125" style="1" customWidth="1"/>
    <col min="40" max="50" width="4.140625" style="1" customWidth="1"/>
    <col min="51" max="51" width="2.42578125" style="1" customWidth="1"/>
    <col min="52" max="62" width="4.140625" style="1" customWidth="1"/>
    <col min="63" max="63" width="5.85546875" style="1" customWidth="1"/>
    <col min="64" max="65" width="6.42578125" style="1" customWidth="1"/>
    <col min="66" max="66" width="6.7109375" style="1" customWidth="1"/>
    <col min="67" max="255" width="9.140625" style="1"/>
    <col min="256" max="256" width="3.42578125" style="1" customWidth="1"/>
    <col min="257" max="257" width="19.42578125" style="1" customWidth="1"/>
    <col min="258" max="258" width="14.140625" style="1" customWidth="1"/>
    <col min="259" max="259" width="5" style="1" customWidth="1"/>
    <col min="260" max="267" width="4.7109375" style="1" customWidth="1"/>
    <col min="268" max="270" width="5" style="1" customWidth="1"/>
    <col min="271" max="271" width="3.28515625" style="1" customWidth="1"/>
    <col min="272" max="272" width="2.7109375" style="1" customWidth="1"/>
    <col min="273" max="273" width="3.28515625" style="1" customWidth="1"/>
    <col min="274" max="274" width="2.7109375" style="1" customWidth="1"/>
    <col min="275" max="275" width="3.28515625" style="1" customWidth="1"/>
    <col min="276" max="276" width="2.7109375" style="1" customWidth="1"/>
    <col min="277" max="277" width="3.28515625" style="1" customWidth="1"/>
    <col min="278" max="278" width="2.7109375" style="1" customWidth="1"/>
    <col min="279" max="279" width="3.28515625" style="1" customWidth="1"/>
    <col min="280" max="280" width="2.7109375" style="1" customWidth="1"/>
    <col min="281" max="281" width="3.28515625" style="1" customWidth="1"/>
    <col min="282" max="282" width="2.7109375" style="1" customWidth="1"/>
    <col min="283" max="283" width="3.28515625" style="1" customWidth="1"/>
    <col min="284" max="284" width="2.7109375" style="1" customWidth="1"/>
    <col min="285" max="285" width="3.28515625" style="1" customWidth="1"/>
    <col min="286" max="286" width="2.7109375" style="1" customWidth="1"/>
    <col min="287" max="287" width="3.28515625" style="1" customWidth="1"/>
    <col min="288" max="288" width="2.7109375" style="1" customWidth="1"/>
    <col min="289" max="289" width="3.28515625" style="1" customWidth="1"/>
    <col min="290" max="290" width="2.7109375" style="1" customWidth="1"/>
    <col min="291" max="291" width="3.28515625" style="1" customWidth="1"/>
    <col min="292" max="292" width="2.7109375" style="1" customWidth="1"/>
    <col min="293" max="293" width="2.42578125" style="1" customWidth="1"/>
    <col min="294" max="294" width="2.28515625" style="1" customWidth="1"/>
    <col min="295" max="295" width="2.42578125" style="1" customWidth="1"/>
    <col min="296" max="306" width="4.140625" style="1" customWidth="1"/>
    <col min="307" max="307" width="2.42578125" style="1" customWidth="1"/>
    <col min="308" max="318" width="4.140625" style="1" customWidth="1"/>
    <col min="319" max="319" width="5.85546875" style="1" customWidth="1"/>
    <col min="320" max="321" width="6.42578125" style="1" customWidth="1"/>
    <col min="322" max="322" width="6.7109375" style="1" customWidth="1"/>
    <col min="323" max="511" width="9.140625" style="1"/>
    <col min="512" max="512" width="3.42578125" style="1" customWidth="1"/>
    <col min="513" max="513" width="19.42578125" style="1" customWidth="1"/>
    <col min="514" max="514" width="14.140625" style="1" customWidth="1"/>
    <col min="515" max="515" width="5" style="1" customWidth="1"/>
    <col min="516" max="523" width="4.7109375" style="1" customWidth="1"/>
    <col min="524" max="526" width="5" style="1" customWidth="1"/>
    <col min="527" max="527" width="3.28515625" style="1" customWidth="1"/>
    <col min="528" max="528" width="2.7109375" style="1" customWidth="1"/>
    <col min="529" max="529" width="3.28515625" style="1" customWidth="1"/>
    <col min="530" max="530" width="2.7109375" style="1" customWidth="1"/>
    <col min="531" max="531" width="3.28515625" style="1" customWidth="1"/>
    <col min="532" max="532" width="2.7109375" style="1" customWidth="1"/>
    <col min="533" max="533" width="3.28515625" style="1" customWidth="1"/>
    <col min="534" max="534" width="2.7109375" style="1" customWidth="1"/>
    <col min="535" max="535" width="3.28515625" style="1" customWidth="1"/>
    <col min="536" max="536" width="2.7109375" style="1" customWidth="1"/>
    <col min="537" max="537" width="3.28515625" style="1" customWidth="1"/>
    <col min="538" max="538" width="2.7109375" style="1" customWidth="1"/>
    <col min="539" max="539" width="3.28515625" style="1" customWidth="1"/>
    <col min="540" max="540" width="2.7109375" style="1" customWidth="1"/>
    <col min="541" max="541" width="3.28515625" style="1" customWidth="1"/>
    <col min="542" max="542" width="2.7109375" style="1" customWidth="1"/>
    <col min="543" max="543" width="3.28515625" style="1" customWidth="1"/>
    <col min="544" max="544" width="2.7109375" style="1" customWidth="1"/>
    <col min="545" max="545" width="3.28515625" style="1" customWidth="1"/>
    <col min="546" max="546" width="2.7109375" style="1" customWidth="1"/>
    <col min="547" max="547" width="3.28515625" style="1" customWidth="1"/>
    <col min="548" max="548" width="2.7109375" style="1" customWidth="1"/>
    <col min="549" max="549" width="2.42578125" style="1" customWidth="1"/>
    <col min="550" max="550" width="2.28515625" style="1" customWidth="1"/>
    <col min="551" max="551" width="2.42578125" style="1" customWidth="1"/>
    <col min="552" max="562" width="4.140625" style="1" customWidth="1"/>
    <col min="563" max="563" width="2.42578125" style="1" customWidth="1"/>
    <col min="564" max="574" width="4.140625" style="1" customWidth="1"/>
    <col min="575" max="575" width="5.85546875" style="1" customWidth="1"/>
    <col min="576" max="577" width="6.42578125" style="1" customWidth="1"/>
    <col min="578" max="578" width="6.7109375" style="1" customWidth="1"/>
    <col min="579" max="767" width="9.140625" style="1"/>
    <col min="768" max="768" width="3.42578125" style="1" customWidth="1"/>
    <col min="769" max="769" width="19.42578125" style="1" customWidth="1"/>
    <col min="770" max="770" width="14.140625" style="1" customWidth="1"/>
    <col min="771" max="771" width="5" style="1" customWidth="1"/>
    <col min="772" max="779" width="4.7109375" style="1" customWidth="1"/>
    <col min="780" max="782" width="5" style="1" customWidth="1"/>
    <col min="783" max="783" width="3.28515625" style="1" customWidth="1"/>
    <col min="784" max="784" width="2.7109375" style="1" customWidth="1"/>
    <col min="785" max="785" width="3.28515625" style="1" customWidth="1"/>
    <col min="786" max="786" width="2.7109375" style="1" customWidth="1"/>
    <col min="787" max="787" width="3.28515625" style="1" customWidth="1"/>
    <col min="788" max="788" width="2.7109375" style="1" customWidth="1"/>
    <col min="789" max="789" width="3.28515625" style="1" customWidth="1"/>
    <col min="790" max="790" width="2.7109375" style="1" customWidth="1"/>
    <col min="791" max="791" width="3.28515625" style="1" customWidth="1"/>
    <col min="792" max="792" width="2.7109375" style="1" customWidth="1"/>
    <col min="793" max="793" width="3.28515625" style="1" customWidth="1"/>
    <col min="794" max="794" width="2.7109375" style="1" customWidth="1"/>
    <col min="795" max="795" width="3.28515625" style="1" customWidth="1"/>
    <col min="796" max="796" width="2.7109375" style="1" customWidth="1"/>
    <col min="797" max="797" width="3.28515625" style="1" customWidth="1"/>
    <col min="798" max="798" width="2.7109375" style="1" customWidth="1"/>
    <col min="799" max="799" width="3.28515625" style="1" customWidth="1"/>
    <col min="800" max="800" width="2.7109375" style="1" customWidth="1"/>
    <col min="801" max="801" width="3.28515625" style="1" customWidth="1"/>
    <col min="802" max="802" width="2.7109375" style="1" customWidth="1"/>
    <col min="803" max="803" width="3.28515625" style="1" customWidth="1"/>
    <col min="804" max="804" width="2.7109375" style="1" customWidth="1"/>
    <col min="805" max="805" width="2.42578125" style="1" customWidth="1"/>
    <col min="806" max="806" width="2.28515625" style="1" customWidth="1"/>
    <col min="807" max="807" width="2.42578125" style="1" customWidth="1"/>
    <col min="808" max="818" width="4.140625" style="1" customWidth="1"/>
    <col min="819" max="819" width="2.42578125" style="1" customWidth="1"/>
    <col min="820" max="830" width="4.140625" style="1" customWidth="1"/>
    <col min="831" max="831" width="5.85546875" style="1" customWidth="1"/>
    <col min="832" max="833" width="6.42578125" style="1" customWidth="1"/>
    <col min="834" max="834" width="6.7109375" style="1" customWidth="1"/>
    <col min="835" max="1023" width="9.140625" style="1"/>
    <col min="1024" max="1024" width="3.42578125" style="1" customWidth="1"/>
    <col min="1025" max="1025" width="19.42578125" style="1" customWidth="1"/>
    <col min="1026" max="1026" width="14.140625" style="1" customWidth="1"/>
    <col min="1027" max="1027" width="5" style="1" customWidth="1"/>
    <col min="1028" max="1035" width="4.7109375" style="1" customWidth="1"/>
    <col min="1036" max="1038" width="5" style="1" customWidth="1"/>
    <col min="1039" max="1039" width="3.28515625" style="1" customWidth="1"/>
    <col min="1040" max="1040" width="2.7109375" style="1" customWidth="1"/>
    <col min="1041" max="1041" width="3.28515625" style="1" customWidth="1"/>
    <col min="1042" max="1042" width="2.7109375" style="1" customWidth="1"/>
    <col min="1043" max="1043" width="3.28515625" style="1" customWidth="1"/>
    <col min="1044" max="1044" width="2.7109375" style="1" customWidth="1"/>
    <col min="1045" max="1045" width="3.28515625" style="1" customWidth="1"/>
    <col min="1046" max="1046" width="2.7109375" style="1" customWidth="1"/>
    <col min="1047" max="1047" width="3.28515625" style="1" customWidth="1"/>
    <col min="1048" max="1048" width="2.7109375" style="1" customWidth="1"/>
    <col min="1049" max="1049" width="3.28515625" style="1" customWidth="1"/>
    <col min="1050" max="1050" width="2.7109375" style="1" customWidth="1"/>
    <col min="1051" max="1051" width="3.28515625" style="1" customWidth="1"/>
    <col min="1052" max="1052" width="2.7109375" style="1" customWidth="1"/>
    <col min="1053" max="1053" width="3.28515625" style="1" customWidth="1"/>
    <col min="1054" max="1054" width="2.7109375" style="1" customWidth="1"/>
    <col min="1055" max="1055" width="3.28515625" style="1" customWidth="1"/>
    <col min="1056" max="1056" width="2.7109375" style="1" customWidth="1"/>
    <col min="1057" max="1057" width="3.28515625" style="1" customWidth="1"/>
    <col min="1058" max="1058" width="2.7109375" style="1" customWidth="1"/>
    <col min="1059" max="1059" width="3.28515625" style="1" customWidth="1"/>
    <col min="1060" max="1060" width="2.7109375" style="1" customWidth="1"/>
    <col min="1061" max="1061" width="2.42578125" style="1" customWidth="1"/>
    <col min="1062" max="1062" width="2.28515625" style="1" customWidth="1"/>
    <col min="1063" max="1063" width="2.42578125" style="1" customWidth="1"/>
    <col min="1064" max="1074" width="4.140625" style="1" customWidth="1"/>
    <col min="1075" max="1075" width="2.42578125" style="1" customWidth="1"/>
    <col min="1076" max="1086" width="4.140625" style="1" customWidth="1"/>
    <col min="1087" max="1087" width="5.85546875" style="1" customWidth="1"/>
    <col min="1088" max="1089" width="6.42578125" style="1" customWidth="1"/>
    <col min="1090" max="1090" width="6.7109375" style="1" customWidth="1"/>
    <col min="1091" max="1279" width="9.140625" style="1"/>
    <col min="1280" max="1280" width="3.42578125" style="1" customWidth="1"/>
    <col min="1281" max="1281" width="19.42578125" style="1" customWidth="1"/>
    <col min="1282" max="1282" width="14.140625" style="1" customWidth="1"/>
    <col min="1283" max="1283" width="5" style="1" customWidth="1"/>
    <col min="1284" max="1291" width="4.7109375" style="1" customWidth="1"/>
    <col min="1292" max="1294" width="5" style="1" customWidth="1"/>
    <col min="1295" max="1295" width="3.28515625" style="1" customWidth="1"/>
    <col min="1296" max="1296" width="2.7109375" style="1" customWidth="1"/>
    <col min="1297" max="1297" width="3.28515625" style="1" customWidth="1"/>
    <col min="1298" max="1298" width="2.7109375" style="1" customWidth="1"/>
    <col min="1299" max="1299" width="3.28515625" style="1" customWidth="1"/>
    <col min="1300" max="1300" width="2.7109375" style="1" customWidth="1"/>
    <col min="1301" max="1301" width="3.28515625" style="1" customWidth="1"/>
    <col min="1302" max="1302" width="2.7109375" style="1" customWidth="1"/>
    <col min="1303" max="1303" width="3.28515625" style="1" customWidth="1"/>
    <col min="1304" max="1304" width="2.7109375" style="1" customWidth="1"/>
    <col min="1305" max="1305" width="3.28515625" style="1" customWidth="1"/>
    <col min="1306" max="1306" width="2.7109375" style="1" customWidth="1"/>
    <col min="1307" max="1307" width="3.28515625" style="1" customWidth="1"/>
    <col min="1308" max="1308" width="2.7109375" style="1" customWidth="1"/>
    <col min="1309" max="1309" width="3.28515625" style="1" customWidth="1"/>
    <col min="1310" max="1310" width="2.7109375" style="1" customWidth="1"/>
    <col min="1311" max="1311" width="3.28515625" style="1" customWidth="1"/>
    <col min="1312" max="1312" width="2.7109375" style="1" customWidth="1"/>
    <col min="1313" max="1313" width="3.28515625" style="1" customWidth="1"/>
    <col min="1314" max="1314" width="2.7109375" style="1" customWidth="1"/>
    <col min="1315" max="1315" width="3.28515625" style="1" customWidth="1"/>
    <col min="1316" max="1316" width="2.7109375" style="1" customWidth="1"/>
    <col min="1317" max="1317" width="2.42578125" style="1" customWidth="1"/>
    <col min="1318" max="1318" width="2.28515625" style="1" customWidth="1"/>
    <col min="1319" max="1319" width="2.42578125" style="1" customWidth="1"/>
    <col min="1320" max="1330" width="4.140625" style="1" customWidth="1"/>
    <col min="1331" max="1331" width="2.42578125" style="1" customWidth="1"/>
    <col min="1332" max="1342" width="4.140625" style="1" customWidth="1"/>
    <col min="1343" max="1343" width="5.85546875" style="1" customWidth="1"/>
    <col min="1344" max="1345" width="6.42578125" style="1" customWidth="1"/>
    <col min="1346" max="1346" width="6.7109375" style="1" customWidth="1"/>
    <col min="1347" max="1535" width="9.140625" style="1"/>
    <col min="1536" max="1536" width="3.42578125" style="1" customWidth="1"/>
    <col min="1537" max="1537" width="19.42578125" style="1" customWidth="1"/>
    <col min="1538" max="1538" width="14.140625" style="1" customWidth="1"/>
    <col min="1539" max="1539" width="5" style="1" customWidth="1"/>
    <col min="1540" max="1547" width="4.7109375" style="1" customWidth="1"/>
    <col min="1548" max="1550" width="5" style="1" customWidth="1"/>
    <col min="1551" max="1551" width="3.28515625" style="1" customWidth="1"/>
    <col min="1552" max="1552" width="2.7109375" style="1" customWidth="1"/>
    <col min="1553" max="1553" width="3.28515625" style="1" customWidth="1"/>
    <col min="1554" max="1554" width="2.7109375" style="1" customWidth="1"/>
    <col min="1555" max="1555" width="3.28515625" style="1" customWidth="1"/>
    <col min="1556" max="1556" width="2.7109375" style="1" customWidth="1"/>
    <col min="1557" max="1557" width="3.28515625" style="1" customWidth="1"/>
    <col min="1558" max="1558" width="2.7109375" style="1" customWidth="1"/>
    <col min="1559" max="1559" width="3.28515625" style="1" customWidth="1"/>
    <col min="1560" max="1560" width="2.7109375" style="1" customWidth="1"/>
    <col min="1561" max="1561" width="3.28515625" style="1" customWidth="1"/>
    <col min="1562" max="1562" width="2.7109375" style="1" customWidth="1"/>
    <col min="1563" max="1563" width="3.28515625" style="1" customWidth="1"/>
    <col min="1564" max="1564" width="2.7109375" style="1" customWidth="1"/>
    <col min="1565" max="1565" width="3.28515625" style="1" customWidth="1"/>
    <col min="1566" max="1566" width="2.7109375" style="1" customWidth="1"/>
    <col min="1567" max="1567" width="3.28515625" style="1" customWidth="1"/>
    <col min="1568" max="1568" width="2.7109375" style="1" customWidth="1"/>
    <col min="1569" max="1569" width="3.28515625" style="1" customWidth="1"/>
    <col min="1570" max="1570" width="2.7109375" style="1" customWidth="1"/>
    <col min="1571" max="1571" width="3.28515625" style="1" customWidth="1"/>
    <col min="1572" max="1572" width="2.7109375" style="1" customWidth="1"/>
    <col min="1573" max="1573" width="2.42578125" style="1" customWidth="1"/>
    <col min="1574" max="1574" width="2.28515625" style="1" customWidth="1"/>
    <col min="1575" max="1575" width="2.42578125" style="1" customWidth="1"/>
    <col min="1576" max="1586" width="4.140625" style="1" customWidth="1"/>
    <col min="1587" max="1587" width="2.42578125" style="1" customWidth="1"/>
    <col min="1588" max="1598" width="4.140625" style="1" customWidth="1"/>
    <col min="1599" max="1599" width="5.85546875" style="1" customWidth="1"/>
    <col min="1600" max="1601" width="6.42578125" style="1" customWidth="1"/>
    <col min="1602" max="1602" width="6.7109375" style="1" customWidth="1"/>
    <col min="1603" max="1791" width="9.140625" style="1"/>
    <col min="1792" max="1792" width="3.42578125" style="1" customWidth="1"/>
    <col min="1793" max="1793" width="19.42578125" style="1" customWidth="1"/>
    <col min="1794" max="1794" width="14.140625" style="1" customWidth="1"/>
    <col min="1795" max="1795" width="5" style="1" customWidth="1"/>
    <col min="1796" max="1803" width="4.7109375" style="1" customWidth="1"/>
    <col min="1804" max="1806" width="5" style="1" customWidth="1"/>
    <col min="1807" max="1807" width="3.28515625" style="1" customWidth="1"/>
    <col min="1808" max="1808" width="2.7109375" style="1" customWidth="1"/>
    <col min="1809" max="1809" width="3.28515625" style="1" customWidth="1"/>
    <col min="1810" max="1810" width="2.7109375" style="1" customWidth="1"/>
    <col min="1811" max="1811" width="3.28515625" style="1" customWidth="1"/>
    <col min="1812" max="1812" width="2.7109375" style="1" customWidth="1"/>
    <col min="1813" max="1813" width="3.28515625" style="1" customWidth="1"/>
    <col min="1814" max="1814" width="2.7109375" style="1" customWidth="1"/>
    <col min="1815" max="1815" width="3.28515625" style="1" customWidth="1"/>
    <col min="1816" max="1816" width="2.7109375" style="1" customWidth="1"/>
    <col min="1817" max="1817" width="3.28515625" style="1" customWidth="1"/>
    <col min="1818" max="1818" width="2.7109375" style="1" customWidth="1"/>
    <col min="1819" max="1819" width="3.28515625" style="1" customWidth="1"/>
    <col min="1820" max="1820" width="2.7109375" style="1" customWidth="1"/>
    <col min="1821" max="1821" width="3.28515625" style="1" customWidth="1"/>
    <col min="1822" max="1822" width="2.7109375" style="1" customWidth="1"/>
    <col min="1823" max="1823" width="3.28515625" style="1" customWidth="1"/>
    <col min="1824" max="1824" width="2.7109375" style="1" customWidth="1"/>
    <col min="1825" max="1825" width="3.28515625" style="1" customWidth="1"/>
    <col min="1826" max="1826" width="2.7109375" style="1" customWidth="1"/>
    <col min="1827" max="1827" width="3.28515625" style="1" customWidth="1"/>
    <col min="1828" max="1828" width="2.7109375" style="1" customWidth="1"/>
    <col min="1829" max="1829" width="2.42578125" style="1" customWidth="1"/>
    <col min="1830" max="1830" width="2.28515625" style="1" customWidth="1"/>
    <col min="1831" max="1831" width="2.42578125" style="1" customWidth="1"/>
    <col min="1832" max="1842" width="4.140625" style="1" customWidth="1"/>
    <col min="1843" max="1843" width="2.42578125" style="1" customWidth="1"/>
    <col min="1844" max="1854" width="4.140625" style="1" customWidth="1"/>
    <col min="1855" max="1855" width="5.85546875" style="1" customWidth="1"/>
    <col min="1856" max="1857" width="6.42578125" style="1" customWidth="1"/>
    <col min="1858" max="1858" width="6.7109375" style="1" customWidth="1"/>
    <col min="1859" max="2047" width="9.140625" style="1"/>
    <col min="2048" max="2048" width="3.42578125" style="1" customWidth="1"/>
    <col min="2049" max="2049" width="19.42578125" style="1" customWidth="1"/>
    <col min="2050" max="2050" width="14.140625" style="1" customWidth="1"/>
    <col min="2051" max="2051" width="5" style="1" customWidth="1"/>
    <col min="2052" max="2059" width="4.7109375" style="1" customWidth="1"/>
    <col min="2060" max="2062" width="5" style="1" customWidth="1"/>
    <col min="2063" max="2063" width="3.28515625" style="1" customWidth="1"/>
    <col min="2064" max="2064" width="2.7109375" style="1" customWidth="1"/>
    <col min="2065" max="2065" width="3.28515625" style="1" customWidth="1"/>
    <col min="2066" max="2066" width="2.7109375" style="1" customWidth="1"/>
    <col min="2067" max="2067" width="3.28515625" style="1" customWidth="1"/>
    <col min="2068" max="2068" width="2.7109375" style="1" customWidth="1"/>
    <col min="2069" max="2069" width="3.28515625" style="1" customWidth="1"/>
    <col min="2070" max="2070" width="2.7109375" style="1" customWidth="1"/>
    <col min="2071" max="2071" width="3.28515625" style="1" customWidth="1"/>
    <col min="2072" max="2072" width="2.7109375" style="1" customWidth="1"/>
    <col min="2073" max="2073" width="3.28515625" style="1" customWidth="1"/>
    <col min="2074" max="2074" width="2.7109375" style="1" customWidth="1"/>
    <col min="2075" max="2075" width="3.28515625" style="1" customWidth="1"/>
    <col min="2076" max="2076" width="2.7109375" style="1" customWidth="1"/>
    <col min="2077" max="2077" width="3.28515625" style="1" customWidth="1"/>
    <col min="2078" max="2078" width="2.7109375" style="1" customWidth="1"/>
    <col min="2079" max="2079" width="3.28515625" style="1" customWidth="1"/>
    <col min="2080" max="2080" width="2.7109375" style="1" customWidth="1"/>
    <col min="2081" max="2081" width="3.28515625" style="1" customWidth="1"/>
    <col min="2082" max="2082" width="2.7109375" style="1" customWidth="1"/>
    <col min="2083" max="2083" width="3.28515625" style="1" customWidth="1"/>
    <col min="2084" max="2084" width="2.7109375" style="1" customWidth="1"/>
    <col min="2085" max="2085" width="2.42578125" style="1" customWidth="1"/>
    <col min="2086" max="2086" width="2.28515625" style="1" customWidth="1"/>
    <col min="2087" max="2087" width="2.42578125" style="1" customWidth="1"/>
    <col min="2088" max="2098" width="4.140625" style="1" customWidth="1"/>
    <col min="2099" max="2099" width="2.42578125" style="1" customWidth="1"/>
    <col min="2100" max="2110" width="4.140625" style="1" customWidth="1"/>
    <col min="2111" max="2111" width="5.85546875" style="1" customWidth="1"/>
    <col min="2112" max="2113" width="6.42578125" style="1" customWidth="1"/>
    <col min="2114" max="2114" width="6.7109375" style="1" customWidth="1"/>
    <col min="2115" max="2303" width="9.140625" style="1"/>
    <col min="2304" max="2304" width="3.42578125" style="1" customWidth="1"/>
    <col min="2305" max="2305" width="19.42578125" style="1" customWidth="1"/>
    <col min="2306" max="2306" width="14.140625" style="1" customWidth="1"/>
    <col min="2307" max="2307" width="5" style="1" customWidth="1"/>
    <col min="2308" max="2315" width="4.7109375" style="1" customWidth="1"/>
    <col min="2316" max="2318" width="5" style="1" customWidth="1"/>
    <col min="2319" max="2319" width="3.28515625" style="1" customWidth="1"/>
    <col min="2320" max="2320" width="2.7109375" style="1" customWidth="1"/>
    <col min="2321" max="2321" width="3.28515625" style="1" customWidth="1"/>
    <col min="2322" max="2322" width="2.7109375" style="1" customWidth="1"/>
    <col min="2323" max="2323" width="3.28515625" style="1" customWidth="1"/>
    <col min="2324" max="2324" width="2.7109375" style="1" customWidth="1"/>
    <col min="2325" max="2325" width="3.28515625" style="1" customWidth="1"/>
    <col min="2326" max="2326" width="2.7109375" style="1" customWidth="1"/>
    <col min="2327" max="2327" width="3.28515625" style="1" customWidth="1"/>
    <col min="2328" max="2328" width="2.7109375" style="1" customWidth="1"/>
    <col min="2329" max="2329" width="3.28515625" style="1" customWidth="1"/>
    <col min="2330" max="2330" width="2.7109375" style="1" customWidth="1"/>
    <col min="2331" max="2331" width="3.28515625" style="1" customWidth="1"/>
    <col min="2332" max="2332" width="2.7109375" style="1" customWidth="1"/>
    <col min="2333" max="2333" width="3.28515625" style="1" customWidth="1"/>
    <col min="2334" max="2334" width="2.7109375" style="1" customWidth="1"/>
    <col min="2335" max="2335" width="3.28515625" style="1" customWidth="1"/>
    <col min="2336" max="2336" width="2.7109375" style="1" customWidth="1"/>
    <col min="2337" max="2337" width="3.28515625" style="1" customWidth="1"/>
    <col min="2338" max="2338" width="2.7109375" style="1" customWidth="1"/>
    <col min="2339" max="2339" width="3.28515625" style="1" customWidth="1"/>
    <col min="2340" max="2340" width="2.7109375" style="1" customWidth="1"/>
    <col min="2341" max="2341" width="2.42578125" style="1" customWidth="1"/>
    <col min="2342" max="2342" width="2.28515625" style="1" customWidth="1"/>
    <col min="2343" max="2343" width="2.42578125" style="1" customWidth="1"/>
    <col min="2344" max="2354" width="4.140625" style="1" customWidth="1"/>
    <col min="2355" max="2355" width="2.42578125" style="1" customWidth="1"/>
    <col min="2356" max="2366" width="4.140625" style="1" customWidth="1"/>
    <col min="2367" max="2367" width="5.85546875" style="1" customWidth="1"/>
    <col min="2368" max="2369" width="6.42578125" style="1" customWidth="1"/>
    <col min="2370" max="2370" width="6.7109375" style="1" customWidth="1"/>
    <col min="2371" max="2559" width="9.140625" style="1"/>
    <col min="2560" max="2560" width="3.42578125" style="1" customWidth="1"/>
    <col min="2561" max="2561" width="19.42578125" style="1" customWidth="1"/>
    <col min="2562" max="2562" width="14.140625" style="1" customWidth="1"/>
    <col min="2563" max="2563" width="5" style="1" customWidth="1"/>
    <col min="2564" max="2571" width="4.7109375" style="1" customWidth="1"/>
    <col min="2572" max="2574" width="5" style="1" customWidth="1"/>
    <col min="2575" max="2575" width="3.28515625" style="1" customWidth="1"/>
    <col min="2576" max="2576" width="2.7109375" style="1" customWidth="1"/>
    <col min="2577" max="2577" width="3.28515625" style="1" customWidth="1"/>
    <col min="2578" max="2578" width="2.7109375" style="1" customWidth="1"/>
    <col min="2579" max="2579" width="3.28515625" style="1" customWidth="1"/>
    <col min="2580" max="2580" width="2.7109375" style="1" customWidth="1"/>
    <col min="2581" max="2581" width="3.28515625" style="1" customWidth="1"/>
    <col min="2582" max="2582" width="2.7109375" style="1" customWidth="1"/>
    <col min="2583" max="2583" width="3.28515625" style="1" customWidth="1"/>
    <col min="2584" max="2584" width="2.7109375" style="1" customWidth="1"/>
    <col min="2585" max="2585" width="3.28515625" style="1" customWidth="1"/>
    <col min="2586" max="2586" width="2.7109375" style="1" customWidth="1"/>
    <col min="2587" max="2587" width="3.28515625" style="1" customWidth="1"/>
    <col min="2588" max="2588" width="2.7109375" style="1" customWidth="1"/>
    <col min="2589" max="2589" width="3.28515625" style="1" customWidth="1"/>
    <col min="2590" max="2590" width="2.7109375" style="1" customWidth="1"/>
    <col min="2591" max="2591" width="3.28515625" style="1" customWidth="1"/>
    <col min="2592" max="2592" width="2.7109375" style="1" customWidth="1"/>
    <col min="2593" max="2593" width="3.28515625" style="1" customWidth="1"/>
    <col min="2594" max="2594" width="2.7109375" style="1" customWidth="1"/>
    <col min="2595" max="2595" width="3.28515625" style="1" customWidth="1"/>
    <col min="2596" max="2596" width="2.7109375" style="1" customWidth="1"/>
    <col min="2597" max="2597" width="2.42578125" style="1" customWidth="1"/>
    <col min="2598" max="2598" width="2.28515625" style="1" customWidth="1"/>
    <col min="2599" max="2599" width="2.42578125" style="1" customWidth="1"/>
    <col min="2600" max="2610" width="4.140625" style="1" customWidth="1"/>
    <col min="2611" max="2611" width="2.42578125" style="1" customWidth="1"/>
    <col min="2612" max="2622" width="4.140625" style="1" customWidth="1"/>
    <col min="2623" max="2623" width="5.85546875" style="1" customWidth="1"/>
    <col min="2624" max="2625" width="6.42578125" style="1" customWidth="1"/>
    <col min="2626" max="2626" width="6.7109375" style="1" customWidth="1"/>
    <col min="2627" max="2815" width="9.140625" style="1"/>
    <col min="2816" max="2816" width="3.42578125" style="1" customWidth="1"/>
    <col min="2817" max="2817" width="19.42578125" style="1" customWidth="1"/>
    <col min="2818" max="2818" width="14.140625" style="1" customWidth="1"/>
    <col min="2819" max="2819" width="5" style="1" customWidth="1"/>
    <col min="2820" max="2827" width="4.7109375" style="1" customWidth="1"/>
    <col min="2828" max="2830" width="5" style="1" customWidth="1"/>
    <col min="2831" max="2831" width="3.28515625" style="1" customWidth="1"/>
    <col min="2832" max="2832" width="2.7109375" style="1" customWidth="1"/>
    <col min="2833" max="2833" width="3.28515625" style="1" customWidth="1"/>
    <col min="2834" max="2834" width="2.7109375" style="1" customWidth="1"/>
    <col min="2835" max="2835" width="3.28515625" style="1" customWidth="1"/>
    <col min="2836" max="2836" width="2.7109375" style="1" customWidth="1"/>
    <col min="2837" max="2837" width="3.28515625" style="1" customWidth="1"/>
    <col min="2838" max="2838" width="2.7109375" style="1" customWidth="1"/>
    <col min="2839" max="2839" width="3.28515625" style="1" customWidth="1"/>
    <col min="2840" max="2840" width="2.7109375" style="1" customWidth="1"/>
    <col min="2841" max="2841" width="3.28515625" style="1" customWidth="1"/>
    <col min="2842" max="2842" width="2.7109375" style="1" customWidth="1"/>
    <col min="2843" max="2843" width="3.28515625" style="1" customWidth="1"/>
    <col min="2844" max="2844" width="2.7109375" style="1" customWidth="1"/>
    <col min="2845" max="2845" width="3.28515625" style="1" customWidth="1"/>
    <col min="2846" max="2846" width="2.7109375" style="1" customWidth="1"/>
    <col min="2847" max="2847" width="3.28515625" style="1" customWidth="1"/>
    <col min="2848" max="2848" width="2.7109375" style="1" customWidth="1"/>
    <col min="2849" max="2849" width="3.28515625" style="1" customWidth="1"/>
    <col min="2850" max="2850" width="2.7109375" style="1" customWidth="1"/>
    <col min="2851" max="2851" width="3.28515625" style="1" customWidth="1"/>
    <col min="2852" max="2852" width="2.7109375" style="1" customWidth="1"/>
    <col min="2853" max="2853" width="2.42578125" style="1" customWidth="1"/>
    <col min="2854" max="2854" width="2.28515625" style="1" customWidth="1"/>
    <col min="2855" max="2855" width="2.42578125" style="1" customWidth="1"/>
    <col min="2856" max="2866" width="4.140625" style="1" customWidth="1"/>
    <col min="2867" max="2867" width="2.42578125" style="1" customWidth="1"/>
    <col min="2868" max="2878" width="4.140625" style="1" customWidth="1"/>
    <col min="2879" max="2879" width="5.85546875" style="1" customWidth="1"/>
    <col min="2880" max="2881" width="6.42578125" style="1" customWidth="1"/>
    <col min="2882" max="2882" width="6.7109375" style="1" customWidth="1"/>
    <col min="2883" max="3071" width="9.140625" style="1"/>
    <col min="3072" max="3072" width="3.42578125" style="1" customWidth="1"/>
    <col min="3073" max="3073" width="19.42578125" style="1" customWidth="1"/>
    <col min="3074" max="3074" width="14.140625" style="1" customWidth="1"/>
    <col min="3075" max="3075" width="5" style="1" customWidth="1"/>
    <col min="3076" max="3083" width="4.7109375" style="1" customWidth="1"/>
    <col min="3084" max="3086" width="5" style="1" customWidth="1"/>
    <col min="3087" max="3087" width="3.28515625" style="1" customWidth="1"/>
    <col min="3088" max="3088" width="2.7109375" style="1" customWidth="1"/>
    <col min="3089" max="3089" width="3.28515625" style="1" customWidth="1"/>
    <col min="3090" max="3090" width="2.7109375" style="1" customWidth="1"/>
    <col min="3091" max="3091" width="3.28515625" style="1" customWidth="1"/>
    <col min="3092" max="3092" width="2.7109375" style="1" customWidth="1"/>
    <col min="3093" max="3093" width="3.28515625" style="1" customWidth="1"/>
    <col min="3094" max="3094" width="2.7109375" style="1" customWidth="1"/>
    <col min="3095" max="3095" width="3.28515625" style="1" customWidth="1"/>
    <col min="3096" max="3096" width="2.7109375" style="1" customWidth="1"/>
    <col min="3097" max="3097" width="3.28515625" style="1" customWidth="1"/>
    <col min="3098" max="3098" width="2.7109375" style="1" customWidth="1"/>
    <col min="3099" max="3099" width="3.28515625" style="1" customWidth="1"/>
    <col min="3100" max="3100" width="2.7109375" style="1" customWidth="1"/>
    <col min="3101" max="3101" width="3.28515625" style="1" customWidth="1"/>
    <col min="3102" max="3102" width="2.7109375" style="1" customWidth="1"/>
    <col min="3103" max="3103" width="3.28515625" style="1" customWidth="1"/>
    <col min="3104" max="3104" width="2.7109375" style="1" customWidth="1"/>
    <col min="3105" max="3105" width="3.28515625" style="1" customWidth="1"/>
    <col min="3106" max="3106" width="2.7109375" style="1" customWidth="1"/>
    <col min="3107" max="3107" width="3.28515625" style="1" customWidth="1"/>
    <col min="3108" max="3108" width="2.7109375" style="1" customWidth="1"/>
    <col min="3109" max="3109" width="2.42578125" style="1" customWidth="1"/>
    <col min="3110" max="3110" width="2.28515625" style="1" customWidth="1"/>
    <col min="3111" max="3111" width="2.42578125" style="1" customWidth="1"/>
    <col min="3112" max="3122" width="4.140625" style="1" customWidth="1"/>
    <col min="3123" max="3123" width="2.42578125" style="1" customWidth="1"/>
    <col min="3124" max="3134" width="4.140625" style="1" customWidth="1"/>
    <col min="3135" max="3135" width="5.85546875" style="1" customWidth="1"/>
    <col min="3136" max="3137" width="6.42578125" style="1" customWidth="1"/>
    <col min="3138" max="3138" width="6.7109375" style="1" customWidth="1"/>
    <col min="3139" max="3327" width="9.140625" style="1"/>
    <col min="3328" max="3328" width="3.42578125" style="1" customWidth="1"/>
    <col min="3329" max="3329" width="19.42578125" style="1" customWidth="1"/>
    <col min="3330" max="3330" width="14.140625" style="1" customWidth="1"/>
    <col min="3331" max="3331" width="5" style="1" customWidth="1"/>
    <col min="3332" max="3339" width="4.7109375" style="1" customWidth="1"/>
    <col min="3340" max="3342" width="5" style="1" customWidth="1"/>
    <col min="3343" max="3343" width="3.28515625" style="1" customWidth="1"/>
    <col min="3344" max="3344" width="2.7109375" style="1" customWidth="1"/>
    <col min="3345" max="3345" width="3.28515625" style="1" customWidth="1"/>
    <col min="3346" max="3346" width="2.7109375" style="1" customWidth="1"/>
    <col min="3347" max="3347" width="3.28515625" style="1" customWidth="1"/>
    <col min="3348" max="3348" width="2.7109375" style="1" customWidth="1"/>
    <col min="3349" max="3349" width="3.28515625" style="1" customWidth="1"/>
    <col min="3350" max="3350" width="2.7109375" style="1" customWidth="1"/>
    <col min="3351" max="3351" width="3.28515625" style="1" customWidth="1"/>
    <col min="3352" max="3352" width="2.7109375" style="1" customWidth="1"/>
    <col min="3353" max="3353" width="3.28515625" style="1" customWidth="1"/>
    <col min="3354" max="3354" width="2.7109375" style="1" customWidth="1"/>
    <col min="3355" max="3355" width="3.28515625" style="1" customWidth="1"/>
    <col min="3356" max="3356" width="2.7109375" style="1" customWidth="1"/>
    <col min="3357" max="3357" width="3.28515625" style="1" customWidth="1"/>
    <col min="3358" max="3358" width="2.7109375" style="1" customWidth="1"/>
    <col min="3359" max="3359" width="3.28515625" style="1" customWidth="1"/>
    <col min="3360" max="3360" width="2.7109375" style="1" customWidth="1"/>
    <col min="3361" max="3361" width="3.28515625" style="1" customWidth="1"/>
    <col min="3362" max="3362" width="2.7109375" style="1" customWidth="1"/>
    <col min="3363" max="3363" width="3.28515625" style="1" customWidth="1"/>
    <col min="3364" max="3364" width="2.7109375" style="1" customWidth="1"/>
    <col min="3365" max="3365" width="2.42578125" style="1" customWidth="1"/>
    <col min="3366" max="3366" width="2.28515625" style="1" customWidth="1"/>
    <col min="3367" max="3367" width="2.42578125" style="1" customWidth="1"/>
    <col min="3368" max="3378" width="4.140625" style="1" customWidth="1"/>
    <col min="3379" max="3379" width="2.42578125" style="1" customWidth="1"/>
    <col min="3380" max="3390" width="4.140625" style="1" customWidth="1"/>
    <col min="3391" max="3391" width="5.85546875" style="1" customWidth="1"/>
    <col min="3392" max="3393" width="6.42578125" style="1" customWidth="1"/>
    <col min="3394" max="3394" width="6.7109375" style="1" customWidth="1"/>
    <col min="3395" max="3583" width="9.140625" style="1"/>
    <col min="3584" max="3584" width="3.42578125" style="1" customWidth="1"/>
    <col min="3585" max="3585" width="19.42578125" style="1" customWidth="1"/>
    <col min="3586" max="3586" width="14.140625" style="1" customWidth="1"/>
    <col min="3587" max="3587" width="5" style="1" customWidth="1"/>
    <col min="3588" max="3595" width="4.7109375" style="1" customWidth="1"/>
    <col min="3596" max="3598" width="5" style="1" customWidth="1"/>
    <col min="3599" max="3599" width="3.28515625" style="1" customWidth="1"/>
    <col min="3600" max="3600" width="2.7109375" style="1" customWidth="1"/>
    <col min="3601" max="3601" width="3.28515625" style="1" customWidth="1"/>
    <col min="3602" max="3602" width="2.7109375" style="1" customWidth="1"/>
    <col min="3603" max="3603" width="3.28515625" style="1" customWidth="1"/>
    <col min="3604" max="3604" width="2.7109375" style="1" customWidth="1"/>
    <col min="3605" max="3605" width="3.28515625" style="1" customWidth="1"/>
    <col min="3606" max="3606" width="2.7109375" style="1" customWidth="1"/>
    <col min="3607" max="3607" width="3.28515625" style="1" customWidth="1"/>
    <col min="3608" max="3608" width="2.7109375" style="1" customWidth="1"/>
    <col min="3609" max="3609" width="3.28515625" style="1" customWidth="1"/>
    <col min="3610" max="3610" width="2.7109375" style="1" customWidth="1"/>
    <col min="3611" max="3611" width="3.28515625" style="1" customWidth="1"/>
    <col min="3612" max="3612" width="2.7109375" style="1" customWidth="1"/>
    <col min="3613" max="3613" width="3.28515625" style="1" customWidth="1"/>
    <col min="3614" max="3614" width="2.7109375" style="1" customWidth="1"/>
    <col min="3615" max="3615" width="3.28515625" style="1" customWidth="1"/>
    <col min="3616" max="3616" width="2.7109375" style="1" customWidth="1"/>
    <col min="3617" max="3617" width="3.28515625" style="1" customWidth="1"/>
    <col min="3618" max="3618" width="2.7109375" style="1" customWidth="1"/>
    <col min="3619" max="3619" width="3.28515625" style="1" customWidth="1"/>
    <col min="3620" max="3620" width="2.7109375" style="1" customWidth="1"/>
    <col min="3621" max="3621" width="2.42578125" style="1" customWidth="1"/>
    <col min="3622" max="3622" width="2.28515625" style="1" customWidth="1"/>
    <col min="3623" max="3623" width="2.42578125" style="1" customWidth="1"/>
    <col min="3624" max="3634" width="4.140625" style="1" customWidth="1"/>
    <col min="3635" max="3635" width="2.42578125" style="1" customWidth="1"/>
    <col min="3636" max="3646" width="4.140625" style="1" customWidth="1"/>
    <col min="3647" max="3647" width="5.85546875" style="1" customWidth="1"/>
    <col min="3648" max="3649" width="6.42578125" style="1" customWidth="1"/>
    <col min="3650" max="3650" width="6.7109375" style="1" customWidth="1"/>
    <col min="3651" max="3839" width="9.140625" style="1"/>
    <col min="3840" max="3840" width="3.42578125" style="1" customWidth="1"/>
    <col min="3841" max="3841" width="19.42578125" style="1" customWidth="1"/>
    <col min="3842" max="3842" width="14.140625" style="1" customWidth="1"/>
    <col min="3843" max="3843" width="5" style="1" customWidth="1"/>
    <col min="3844" max="3851" width="4.7109375" style="1" customWidth="1"/>
    <col min="3852" max="3854" width="5" style="1" customWidth="1"/>
    <col min="3855" max="3855" width="3.28515625" style="1" customWidth="1"/>
    <col min="3856" max="3856" width="2.7109375" style="1" customWidth="1"/>
    <col min="3857" max="3857" width="3.28515625" style="1" customWidth="1"/>
    <col min="3858" max="3858" width="2.7109375" style="1" customWidth="1"/>
    <col min="3859" max="3859" width="3.28515625" style="1" customWidth="1"/>
    <col min="3860" max="3860" width="2.7109375" style="1" customWidth="1"/>
    <col min="3861" max="3861" width="3.28515625" style="1" customWidth="1"/>
    <col min="3862" max="3862" width="2.7109375" style="1" customWidth="1"/>
    <col min="3863" max="3863" width="3.28515625" style="1" customWidth="1"/>
    <col min="3864" max="3864" width="2.7109375" style="1" customWidth="1"/>
    <col min="3865" max="3865" width="3.28515625" style="1" customWidth="1"/>
    <col min="3866" max="3866" width="2.7109375" style="1" customWidth="1"/>
    <col min="3867" max="3867" width="3.28515625" style="1" customWidth="1"/>
    <col min="3868" max="3868" width="2.7109375" style="1" customWidth="1"/>
    <col min="3869" max="3869" width="3.28515625" style="1" customWidth="1"/>
    <col min="3870" max="3870" width="2.7109375" style="1" customWidth="1"/>
    <col min="3871" max="3871" width="3.28515625" style="1" customWidth="1"/>
    <col min="3872" max="3872" width="2.7109375" style="1" customWidth="1"/>
    <col min="3873" max="3873" width="3.28515625" style="1" customWidth="1"/>
    <col min="3874" max="3874" width="2.7109375" style="1" customWidth="1"/>
    <col min="3875" max="3875" width="3.28515625" style="1" customWidth="1"/>
    <col min="3876" max="3876" width="2.7109375" style="1" customWidth="1"/>
    <col min="3877" max="3877" width="2.42578125" style="1" customWidth="1"/>
    <col min="3878" max="3878" width="2.28515625" style="1" customWidth="1"/>
    <col min="3879" max="3879" width="2.42578125" style="1" customWidth="1"/>
    <col min="3880" max="3890" width="4.140625" style="1" customWidth="1"/>
    <col min="3891" max="3891" width="2.42578125" style="1" customWidth="1"/>
    <col min="3892" max="3902" width="4.140625" style="1" customWidth="1"/>
    <col min="3903" max="3903" width="5.85546875" style="1" customWidth="1"/>
    <col min="3904" max="3905" width="6.42578125" style="1" customWidth="1"/>
    <col min="3906" max="3906" width="6.7109375" style="1" customWidth="1"/>
    <col min="3907" max="4095" width="9.140625" style="1"/>
    <col min="4096" max="4096" width="3.42578125" style="1" customWidth="1"/>
    <col min="4097" max="4097" width="19.42578125" style="1" customWidth="1"/>
    <col min="4098" max="4098" width="14.140625" style="1" customWidth="1"/>
    <col min="4099" max="4099" width="5" style="1" customWidth="1"/>
    <col min="4100" max="4107" width="4.7109375" style="1" customWidth="1"/>
    <col min="4108" max="4110" width="5" style="1" customWidth="1"/>
    <col min="4111" max="4111" width="3.28515625" style="1" customWidth="1"/>
    <col min="4112" max="4112" width="2.7109375" style="1" customWidth="1"/>
    <col min="4113" max="4113" width="3.28515625" style="1" customWidth="1"/>
    <col min="4114" max="4114" width="2.7109375" style="1" customWidth="1"/>
    <col min="4115" max="4115" width="3.28515625" style="1" customWidth="1"/>
    <col min="4116" max="4116" width="2.7109375" style="1" customWidth="1"/>
    <col min="4117" max="4117" width="3.28515625" style="1" customWidth="1"/>
    <col min="4118" max="4118" width="2.7109375" style="1" customWidth="1"/>
    <col min="4119" max="4119" width="3.28515625" style="1" customWidth="1"/>
    <col min="4120" max="4120" width="2.7109375" style="1" customWidth="1"/>
    <col min="4121" max="4121" width="3.28515625" style="1" customWidth="1"/>
    <col min="4122" max="4122" width="2.7109375" style="1" customWidth="1"/>
    <col min="4123" max="4123" width="3.28515625" style="1" customWidth="1"/>
    <col min="4124" max="4124" width="2.7109375" style="1" customWidth="1"/>
    <col min="4125" max="4125" width="3.28515625" style="1" customWidth="1"/>
    <col min="4126" max="4126" width="2.7109375" style="1" customWidth="1"/>
    <col min="4127" max="4127" width="3.28515625" style="1" customWidth="1"/>
    <col min="4128" max="4128" width="2.7109375" style="1" customWidth="1"/>
    <col min="4129" max="4129" width="3.28515625" style="1" customWidth="1"/>
    <col min="4130" max="4130" width="2.7109375" style="1" customWidth="1"/>
    <col min="4131" max="4131" width="3.28515625" style="1" customWidth="1"/>
    <col min="4132" max="4132" width="2.7109375" style="1" customWidth="1"/>
    <col min="4133" max="4133" width="2.42578125" style="1" customWidth="1"/>
    <col min="4134" max="4134" width="2.28515625" style="1" customWidth="1"/>
    <col min="4135" max="4135" width="2.42578125" style="1" customWidth="1"/>
    <col min="4136" max="4146" width="4.140625" style="1" customWidth="1"/>
    <col min="4147" max="4147" width="2.42578125" style="1" customWidth="1"/>
    <col min="4148" max="4158" width="4.140625" style="1" customWidth="1"/>
    <col min="4159" max="4159" width="5.85546875" style="1" customWidth="1"/>
    <col min="4160" max="4161" width="6.42578125" style="1" customWidth="1"/>
    <col min="4162" max="4162" width="6.7109375" style="1" customWidth="1"/>
    <col min="4163" max="4351" width="9.140625" style="1"/>
    <col min="4352" max="4352" width="3.42578125" style="1" customWidth="1"/>
    <col min="4353" max="4353" width="19.42578125" style="1" customWidth="1"/>
    <col min="4354" max="4354" width="14.140625" style="1" customWidth="1"/>
    <col min="4355" max="4355" width="5" style="1" customWidth="1"/>
    <col min="4356" max="4363" width="4.7109375" style="1" customWidth="1"/>
    <col min="4364" max="4366" width="5" style="1" customWidth="1"/>
    <col min="4367" max="4367" width="3.28515625" style="1" customWidth="1"/>
    <col min="4368" max="4368" width="2.7109375" style="1" customWidth="1"/>
    <col min="4369" max="4369" width="3.28515625" style="1" customWidth="1"/>
    <col min="4370" max="4370" width="2.7109375" style="1" customWidth="1"/>
    <col min="4371" max="4371" width="3.28515625" style="1" customWidth="1"/>
    <col min="4372" max="4372" width="2.7109375" style="1" customWidth="1"/>
    <col min="4373" max="4373" width="3.28515625" style="1" customWidth="1"/>
    <col min="4374" max="4374" width="2.7109375" style="1" customWidth="1"/>
    <col min="4375" max="4375" width="3.28515625" style="1" customWidth="1"/>
    <col min="4376" max="4376" width="2.7109375" style="1" customWidth="1"/>
    <col min="4377" max="4377" width="3.28515625" style="1" customWidth="1"/>
    <col min="4378" max="4378" width="2.7109375" style="1" customWidth="1"/>
    <col min="4379" max="4379" width="3.28515625" style="1" customWidth="1"/>
    <col min="4380" max="4380" width="2.7109375" style="1" customWidth="1"/>
    <col min="4381" max="4381" width="3.28515625" style="1" customWidth="1"/>
    <col min="4382" max="4382" width="2.7109375" style="1" customWidth="1"/>
    <col min="4383" max="4383" width="3.28515625" style="1" customWidth="1"/>
    <col min="4384" max="4384" width="2.7109375" style="1" customWidth="1"/>
    <col min="4385" max="4385" width="3.28515625" style="1" customWidth="1"/>
    <col min="4386" max="4386" width="2.7109375" style="1" customWidth="1"/>
    <col min="4387" max="4387" width="3.28515625" style="1" customWidth="1"/>
    <col min="4388" max="4388" width="2.7109375" style="1" customWidth="1"/>
    <col min="4389" max="4389" width="2.42578125" style="1" customWidth="1"/>
    <col min="4390" max="4390" width="2.28515625" style="1" customWidth="1"/>
    <col min="4391" max="4391" width="2.42578125" style="1" customWidth="1"/>
    <col min="4392" max="4402" width="4.140625" style="1" customWidth="1"/>
    <col min="4403" max="4403" width="2.42578125" style="1" customWidth="1"/>
    <col min="4404" max="4414" width="4.140625" style="1" customWidth="1"/>
    <col min="4415" max="4415" width="5.85546875" style="1" customWidth="1"/>
    <col min="4416" max="4417" width="6.42578125" style="1" customWidth="1"/>
    <col min="4418" max="4418" width="6.7109375" style="1" customWidth="1"/>
    <col min="4419" max="4607" width="9.140625" style="1"/>
    <col min="4608" max="4608" width="3.42578125" style="1" customWidth="1"/>
    <col min="4609" max="4609" width="19.42578125" style="1" customWidth="1"/>
    <col min="4610" max="4610" width="14.140625" style="1" customWidth="1"/>
    <col min="4611" max="4611" width="5" style="1" customWidth="1"/>
    <col min="4612" max="4619" width="4.7109375" style="1" customWidth="1"/>
    <col min="4620" max="4622" width="5" style="1" customWidth="1"/>
    <col min="4623" max="4623" width="3.28515625" style="1" customWidth="1"/>
    <col min="4624" max="4624" width="2.7109375" style="1" customWidth="1"/>
    <col min="4625" max="4625" width="3.28515625" style="1" customWidth="1"/>
    <col min="4626" max="4626" width="2.7109375" style="1" customWidth="1"/>
    <col min="4627" max="4627" width="3.28515625" style="1" customWidth="1"/>
    <col min="4628" max="4628" width="2.7109375" style="1" customWidth="1"/>
    <col min="4629" max="4629" width="3.28515625" style="1" customWidth="1"/>
    <col min="4630" max="4630" width="2.7109375" style="1" customWidth="1"/>
    <col min="4631" max="4631" width="3.28515625" style="1" customWidth="1"/>
    <col min="4632" max="4632" width="2.7109375" style="1" customWidth="1"/>
    <col min="4633" max="4633" width="3.28515625" style="1" customWidth="1"/>
    <col min="4634" max="4634" width="2.7109375" style="1" customWidth="1"/>
    <col min="4635" max="4635" width="3.28515625" style="1" customWidth="1"/>
    <col min="4636" max="4636" width="2.7109375" style="1" customWidth="1"/>
    <col min="4637" max="4637" width="3.28515625" style="1" customWidth="1"/>
    <col min="4638" max="4638" width="2.7109375" style="1" customWidth="1"/>
    <col min="4639" max="4639" width="3.28515625" style="1" customWidth="1"/>
    <col min="4640" max="4640" width="2.7109375" style="1" customWidth="1"/>
    <col min="4641" max="4641" width="3.28515625" style="1" customWidth="1"/>
    <col min="4642" max="4642" width="2.7109375" style="1" customWidth="1"/>
    <col min="4643" max="4643" width="3.28515625" style="1" customWidth="1"/>
    <col min="4644" max="4644" width="2.7109375" style="1" customWidth="1"/>
    <col min="4645" max="4645" width="2.42578125" style="1" customWidth="1"/>
    <col min="4646" max="4646" width="2.28515625" style="1" customWidth="1"/>
    <col min="4647" max="4647" width="2.42578125" style="1" customWidth="1"/>
    <col min="4648" max="4658" width="4.140625" style="1" customWidth="1"/>
    <col min="4659" max="4659" width="2.42578125" style="1" customWidth="1"/>
    <col min="4660" max="4670" width="4.140625" style="1" customWidth="1"/>
    <col min="4671" max="4671" width="5.85546875" style="1" customWidth="1"/>
    <col min="4672" max="4673" width="6.42578125" style="1" customWidth="1"/>
    <col min="4674" max="4674" width="6.7109375" style="1" customWidth="1"/>
    <col min="4675" max="4863" width="9.140625" style="1"/>
    <col min="4864" max="4864" width="3.42578125" style="1" customWidth="1"/>
    <col min="4865" max="4865" width="19.42578125" style="1" customWidth="1"/>
    <col min="4866" max="4866" width="14.140625" style="1" customWidth="1"/>
    <col min="4867" max="4867" width="5" style="1" customWidth="1"/>
    <col min="4868" max="4875" width="4.7109375" style="1" customWidth="1"/>
    <col min="4876" max="4878" width="5" style="1" customWidth="1"/>
    <col min="4879" max="4879" width="3.28515625" style="1" customWidth="1"/>
    <col min="4880" max="4880" width="2.7109375" style="1" customWidth="1"/>
    <col min="4881" max="4881" width="3.28515625" style="1" customWidth="1"/>
    <col min="4882" max="4882" width="2.7109375" style="1" customWidth="1"/>
    <col min="4883" max="4883" width="3.28515625" style="1" customWidth="1"/>
    <col min="4884" max="4884" width="2.7109375" style="1" customWidth="1"/>
    <col min="4885" max="4885" width="3.28515625" style="1" customWidth="1"/>
    <col min="4886" max="4886" width="2.7109375" style="1" customWidth="1"/>
    <col min="4887" max="4887" width="3.28515625" style="1" customWidth="1"/>
    <col min="4888" max="4888" width="2.7109375" style="1" customWidth="1"/>
    <col min="4889" max="4889" width="3.28515625" style="1" customWidth="1"/>
    <col min="4890" max="4890" width="2.7109375" style="1" customWidth="1"/>
    <col min="4891" max="4891" width="3.28515625" style="1" customWidth="1"/>
    <col min="4892" max="4892" width="2.7109375" style="1" customWidth="1"/>
    <col min="4893" max="4893" width="3.28515625" style="1" customWidth="1"/>
    <col min="4894" max="4894" width="2.7109375" style="1" customWidth="1"/>
    <col min="4895" max="4895" width="3.28515625" style="1" customWidth="1"/>
    <col min="4896" max="4896" width="2.7109375" style="1" customWidth="1"/>
    <col min="4897" max="4897" width="3.28515625" style="1" customWidth="1"/>
    <col min="4898" max="4898" width="2.7109375" style="1" customWidth="1"/>
    <col min="4899" max="4899" width="3.28515625" style="1" customWidth="1"/>
    <col min="4900" max="4900" width="2.7109375" style="1" customWidth="1"/>
    <col min="4901" max="4901" width="2.42578125" style="1" customWidth="1"/>
    <col min="4902" max="4902" width="2.28515625" style="1" customWidth="1"/>
    <col min="4903" max="4903" width="2.42578125" style="1" customWidth="1"/>
    <col min="4904" max="4914" width="4.140625" style="1" customWidth="1"/>
    <col min="4915" max="4915" width="2.42578125" style="1" customWidth="1"/>
    <col min="4916" max="4926" width="4.140625" style="1" customWidth="1"/>
    <col min="4927" max="4927" width="5.85546875" style="1" customWidth="1"/>
    <col min="4928" max="4929" width="6.42578125" style="1" customWidth="1"/>
    <col min="4930" max="4930" width="6.7109375" style="1" customWidth="1"/>
    <col min="4931" max="5119" width="9.140625" style="1"/>
    <col min="5120" max="5120" width="3.42578125" style="1" customWidth="1"/>
    <col min="5121" max="5121" width="19.42578125" style="1" customWidth="1"/>
    <col min="5122" max="5122" width="14.140625" style="1" customWidth="1"/>
    <col min="5123" max="5123" width="5" style="1" customWidth="1"/>
    <col min="5124" max="5131" width="4.7109375" style="1" customWidth="1"/>
    <col min="5132" max="5134" width="5" style="1" customWidth="1"/>
    <col min="5135" max="5135" width="3.28515625" style="1" customWidth="1"/>
    <col min="5136" max="5136" width="2.7109375" style="1" customWidth="1"/>
    <col min="5137" max="5137" width="3.28515625" style="1" customWidth="1"/>
    <col min="5138" max="5138" width="2.7109375" style="1" customWidth="1"/>
    <col min="5139" max="5139" width="3.28515625" style="1" customWidth="1"/>
    <col min="5140" max="5140" width="2.7109375" style="1" customWidth="1"/>
    <col min="5141" max="5141" width="3.28515625" style="1" customWidth="1"/>
    <col min="5142" max="5142" width="2.7109375" style="1" customWidth="1"/>
    <col min="5143" max="5143" width="3.28515625" style="1" customWidth="1"/>
    <col min="5144" max="5144" width="2.7109375" style="1" customWidth="1"/>
    <col min="5145" max="5145" width="3.28515625" style="1" customWidth="1"/>
    <col min="5146" max="5146" width="2.7109375" style="1" customWidth="1"/>
    <col min="5147" max="5147" width="3.28515625" style="1" customWidth="1"/>
    <col min="5148" max="5148" width="2.7109375" style="1" customWidth="1"/>
    <col min="5149" max="5149" width="3.28515625" style="1" customWidth="1"/>
    <col min="5150" max="5150" width="2.7109375" style="1" customWidth="1"/>
    <col min="5151" max="5151" width="3.28515625" style="1" customWidth="1"/>
    <col min="5152" max="5152" width="2.7109375" style="1" customWidth="1"/>
    <col min="5153" max="5153" width="3.28515625" style="1" customWidth="1"/>
    <col min="5154" max="5154" width="2.7109375" style="1" customWidth="1"/>
    <col min="5155" max="5155" width="3.28515625" style="1" customWidth="1"/>
    <col min="5156" max="5156" width="2.7109375" style="1" customWidth="1"/>
    <col min="5157" max="5157" width="2.42578125" style="1" customWidth="1"/>
    <col min="5158" max="5158" width="2.28515625" style="1" customWidth="1"/>
    <col min="5159" max="5159" width="2.42578125" style="1" customWidth="1"/>
    <col min="5160" max="5170" width="4.140625" style="1" customWidth="1"/>
    <col min="5171" max="5171" width="2.42578125" style="1" customWidth="1"/>
    <col min="5172" max="5182" width="4.140625" style="1" customWidth="1"/>
    <col min="5183" max="5183" width="5.85546875" style="1" customWidth="1"/>
    <col min="5184" max="5185" width="6.42578125" style="1" customWidth="1"/>
    <col min="5186" max="5186" width="6.7109375" style="1" customWidth="1"/>
    <col min="5187" max="5375" width="9.140625" style="1"/>
    <col min="5376" max="5376" width="3.42578125" style="1" customWidth="1"/>
    <col min="5377" max="5377" width="19.42578125" style="1" customWidth="1"/>
    <col min="5378" max="5378" width="14.140625" style="1" customWidth="1"/>
    <col min="5379" max="5379" width="5" style="1" customWidth="1"/>
    <col min="5380" max="5387" width="4.7109375" style="1" customWidth="1"/>
    <col min="5388" max="5390" width="5" style="1" customWidth="1"/>
    <col min="5391" max="5391" width="3.28515625" style="1" customWidth="1"/>
    <col min="5392" max="5392" width="2.7109375" style="1" customWidth="1"/>
    <col min="5393" max="5393" width="3.28515625" style="1" customWidth="1"/>
    <col min="5394" max="5394" width="2.7109375" style="1" customWidth="1"/>
    <col min="5395" max="5395" width="3.28515625" style="1" customWidth="1"/>
    <col min="5396" max="5396" width="2.7109375" style="1" customWidth="1"/>
    <col min="5397" max="5397" width="3.28515625" style="1" customWidth="1"/>
    <col min="5398" max="5398" width="2.7109375" style="1" customWidth="1"/>
    <col min="5399" max="5399" width="3.28515625" style="1" customWidth="1"/>
    <col min="5400" max="5400" width="2.7109375" style="1" customWidth="1"/>
    <col min="5401" max="5401" width="3.28515625" style="1" customWidth="1"/>
    <col min="5402" max="5402" width="2.7109375" style="1" customWidth="1"/>
    <col min="5403" max="5403" width="3.28515625" style="1" customWidth="1"/>
    <col min="5404" max="5404" width="2.7109375" style="1" customWidth="1"/>
    <col min="5405" max="5405" width="3.28515625" style="1" customWidth="1"/>
    <col min="5406" max="5406" width="2.7109375" style="1" customWidth="1"/>
    <col min="5407" max="5407" width="3.28515625" style="1" customWidth="1"/>
    <col min="5408" max="5408" width="2.7109375" style="1" customWidth="1"/>
    <col min="5409" max="5409" width="3.28515625" style="1" customWidth="1"/>
    <col min="5410" max="5410" width="2.7109375" style="1" customWidth="1"/>
    <col min="5411" max="5411" width="3.28515625" style="1" customWidth="1"/>
    <col min="5412" max="5412" width="2.7109375" style="1" customWidth="1"/>
    <col min="5413" max="5413" width="2.42578125" style="1" customWidth="1"/>
    <col min="5414" max="5414" width="2.28515625" style="1" customWidth="1"/>
    <col min="5415" max="5415" width="2.42578125" style="1" customWidth="1"/>
    <col min="5416" max="5426" width="4.140625" style="1" customWidth="1"/>
    <col min="5427" max="5427" width="2.42578125" style="1" customWidth="1"/>
    <col min="5428" max="5438" width="4.140625" style="1" customWidth="1"/>
    <col min="5439" max="5439" width="5.85546875" style="1" customWidth="1"/>
    <col min="5440" max="5441" width="6.42578125" style="1" customWidth="1"/>
    <col min="5442" max="5442" width="6.7109375" style="1" customWidth="1"/>
    <col min="5443" max="5631" width="9.140625" style="1"/>
    <col min="5632" max="5632" width="3.42578125" style="1" customWidth="1"/>
    <col min="5633" max="5633" width="19.42578125" style="1" customWidth="1"/>
    <col min="5634" max="5634" width="14.140625" style="1" customWidth="1"/>
    <col min="5635" max="5635" width="5" style="1" customWidth="1"/>
    <col min="5636" max="5643" width="4.7109375" style="1" customWidth="1"/>
    <col min="5644" max="5646" width="5" style="1" customWidth="1"/>
    <col min="5647" max="5647" width="3.28515625" style="1" customWidth="1"/>
    <col min="5648" max="5648" width="2.7109375" style="1" customWidth="1"/>
    <col min="5649" max="5649" width="3.28515625" style="1" customWidth="1"/>
    <col min="5650" max="5650" width="2.7109375" style="1" customWidth="1"/>
    <col min="5651" max="5651" width="3.28515625" style="1" customWidth="1"/>
    <col min="5652" max="5652" width="2.7109375" style="1" customWidth="1"/>
    <col min="5653" max="5653" width="3.28515625" style="1" customWidth="1"/>
    <col min="5654" max="5654" width="2.7109375" style="1" customWidth="1"/>
    <col min="5655" max="5655" width="3.28515625" style="1" customWidth="1"/>
    <col min="5656" max="5656" width="2.7109375" style="1" customWidth="1"/>
    <col min="5657" max="5657" width="3.28515625" style="1" customWidth="1"/>
    <col min="5658" max="5658" width="2.7109375" style="1" customWidth="1"/>
    <col min="5659" max="5659" width="3.28515625" style="1" customWidth="1"/>
    <col min="5660" max="5660" width="2.7109375" style="1" customWidth="1"/>
    <col min="5661" max="5661" width="3.28515625" style="1" customWidth="1"/>
    <col min="5662" max="5662" width="2.7109375" style="1" customWidth="1"/>
    <col min="5663" max="5663" width="3.28515625" style="1" customWidth="1"/>
    <col min="5664" max="5664" width="2.7109375" style="1" customWidth="1"/>
    <col min="5665" max="5665" width="3.28515625" style="1" customWidth="1"/>
    <col min="5666" max="5666" width="2.7109375" style="1" customWidth="1"/>
    <col min="5667" max="5667" width="3.28515625" style="1" customWidth="1"/>
    <col min="5668" max="5668" width="2.7109375" style="1" customWidth="1"/>
    <col min="5669" max="5669" width="2.42578125" style="1" customWidth="1"/>
    <col min="5670" max="5670" width="2.28515625" style="1" customWidth="1"/>
    <col min="5671" max="5671" width="2.42578125" style="1" customWidth="1"/>
    <col min="5672" max="5682" width="4.140625" style="1" customWidth="1"/>
    <col min="5683" max="5683" width="2.42578125" style="1" customWidth="1"/>
    <col min="5684" max="5694" width="4.140625" style="1" customWidth="1"/>
    <col min="5695" max="5695" width="5.85546875" style="1" customWidth="1"/>
    <col min="5696" max="5697" width="6.42578125" style="1" customWidth="1"/>
    <col min="5698" max="5698" width="6.7109375" style="1" customWidth="1"/>
    <col min="5699" max="5887" width="9.140625" style="1"/>
    <col min="5888" max="5888" width="3.42578125" style="1" customWidth="1"/>
    <col min="5889" max="5889" width="19.42578125" style="1" customWidth="1"/>
    <col min="5890" max="5890" width="14.140625" style="1" customWidth="1"/>
    <col min="5891" max="5891" width="5" style="1" customWidth="1"/>
    <col min="5892" max="5899" width="4.7109375" style="1" customWidth="1"/>
    <col min="5900" max="5902" width="5" style="1" customWidth="1"/>
    <col min="5903" max="5903" width="3.28515625" style="1" customWidth="1"/>
    <col min="5904" max="5904" width="2.7109375" style="1" customWidth="1"/>
    <col min="5905" max="5905" width="3.28515625" style="1" customWidth="1"/>
    <col min="5906" max="5906" width="2.7109375" style="1" customWidth="1"/>
    <col min="5907" max="5907" width="3.28515625" style="1" customWidth="1"/>
    <col min="5908" max="5908" width="2.7109375" style="1" customWidth="1"/>
    <col min="5909" max="5909" width="3.28515625" style="1" customWidth="1"/>
    <col min="5910" max="5910" width="2.7109375" style="1" customWidth="1"/>
    <col min="5911" max="5911" width="3.28515625" style="1" customWidth="1"/>
    <col min="5912" max="5912" width="2.7109375" style="1" customWidth="1"/>
    <col min="5913" max="5913" width="3.28515625" style="1" customWidth="1"/>
    <col min="5914" max="5914" width="2.7109375" style="1" customWidth="1"/>
    <col min="5915" max="5915" width="3.28515625" style="1" customWidth="1"/>
    <col min="5916" max="5916" width="2.7109375" style="1" customWidth="1"/>
    <col min="5917" max="5917" width="3.28515625" style="1" customWidth="1"/>
    <col min="5918" max="5918" width="2.7109375" style="1" customWidth="1"/>
    <col min="5919" max="5919" width="3.28515625" style="1" customWidth="1"/>
    <col min="5920" max="5920" width="2.7109375" style="1" customWidth="1"/>
    <col min="5921" max="5921" width="3.28515625" style="1" customWidth="1"/>
    <col min="5922" max="5922" width="2.7109375" style="1" customWidth="1"/>
    <col min="5923" max="5923" width="3.28515625" style="1" customWidth="1"/>
    <col min="5924" max="5924" width="2.7109375" style="1" customWidth="1"/>
    <col min="5925" max="5925" width="2.42578125" style="1" customWidth="1"/>
    <col min="5926" max="5926" width="2.28515625" style="1" customWidth="1"/>
    <col min="5927" max="5927" width="2.42578125" style="1" customWidth="1"/>
    <col min="5928" max="5938" width="4.140625" style="1" customWidth="1"/>
    <col min="5939" max="5939" width="2.42578125" style="1" customWidth="1"/>
    <col min="5940" max="5950" width="4.140625" style="1" customWidth="1"/>
    <col min="5951" max="5951" width="5.85546875" style="1" customWidth="1"/>
    <col min="5952" max="5953" width="6.42578125" style="1" customWidth="1"/>
    <col min="5954" max="5954" width="6.7109375" style="1" customWidth="1"/>
    <col min="5955" max="6143" width="9.140625" style="1"/>
    <col min="6144" max="6144" width="3.42578125" style="1" customWidth="1"/>
    <col min="6145" max="6145" width="19.42578125" style="1" customWidth="1"/>
    <col min="6146" max="6146" width="14.140625" style="1" customWidth="1"/>
    <col min="6147" max="6147" width="5" style="1" customWidth="1"/>
    <col min="6148" max="6155" width="4.7109375" style="1" customWidth="1"/>
    <col min="6156" max="6158" width="5" style="1" customWidth="1"/>
    <col min="6159" max="6159" width="3.28515625" style="1" customWidth="1"/>
    <col min="6160" max="6160" width="2.7109375" style="1" customWidth="1"/>
    <col min="6161" max="6161" width="3.28515625" style="1" customWidth="1"/>
    <col min="6162" max="6162" width="2.7109375" style="1" customWidth="1"/>
    <col min="6163" max="6163" width="3.28515625" style="1" customWidth="1"/>
    <col min="6164" max="6164" width="2.7109375" style="1" customWidth="1"/>
    <col min="6165" max="6165" width="3.28515625" style="1" customWidth="1"/>
    <col min="6166" max="6166" width="2.7109375" style="1" customWidth="1"/>
    <col min="6167" max="6167" width="3.28515625" style="1" customWidth="1"/>
    <col min="6168" max="6168" width="2.7109375" style="1" customWidth="1"/>
    <col min="6169" max="6169" width="3.28515625" style="1" customWidth="1"/>
    <col min="6170" max="6170" width="2.7109375" style="1" customWidth="1"/>
    <col min="6171" max="6171" width="3.28515625" style="1" customWidth="1"/>
    <col min="6172" max="6172" width="2.7109375" style="1" customWidth="1"/>
    <col min="6173" max="6173" width="3.28515625" style="1" customWidth="1"/>
    <col min="6174" max="6174" width="2.7109375" style="1" customWidth="1"/>
    <col min="6175" max="6175" width="3.28515625" style="1" customWidth="1"/>
    <col min="6176" max="6176" width="2.7109375" style="1" customWidth="1"/>
    <col min="6177" max="6177" width="3.28515625" style="1" customWidth="1"/>
    <col min="6178" max="6178" width="2.7109375" style="1" customWidth="1"/>
    <col min="6179" max="6179" width="3.28515625" style="1" customWidth="1"/>
    <col min="6180" max="6180" width="2.7109375" style="1" customWidth="1"/>
    <col min="6181" max="6181" width="2.42578125" style="1" customWidth="1"/>
    <col min="6182" max="6182" width="2.28515625" style="1" customWidth="1"/>
    <col min="6183" max="6183" width="2.42578125" style="1" customWidth="1"/>
    <col min="6184" max="6194" width="4.140625" style="1" customWidth="1"/>
    <col min="6195" max="6195" width="2.42578125" style="1" customWidth="1"/>
    <col min="6196" max="6206" width="4.140625" style="1" customWidth="1"/>
    <col min="6207" max="6207" width="5.85546875" style="1" customWidth="1"/>
    <col min="6208" max="6209" width="6.42578125" style="1" customWidth="1"/>
    <col min="6210" max="6210" width="6.7109375" style="1" customWidth="1"/>
    <col min="6211" max="6399" width="9.140625" style="1"/>
    <col min="6400" max="6400" width="3.42578125" style="1" customWidth="1"/>
    <col min="6401" max="6401" width="19.42578125" style="1" customWidth="1"/>
    <col min="6402" max="6402" width="14.140625" style="1" customWidth="1"/>
    <col min="6403" max="6403" width="5" style="1" customWidth="1"/>
    <col min="6404" max="6411" width="4.7109375" style="1" customWidth="1"/>
    <col min="6412" max="6414" width="5" style="1" customWidth="1"/>
    <col min="6415" max="6415" width="3.28515625" style="1" customWidth="1"/>
    <col min="6416" max="6416" width="2.7109375" style="1" customWidth="1"/>
    <col min="6417" max="6417" width="3.28515625" style="1" customWidth="1"/>
    <col min="6418" max="6418" width="2.7109375" style="1" customWidth="1"/>
    <col min="6419" max="6419" width="3.28515625" style="1" customWidth="1"/>
    <col min="6420" max="6420" width="2.7109375" style="1" customWidth="1"/>
    <col min="6421" max="6421" width="3.28515625" style="1" customWidth="1"/>
    <col min="6422" max="6422" width="2.7109375" style="1" customWidth="1"/>
    <col min="6423" max="6423" width="3.28515625" style="1" customWidth="1"/>
    <col min="6424" max="6424" width="2.7109375" style="1" customWidth="1"/>
    <col min="6425" max="6425" width="3.28515625" style="1" customWidth="1"/>
    <col min="6426" max="6426" width="2.7109375" style="1" customWidth="1"/>
    <col min="6427" max="6427" width="3.28515625" style="1" customWidth="1"/>
    <col min="6428" max="6428" width="2.7109375" style="1" customWidth="1"/>
    <col min="6429" max="6429" width="3.28515625" style="1" customWidth="1"/>
    <col min="6430" max="6430" width="2.7109375" style="1" customWidth="1"/>
    <col min="6431" max="6431" width="3.28515625" style="1" customWidth="1"/>
    <col min="6432" max="6432" width="2.7109375" style="1" customWidth="1"/>
    <col min="6433" max="6433" width="3.28515625" style="1" customWidth="1"/>
    <col min="6434" max="6434" width="2.7109375" style="1" customWidth="1"/>
    <col min="6435" max="6435" width="3.28515625" style="1" customWidth="1"/>
    <col min="6436" max="6436" width="2.7109375" style="1" customWidth="1"/>
    <col min="6437" max="6437" width="2.42578125" style="1" customWidth="1"/>
    <col min="6438" max="6438" width="2.28515625" style="1" customWidth="1"/>
    <col min="6439" max="6439" width="2.42578125" style="1" customWidth="1"/>
    <col min="6440" max="6450" width="4.140625" style="1" customWidth="1"/>
    <col min="6451" max="6451" width="2.42578125" style="1" customWidth="1"/>
    <col min="6452" max="6462" width="4.140625" style="1" customWidth="1"/>
    <col min="6463" max="6463" width="5.85546875" style="1" customWidth="1"/>
    <col min="6464" max="6465" width="6.42578125" style="1" customWidth="1"/>
    <col min="6466" max="6466" width="6.7109375" style="1" customWidth="1"/>
    <col min="6467" max="6655" width="9.140625" style="1"/>
    <col min="6656" max="6656" width="3.42578125" style="1" customWidth="1"/>
    <col min="6657" max="6657" width="19.42578125" style="1" customWidth="1"/>
    <col min="6658" max="6658" width="14.140625" style="1" customWidth="1"/>
    <col min="6659" max="6659" width="5" style="1" customWidth="1"/>
    <col min="6660" max="6667" width="4.7109375" style="1" customWidth="1"/>
    <col min="6668" max="6670" width="5" style="1" customWidth="1"/>
    <col min="6671" max="6671" width="3.28515625" style="1" customWidth="1"/>
    <col min="6672" max="6672" width="2.7109375" style="1" customWidth="1"/>
    <col min="6673" max="6673" width="3.28515625" style="1" customWidth="1"/>
    <col min="6674" max="6674" width="2.7109375" style="1" customWidth="1"/>
    <col min="6675" max="6675" width="3.28515625" style="1" customWidth="1"/>
    <col min="6676" max="6676" width="2.7109375" style="1" customWidth="1"/>
    <col min="6677" max="6677" width="3.28515625" style="1" customWidth="1"/>
    <col min="6678" max="6678" width="2.7109375" style="1" customWidth="1"/>
    <col min="6679" max="6679" width="3.28515625" style="1" customWidth="1"/>
    <col min="6680" max="6680" width="2.7109375" style="1" customWidth="1"/>
    <col min="6681" max="6681" width="3.28515625" style="1" customWidth="1"/>
    <col min="6682" max="6682" width="2.7109375" style="1" customWidth="1"/>
    <col min="6683" max="6683" width="3.28515625" style="1" customWidth="1"/>
    <col min="6684" max="6684" width="2.7109375" style="1" customWidth="1"/>
    <col min="6685" max="6685" width="3.28515625" style="1" customWidth="1"/>
    <col min="6686" max="6686" width="2.7109375" style="1" customWidth="1"/>
    <col min="6687" max="6687" width="3.28515625" style="1" customWidth="1"/>
    <col min="6688" max="6688" width="2.7109375" style="1" customWidth="1"/>
    <col min="6689" max="6689" width="3.28515625" style="1" customWidth="1"/>
    <col min="6690" max="6690" width="2.7109375" style="1" customWidth="1"/>
    <col min="6691" max="6691" width="3.28515625" style="1" customWidth="1"/>
    <col min="6692" max="6692" width="2.7109375" style="1" customWidth="1"/>
    <col min="6693" max="6693" width="2.42578125" style="1" customWidth="1"/>
    <col min="6694" max="6694" width="2.28515625" style="1" customWidth="1"/>
    <col min="6695" max="6695" width="2.42578125" style="1" customWidth="1"/>
    <col min="6696" max="6706" width="4.140625" style="1" customWidth="1"/>
    <col min="6707" max="6707" width="2.42578125" style="1" customWidth="1"/>
    <col min="6708" max="6718" width="4.140625" style="1" customWidth="1"/>
    <col min="6719" max="6719" width="5.85546875" style="1" customWidth="1"/>
    <col min="6720" max="6721" width="6.42578125" style="1" customWidth="1"/>
    <col min="6722" max="6722" width="6.7109375" style="1" customWidth="1"/>
    <col min="6723" max="6911" width="9.140625" style="1"/>
    <col min="6912" max="6912" width="3.42578125" style="1" customWidth="1"/>
    <col min="6913" max="6913" width="19.42578125" style="1" customWidth="1"/>
    <col min="6914" max="6914" width="14.140625" style="1" customWidth="1"/>
    <col min="6915" max="6915" width="5" style="1" customWidth="1"/>
    <col min="6916" max="6923" width="4.7109375" style="1" customWidth="1"/>
    <col min="6924" max="6926" width="5" style="1" customWidth="1"/>
    <col min="6927" max="6927" width="3.28515625" style="1" customWidth="1"/>
    <col min="6928" max="6928" width="2.7109375" style="1" customWidth="1"/>
    <col min="6929" max="6929" width="3.28515625" style="1" customWidth="1"/>
    <col min="6930" max="6930" width="2.7109375" style="1" customWidth="1"/>
    <col min="6931" max="6931" width="3.28515625" style="1" customWidth="1"/>
    <col min="6932" max="6932" width="2.7109375" style="1" customWidth="1"/>
    <col min="6933" max="6933" width="3.28515625" style="1" customWidth="1"/>
    <col min="6934" max="6934" width="2.7109375" style="1" customWidth="1"/>
    <col min="6935" max="6935" width="3.28515625" style="1" customWidth="1"/>
    <col min="6936" max="6936" width="2.7109375" style="1" customWidth="1"/>
    <col min="6937" max="6937" width="3.28515625" style="1" customWidth="1"/>
    <col min="6938" max="6938" width="2.7109375" style="1" customWidth="1"/>
    <col min="6939" max="6939" width="3.28515625" style="1" customWidth="1"/>
    <col min="6940" max="6940" width="2.7109375" style="1" customWidth="1"/>
    <col min="6941" max="6941" width="3.28515625" style="1" customWidth="1"/>
    <col min="6942" max="6942" width="2.7109375" style="1" customWidth="1"/>
    <col min="6943" max="6943" width="3.28515625" style="1" customWidth="1"/>
    <col min="6944" max="6944" width="2.7109375" style="1" customWidth="1"/>
    <col min="6945" max="6945" width="3.28515625" style="1" customWidth="1"/>
    <col min="6946" max="6946" width="2.7109375" style="1" customWidth="1"/>
    <col min="6947" max="6947" width="3.28515625" style="1" customWidth="1"/>
    <col min="6948" max="6948" width="2.7109375" style="1" customWidth="1"/>
    <col min="6949" max="6949" width="2.42578125" style="1" customWidth="1"/>
    <col min="6950" max="6950" width="2.28515625" style="1" customWidth="1"/>
    <col min="6951" max="6951" width="2.42578125" style="1" customWidth="1"/>
    <col min="6952" max="6962" width="4.140625" style="1" customWidth="1"/>
    <col min="6963" max="6963" width="2.42578125" style="1" customWidth="1"/>
    <col min="6964" max="6974" width="4.140625" style="1" customWidth="1"/>
    <col min="6975" max="6975" width="5.85546875" style="1" customWidth="1"/>
    <col min="6976" max="6977" width="6.42578125" style="1" customWidth="1"/>
    <col min="6978" max="6978" width="6.7109375" style="1" customWidth="1"/>
    <col min="6979" max="7167" width="9.140625" style="1"/>
    <col min="7168" max="7168" width="3.42578125" style="1" customWidth="1"/>
    <col min="7169" max="7169" width="19.42578125" style="1" customWidth="1"/>
    <col min="7170" max="7170" width="14.140625" style="1" customWidth="1"/>
    <col min="7171" max="7171" width="5" style="1" customWidth="1"/>
    <col min="7172" max="7179" width="4.7109375" style="1" customWidth="1"/>
    <col min="7180" max="7182" width="5" style="1" customWidth="1"/>
    <col min="7183" max="7183" width="3.28515625" style="1" customWidth="1"/>
    <col min="7184" max="7184" width="2.7109375" style="1" customWidth="1"/>
    <col min="7185" max="7185" width="3.28515625" style="1" customWidth="1"/>
    <col min="7186" max="7186" width="2.7109375" style="1" customWidth="1"/>
    <col min="7187" max="7187" width="3.28515625" style="1" customWidth="1"/>
    <col min="7188" max="7188" width="2.7109375" style="1" customWidth="1"/>
    <col min="7189" max="7189" width="3.28515625" style="1" customWidth="1"/>
    <col min="7190" max="7190" width="2.7109375" style="1" customWidth="1"/>
    <col min="7191" max="7191" width="3.28515625" style="1" customWidth="1"/>
    <col min="7192" max="7192" width="2.7109375" style="1" customWidth="1"/>
    <col min="7193" max="7193" width="3.28515625" style="1" customWidth="1"/>
    <col min="7194" max="7194" width="2.7109375" style="1" customWidth="1"/>
    <col min="7195" max="7195" width="3.28515625" style="1" customWidth="1"/>
    <col min="7196" max="7196" width="2.7109375" style="1" customWidth="1"/>
    <col min="7197" max="7197" width="3.28515625" style="1" customWidth="1"/>
    <col min="7198" max="7198" width="2.7109375" style="1" customWidth="1"/>
    <col min="7199" max="7199" width="3.28515625" style="1" customWidth="1"/>
    <col min="7200" max="7200" width="2.7109375" style="1" customWidth="1"/>
    <col min="7201" max="7201" width="3.28515625" style="1" customWidth="1"/>
    <col min="7202" max="7202" width="2.7109375" style="1" customWidth="1"/>
    <col min="7203" max="7203" width="3.28515625" style="1" customWidth="1"/>
    <col min="7204" max="7204" width="2.7109375" style="1" customWidth="1"/>
    <col min="7205" max="7205" width="2.42578125" style="1" customWidth="1"/>
    <col min="7206" max="7206" width="2.28515625" style="1" customWidth="1"/>
    <col min="7207" max="7207" width="2.42578125" style="1" customWidth="1"/>
    <col min="7208" max="7218" width="4.140625" style="1" customWidth="1"/>
    <col min="7219" max="7219" width="2.42578125" style="1" customWidth="1"/>
    <col min="7220" max="7230" width="4.140625" style="1" customWidth="1"/>
    <col min="7231" max="7231" width="5.85546875" style="1" customWidth="1"/>
    <col min="7232" max="7233" width="6.42578125" style="1" customWidth="1"/>
    <col min="7234" max="7234" width="6.7109375" style="1" customWidth="1"/>
    <col min="7235" max="7423" width="9.140625" style="1"/>
    <col min="7424" max="7424" width="3.42578125" style="1" customWidth="1"/>
    <col min="7425" max="7425" width="19.42578125" style="1" customWidth="1"/>
    <col min="7426" max="7426" width="14.140625" style="1" customWidth="1"/>
    <col min="7427" max="7427" width="5" style="1" customWidth="1"/>
    <col min="7428" max="7435" width="4.7109375" style="1" customWidth="1"/>
    <col min="7436" max="7438" width="5" style="1" customWidth="1"/>
    <col min="7439" max="7439" width="3.28515625" style="1" customWidth="1"/>
    <col min="7440" max="7440" width="2.7109375" style="1" customWidth="1"/>
    <col min="7441" max="7441" width="3.28515625" style="1" customWidth="1"/>
    <col min="7442" max="7442" width="2.7109375" style="1" customWidth="1"/>
    <col min="7443" max="7443" width="3.28515625" style="1" customWidth="1"/>
    <col min="7444" max="7444" width="2.7109375" style="1" customWidth="1"/>
    <col min="7445" max="7445" width="3.28515625" style="1" customWidth="1"/>
    <col min="7446" max="7446" width="2.7109375" style="1" customWidth="1"/>
    <col min="7447" max="7447" width="3.28515625" style="1" customWidth="1"/>
    <col min="7448" max="7448" width="2.7109375" style="1" customWidth="1"/>
    <col min="7449" max="7449" width="3.28515625" style="1" customWidth="1"/>
    <col min="7450" max="7450" width="2.7109375" style="1" customWidth="1"/>
    <col min="7451" max="7451" width="3.28515625" style="1" customWidth="1"/>
    <col min="7452" max="7452" width="2.7109375" style="1" customWidth="1"/>
    <col min="7453" max="7453" width="3.28515625" style="1" customWidth="1"/>
    <col min="7454" max="7454" width="2.7109375" style="1" customWidth="1"/>
    <col min="7455" max="7455" width="3.28515625" style="1" customWidth="1"/>
    <col min="7456" max="7456" width="2.7109375" style="1" customWidth="1"/>
    <col min="7457" max="7457" width="3.28515625" style="1" customWidth="1"/>
    <col min="7458" max="7458" width="2.7109375" style="1" customWidth="1"/>
    <col min="7459" max="7459" width="3.28515625" style="1" customWidth="1"/>
    <col min="7460" max="7460" width="2.7109375" style="1" customWidth="1"/>
    <col min="7461" max="7461" width="2.42578125" style="1" customWidth="1"/>
    <col min="7462" max="7462" width="2.28515625" style="1" customWidth="1"/>
    <col min="7463" max="7463" width="2.42578125" style="1" customWidth="1"/>
    <col min="7464" max="7474" width="4.140625" style="1" customWidth="1"/>
    <col min="7475" max="7475" width="2.42578125" style="1" customWidth="1"/>
    <col min="7476" max="7486" width="4.140625" style="1" customWidth="1"/>
    <col min="7487" max="7487" width="5.85546875" style="1" customWidth="1"/>
    <col min="7488" max="7489" width="6.42578125" style="1" customWidth="1"/>
    <col min="7490" max="7490" width="6.7109375" style="1" customWidth="1"/>
    <col min="7491" max="7679" width="9.140625" style="1"/>
    <col min="7680" max="7680" width="3.42578125" style="1" customWidth="1"/>
    <col min="7681" max="7681" width="19.42578125" style="1" customWidth="1"/>
    <col min="7682" max="7682" width="14.140625" style="1" customWidth="1"/>
    <col min="7683" max="7683" width="5" style="1" customWidth="1"/>
    <col min="7684" max="7691" width="4.7109375" style="1" customWidth="1"/>
    <col min="7692" max="7694" width="5" style="1" customWidth="1"/>
    <col min="7695" max="7695" width="3.28515625" style="1" customWidth="1"/>
    <col min="7696" max="7696" width="2.7109375" style="1" customWidth="1"/>
    <col min="7697" max="7697" width="3.28515625" style="1" customWidth="1"/>
    <col min="7698" max="7698" width="2.7109375" style="1" customWidth="1"/>
    <col min="7699" max="7699" width="3.28515625" style="1" customWidth="1"/>
    <col min="7700" max="7700" width="2.7109375" style="1" customWidth="1"/>
    <col min="7701" max="7701" width="3.28515625" style="1" customWidth="1"/>
    <col min="7702" max="7702" width="2.7109375" style="1" customWidth="1"/>
    <col min="7703" max="7703" width="3.28515625" style="1" customWidth="1"/>
    <col min="7704" max="7704" width="2.7109375" style="1" customWidth="1"/>
    <col min="7705" max="7705" width="3.28515625" style="1" customWidth="1"/>
    <col min="7706" max="7706" width="2.7109375" style="1" customWidth="1"/>
    <col min="7707" max="7707" width="3.28515625" style="1" customWidth="1"/>
    <col min="7708" max="7708" width="2.7109375" style="1" customWidth="1"/>
    <col min="7709" max="7709" width="3.28515625" style="1" customWidth="1"/>
    <col min="7710" max="7710" width="2.7109375" style="1" customWidth="1"/>
    <col min="7711" max="7711" width="3.28515625" style="1" customWidth="1"/>
    <col min="7712" max="7712" width="2.7109375" style="1" customWidth="1"/>
    <col min="7713" max="7713" width="3.28515625" style="1" customWidth="1"/>
    <col min="7714" max="7714" width="2.7109375" style="1" customWidth="1"/>
    <col min="7715" max="7715" width="3.28515625" style="1" customWidth="1"/>
    <col min="7716" max="7716" width="2.7109375" style="1" customWidth="1"/>
    <col min="7717" max="7717" width="2.42578125" style="1" customWidth="1"/>
    <col min="7718" max="7718" width="2.28515625" style="1" customWidth="1"/>
    <col min="7719" max="7719" width="2.42578125" style="1" customWidth="1"/>
    <col min="7720" max="7730" width="4.140625" style="1" customWidth="1"/>
    <col min="7731" max="7731" width="2.42578125" style="1" customWidth="1"/>
    <col min="7732" max="7742" width="4.140625" style="1" customWidth="1"/>
    <col min="7743" max="7743" width="5.85546875" style="1" customWidth="1"/>
    <col min="7744" max="7745" width="6.42578125" style="1" customWidth="1"/>
    <col min="7746" max="7746" width="6.7109375" style="1" customWidth="1"/>
    <col min="7747" max="7935" width="9.140625" style="1"/>
    <col min="7936" max="7936" width="3.42578125" style="1" customWidth="1"/>
    <col min="7937" max="7937" width="19.42578125" style="1" customWidth="1"/>
    <col min="7938" max="7938" width="14.140625" style="1" customWidth="1"/>
    <col min="7939" max="7939" width="5" style="1" customWidth="1"/>
    <col min="7940" max="7947" width="4.7109375" style="1" customWidth="1"/>
    <col min="7948" max="7950" width="5" style="1" customWidth="1"/>
    <col min="7951" max="7951" width="3.28515625" style="1" customWidth="1"/>
    <col min="7952" max="7952" width="2.7109375" style="1" customWidth="1"/>
    <col min="7953" max="7953" width="3.28515625" style="1" customWidth="1"/>
    <col min="7954" max="7954" width="2.7109375" style="1" customWidth="1"/>
    <col min="7955" max="7955" width="3.28515625" style="1" customWidth="1"/>
    <col min="7956" max="7956" width="2.7109375" style="1" customWidth="1"/>
    <col min="7957" max="7957" width="3.28515625" style="1" customWidth="1"/>
    <col min="7958" max="7958" width="2.7109375" style="1" customWidth="1"/>
    <col min="7959" max="7959" width="3.28515625" style="1" customWidth="1"/>
    <col min="7960" max="7960" width="2.7109375" style="1" customWidth="1"/>
    <col min="7961" max="7961" width="3.28515625" style="1" customWidth="1"/>
    <col min="7962" max="7962" width="2.7109375" style="1" customWidth="1"/>
    <col min="7963" max="7963" width="3.28515625" style="1" customWidth="1"/>
    <col min="7964" max="7964" width="2.7109375" style="1" customWidth="1"/>
    <col min="7965" max="7965" width="3.28515625" style="1" customWidth="1"/>
    <col min="7966" max="7966" width="2.7109375" style="1" customWidth="1"/>
    <col min="7967" max="7967" width="3.28515625" style="1" customWidth="1"/>
    <col min="7968" max="7968" width="2.7109375" style="1" customWidth="1"/>
    <col min="7969" max="7969" width="3.28515625" style="1" customWidth="1"/>
    <col min="7970" max="7970" width="2.7109375" style="1" customWidth="1"/>
    <col min="7971" max="7971" width="3.28515625" style="1" customWidth="1"/>
    <col min="7972" max="7972" width="2.7109375" style="1" customWidth="1"/>
    <col min="7973" max="7973" width="2.42578125" style="1" customWidth="1"/>
    <col min="7974" max="7974" width="2.28515625" style="1" customWidth="1"/>
    <col min="7975" max="7975" width="2.42578125" style="1" customWidth="1"/>
    <col min="7976" max="7986" width="4.140625" style="1" customWidth="1"/>
    <col min="7987" max="7987" width="2.42578125" style="1" customWidth="1"/>
    <col min="7988" max="7998" width="4.140625" style="1" customWidth="1"/>
    <col min="7999" max="7999" width="5.85546875" style="1" customWidth="1"/>
    <col min="8000" max="8001" width="6.42578125" style="1" customWidth="1"/>
    <col min="8002" max="8002" width="6.7109375" style="1" customWidth="1"/>
    <col min="8003" max="8191" width="9.140625" style="1"/>
    <col min="8192" max="8192" width="3.42578125" style="1" customWidth="1"/>
    <col min="8193" max="8193" width="19.42578125" style="1" customWidth="1"/>
    <col min="8194" max="8194" width="14.140625" style="1" customWidth="1"/>
    <col min="8195" max="8195" width="5" style="1" customWidth="1"/>
    <col min="8196" max="8203" width="4.7109375" style="1" customWidth="1"/>
    <col min="8204" max="8206" width="5" style="1" customWidth="1"/>
    <col min="8207" max="8207" width="3.28515625" style="1" customWidth="1"/>
    <col min="8208" max="8208" width="2.7109375" style="1" customWidth="1"/>
    <col min="8209" max="8209" width="3.28515625" style="1" customWidth="1"/>
    <col min="8210" max="8210" width="2.7109375" style="1" customWidth="1"/>
    <col min="8211" max="8211" width="3.28515625" style="1" customWidth="1"/>
    <col min="8212" max="8212" width="2.7109375" style="1" customWidth="1"/>
    <col min="8213" max="8213" width="3.28515625" style="1" customWidth="1"/>
    <col min="8214" max="8214" width="2.7109375" style="1" customWidth="1"/>
    <col min="8215" max="8215" width="3.28515625" style="1" customWidth="1"/>
    <col min="8216" max="8216" width="2.7109375" style="1" customWidth="1"/>
    <col min="8217" max="8217" width="3.28515625" style="1" customWidth="1"/>
    <col min="8218" max="8218" width="2.7109375" style="1" customWidth="1"/>
    <col min="8219" max="8219" width="3.28515625" style="1" customWidth="1"/>
    <col min="8220" max="8220" width="2.7109375" style="1" customWidth="1"/>
    <col min="8221" max="8221" width="3.28515625" style="1" customWidth="1"/>
    <col min="8222" max="8222" width="2.7109375" style="1" customWidth="1"/>
    <col min="8223" max="8223" width="3.28515625" style="1" customWidth="1"/>
    <col min="8224" max="8224" width="2.7109375" style="1" customWidth="1"/>
    <col min="8225" max="8225" width="3.28515625" style="1" customWidth="1"/>
    <col min="8226" max="8226" width="2.7109375" style="1" customWidth="1"/>
    <col min="8227" max="8227" width="3.28515625" style="1" customWidth="1"/>
    <col min="8228" max="8228" width="2.7109375" style="1" customWidth="1"/>
    <col min="8229" max="8229" width="2.42578125" style="1" customWidth="1"/>
    <col min="8230" max="8230" width="2.28515625" style="1" customWidth="1"/>
    <col min="8231" max="8231" width="2.42578125" style="1" customWidth="1"/>
    <col min="8232" max="8242" width="4.140625" style="1" customWidth="1"/>
    <col min="8243" max="8243" width="2.42578125" style="1" customWidth="1"/>
    <col min="8244" max="8254" width="4.140625" style="1" customWidth="1"/>
    <col min="8255" max="8255" width="5.85546875" style="1" customWidth="1"/>
    <col min="8256" max="8257" width="6.42578125" style="1" customWidth="1"/>
    <col min="8258" max="8258" width="6.7109375" style="1" customWidth="1"/>
    <col min="8259" max="8447" width="9.140625" style="1"/>
    <col min="8448" max="8448" width="3.42578125" style="1" customWidth="1"/>
    <col min="8449" max="8449" width="19.42578125" style="1" customWidth="1"/>
    <col min="8450" max="8450" width="14.140625" style="1" customWidth="1"/>
    <col min="8451" max="8451" width="5" style="1" customWidth="1"/>
    <col min="8452" max="8459" width="4.7109375" style="1" customWidth="1"/>
    <col min="8460" max="8462" width="5" style="1" customWidth="1"/>
    <col min="8463" max="8463" width="3.28515625" style="1" customWidth="1"/>
    <col min="8464" max="8464" width="2.7109375" style="1" customWidth="1"/>
    <col min="8465" max="8465" width="3.28515625" style="1" customWidth="1"/>
    <col min="8466" max="8466" width="2.7109375" style="1" customWidth="1"/>
    <col min="8467" max="8467" width="3.28515625" style="1" customWidth="1"/>
    <col min="8468" max="8468" width="2.7109375" style="1" customWidth="1"/>
    <col min="8469" max="8469" width="3.28515625" style="1" customWidth="1"/>
    <col min="8470" max="8470" width="2.7109375" style="1" customWidth="1"/>
    <col min="8471" max="8471" width="3.28515625" style="1" customWidth="1"/>
    <col min="8472" max="8472" width="2.7109375" style="1" customWidth="1"/>
    <col min="8473" max="8473" width="3.28515625" style="1" customWidth="1"/>
    <col min="8474" max="8474" width="2.7109375" style="1" customWidth="1"/>
    <col min="8475" max="8475" width="3.28515625" style="1" customWidth="1"/>
    <col min="8476" max="8476" width="2.7109375" style="1" customWidth="1"/>
    <col min="8477" max="8477" width="3.28515625" style="1" customWidth="1"/>
    <col min="8478" max="8478" width="2.7109375" style="1" customWidth="1"/>
    <col min="8479" max="8479" width="3.28515625" style="1" customWidth="1"/>
    <col min="8480" max="8480" width="2.7109375" style="1" customWidth="1"/>
    <col min="8481" max="8481" width="3.28515625" style="1" customWidth="1"/>
    <col min="8482" max="8482" width="2.7109375" style="1" customWidth="1"/>
    <col min="8483" max="8483" width="3.28515625" style="1" customWidth="1"/>
    <col min="8484" max="8484" width="2.7109375" style="1" customWidth="1"/>
    <col min="8485" max="8485" width="2.42578125" style="1" customWidth="1"/>
    <col min="8486" max="8486" width="2.28515625" style="1" customWidth="1"/>
    <col min="8487" max="8487" width="2.42578125" style="1" customWidth="1"/>
    <col min="8488" max="8498" width="4.140625" style="1" customWidth="1"/>
    <col min="8499" max="8499" width="2.42578125" style="1" customWidth="1"/>
    <col min="8500" max="8510" width="4.140625" style="1" customWidth="1"/>
    <col min="8511" max="8511" width="5.85546875" style="1" customWidth="1"/>
    <col min="8512" max="8513" width="6.42578125" style="1" customWidth="1"/>
    <col min="8514" max="8514" width="6.7109375" style="1" customWidth="1"/>
    <col min="8515" max="8703" width="9.140625" style="1"/>
    <col min="8704" max="8704" width="3.42578125" style="1" customWidth="1"/>
    <col min="8705" max="8705" width="19.42578125" style="1" customWidth="1"/>
    <col min="8706" max="8706" width="14.140625" style="1" customWidth="1"/>
    <col min="8707" max="8707" width="5" style="1" customWidth="1"/>
    <col min="8708" max="8715" width="4.7109375" style="1" customWidth="1"/>
    <col min="8716" max="8718" width="5" style="1" customWidth="1"/>
    <col min="8719" max="8719" width="3.28515625" style="1" customWidth="1"/>
    <col min="8720" max="8720" width="2.7109375" style="1" customWidth="1"/>
    <col min="8721" max="8721" width="3.28515625" style="1" customWidth="1"/>
    <col min="8722" max="8722" width="2.7109375" style="1" customWidth="1"/>
    <col min="8723" max="8723" width="3.28515625" style="1" customWidth="1"/>
    <col min="8724" max="8724" width="2.7109375" style="1" customWidth="1"/>
    <col min="8725" max="8725" width="3.28515625" style="1" customWidth="1"/>
    <col min="8726" max="8726" width="2.7109375" style="1" customWidth="1"/>
    <col min="8727" max="8727" width="3.28515625" style="1" customWidth="1"/>
    <col min="8728" max="8728" width="2.7109375" style="1" customWidth="1"/>
    <col min="8729" max="8729" width="3.28515625" style="1" customWidth="1"/>
    <col min="8730" max="8730" width="2.7109375" style="1" customWidth="1"/>
    <col min="8731" max="8731" width="3.28515625" style="1" customWidth="1"/>
    <col min="8732" max="8732" width="2.7109375" style="1" customWidth="1"/>
    <col min="8733" max="8733" width="3.28515625" style="1" customWidth="1"/>
    <col min="8734" max="8734" width="2.7109375" style="1" customWidth="1"/>
    <col min="8735" max="8735" width="3.28515625" style="1" customWidth="1"/>
    <col min="8736" max="8736" width="2.7109375" style="1" customWidth="1"/>
    <col min="8737" max="8737" width="3.28515625" style="1" customWidth="1"/>
    <col min="8738" max="8738" width="2.7109375" style="1" customWidth="1"/>
    <col min="8739" max="8739" width="3.28515625" style="1" customWidth="1"/>
    <col min="8740" max="8740" width="2.7109375" style="1" customWidth="1"/>
    <col min="8741" max="8741" width="2.42578125" style="1" customWidth="1"/>
    <col min="8742" max="8742" width="2.28515625" style="1" customWidth="1"/>
    <col min="8743" max="8743" width="2.42578125" style="1" customWidth="1"/>
    <col min="8744" max="8754" width="4.140625" style="1" customWidth="1"/>
    <col min="8755" max="8755" width="2.42578125" style="1" customWidth="1"/>
    <col min="8756" max="8766" width="4.140625" style="1" customWidth="1"/>
    <col min="8767" max="8767" width="5.85546875" style="1" customWidth="1"/>
    <col min="8768" max="8769" width="6.42578125" style="1" customWidth="1"/>
    <col min="8770" max="8770" width="6.7109375" style="1" customWidth="1"/>
    <col min="8771" max="8959" width="9.140625" style="1"/>
    <col min="8960" max="8960" width="3.42578125" style="1" customWidth="1"/>
    <col min="8961" max="8961" width="19.42578125" style="1" customWidth="1"/>
    <col min="8962" max="8962" width="14.140625" style="1" customWidth="1"/>
    <col min="8963" max="8963" width="5" style="1" customWidth="1"/>
    <col min="8964" max="8971" width="4.7109375" style="1" customWidth="1"/>
    <col min="8972" max="8974" width="5" style="1" customWidth="1"/>
    <col min="8975" max="8975" width="3.28515625" style="1" customWidth="1"/>
    <col min="8976" max="8976" width="2.7109375" style="1" customWidth="1"/>
    <col min="8977" max="8977" width="3.28515625" style="1" customWidth="1"/>
    <col min="8978" max="8978" width="2.7109375" style="1" customWidth="1"/>
    <col min="8979" max="8979" width="3.28515625" style="1" customWidth="1"/>
    <col min="8980" max="8980" width="2.7109375" style="1" customWidth="1"/>
    <col min="8981" max="8981" width="3.28515625" style="1" customWidth="1"/>
    <col min="8982" max="8982" width="2.7109375" style="1" customWidth="1"/>
    <col min="8983" max="8983" width="3.28515625" style="1" customWidth="1"/>
    <col min="8984" max="8984" width="2.7109375" style="1" customWidth="1"/>
    <col min="8985" max="8985" width="3.28515625" style="1" customWidth="1"/>
    <col min="8986" max="8986" width="2.7109375" style="1" customWidth="1"/>
    <col min="8987" max="8987" width="3.28515625" style="1" customWidth="1"/>
    <col min="8988" max="8988" width="2.7109375" style="1" customWidth="1"/>
    <col min="8989" max="8989" width="3.28515625" style="1" customWidth="1"/>
    <col min="8990" max="8990" width="2.7109375" style="1" customWidth="1"/>
    <col min="8991" max="8991" width="3.28515625" style="1" customWidth="1"/>
    <col min="8992" max="8992" width="2.7109375" style="1" customWidth="1"/>
    <col min="8993" max="8993" width="3.28515625" style="1" customWidth="1"/>
    <col min="8994" max="8994" width="2.7109375" style="1" customWidth="1"/>
    <col min="8995" max="8995" width="3.28515625" style="1" customWidth="1"/>
    <col min="8996" max="8996" width="2.7109375" style="1" customWidth="1"/>
    <col min="8997" max="8997" width="2.42578125" style="1" customWidth="1"/>
    <col min="8998" max="8998" width="2.28515625" style="1" customWidth="1"/>
    <col min="8999" max="8999" width="2.42578125" style="1" customWidth="1"/>
    <col min="9000" max="9010" width="4.140625" style="1" customWidth="1"/>
    <col min="9011" max="9011" width="2.42578125" style="1" customWidth="1"/>
    <col min="9012" max="9022" width="4.140625" style="1" customWidth="1"/>
    <col min="9023" max="9023" width="5.85546875" style="1" customWidth="1"/>
    <col min="9024" max="9025" width="6.42578125" style="1" customWidth="1"/>
    <col min="9026" max="9026" width="6.7109375" style="1" customWidth="1"/>
    <col min="9027" max="9215" width="9.140625" style="1"/>
    <col min="9216" max="9216" width="3.42578125" style="1" customWidth="1"/>
    <col min="9217" max="9217" width="19.42578125" style="1" customWidth="1"/>
    <col min="9218" max="9218" width="14.140625" style="1" customWidth="1"/>
    <col min="9219" max="9219" width="5" style="1" customWidth="1"/>
    <col min="9220" max="9227" width="4.7109375" style="1" customWidth="1"/>
    <col min="9228" max="9230" width="5" style="1" customWidth="1"/>
    <col min="9231" max="9231" width="3.28515625" style="1" customWidth="1"/>
    <col min="9232" max="9232" width="2.7109375" style="1" customWidth="1"/>
    <col min="9233" max="9233" width="3.28515625" style="1" customWidth="1"/>
    <col min="9234" max="9234" width="2.7109375" style="1" customWidth="1"/>
    <col min="9235" max="9235" width="3.28515625" style="1" customWidth="1"/>
    <col min="9236" max="9236" width="2.7109375" style="1" customWidth="1"/>
    <col min="9237" max="9237" width="3.28515625" style="1" customWidth="1"/>
    <col min="9238" max="9238" width="2.7109375" style="1" customWidth="1"/>
    <col min="9239" max="9239" width="3.28515625" style="1" customWidth="1"/>
    <col min="9240" max="9240" width="2.7109375" style="1" customWidth="1"/>
    <col min="9241" max="9241" width="3.28515625" style="1" customWidth="1"/>
    <col min="9242" max="9242" width="2.7109375" style="1" customWidth="1"/>
    <col min="9243" max="9243" width="3.28515625" style="1" customWidth="1"/>
    <col min="9244" max="9244" width="2.7109375" style="1" customWidth="1"/>
    <col min="9245" max="9245" width="3.28515625" style="1" customWidth="1"/>
    <col min="9246" max="9246" width="2.7109375" style="1" customWidth="1"/>
    <col min="9247" max="9247" width="3.28515625" style="1" customWidth="1"/>
    <col min="9248" max="9248" width="2.7109375" style="1" customWidth="1"/>
    <col min="9249" max="9249" width="3.28515625" style="1" customWidth="1"/>
    <col min="9250" max="9250" width="2.7109375" style="1" customWidth="1"/>
    <col min="9251" max="9251" width="3.28515625" style="1" customWidth="1"/>
    <col min="9252" max="9252" width="2.7109375" style="1" customWidth="1"/>
    <col min="9253" max="9253" width="2.42578125" style="1" customWidth="1"/>
    <col min="9254" max="9254" width="2.28515625" style="1" customWidth="1"/>
    <col min="9255" max="9255" width="2.42578125" style="1" customWidth="1"/>
    <col min="9256" max="9266" width="4.140625" style="1" customWidth="1"/>
    <col min="9267" max="9267" width="2.42578125" style="1" customWidth="1"/>
    <col min="9268" max="9278" width="4.140625" style="1" customWidth="1"/>
    <col min="9279" max="9279" width="5.85546875" style="1" customWidth="1"/>
    <col min="9280" max="9281" width="6.42578125" style="1" customWidth="1"/>
    <col min="9282" max="9282" width="6.7109375" style="1" customWidth="1"/>
    <col min="9283" max="9471" width="9.140625" style="1"/>
    <col min="9472" max="9472" width="3.42578125" style="1" customWidth="1"/>
    <col min="9473" max="9473" width="19.42578125" style="1" customWidth="1"/>
    <col min="9474" max="9474" width="14.140625" style="1" customWidth="1"/>
    <col min="9475" max="9475" width="5" style="1" customWidth="1"/>
    <col min="9476" max="9483" width="4.7109375" style="1" customWidth="1"/>
    <col min="9484" max="9486" width="5" style="1" customWidth="1"/>
    <col min="9487" max="9487" width="3.28515625" style="1" customWidth="1"/>
    <col min="9488" max="9488" width="2.7109375" style="1" customWidth="1"/>
    <col min="9489" max="9489" width="3.28515625" style="1" customWidth="1"/>
    <col min="9490" max="9490" width="2.7109375" style="1" customWidth="1"/>
    <col min="9491" max="9491" width="3.28515625" style="1" customWidth="1"/>
    <col min="9492" max="9492" width="2.7109375" style="1" customWidth="1"/>
    <col min="9493" max="9493" width="3.28515625" style="1" customWidth="1"/>
    <col min="9494" max="9494" width="2.7109375" style="1" customWidth="1"/>
    <col min="9495" max="9495" width="3.28515625" style="1" customWidth="1"/>
    <col min="9496" max="9496" width="2.7109375" style="1" customWidth="1"/>
    <col min="9497" max="9497" width="3.28515625" style="1" customWidth="1"/>
    <col min="9498" max="9498" width="2.7109375" style="1" customWidth="1"/>
    <col min="9499" max="9499" width="3.28515625" style="1" customWidth="1"/>
    <col min="9500" max="9500" width="2.7109375" style="1" customWidth="1"/>
    <col min="9501" max="9501" width="3.28515625" style="1" customWidth="1"/>
    <col min="9502" max="9502" width="2.7109375" style="1" customWidth="1"/>
    <col min="9503" max="9503" width="3.28515625" style="1" customWidth="1"/>
    <col min="9504" max="9504" width="2.7109375" style="1" customWidth="1"/>
    <col min="9505" max="9505" width="3.28515625" style="1" customWidth="1"/>
    <col min="9506" max="9506" width="2.7109375" style="1" customWidth="1"/>
    <col min="9507" max="9507" width="3.28515625" style="1" customWidth="1"/>
    <col min="9508" max="9508" width="2.7109375" style="1" customWidth="1"/>
    <col min="9509" max="9509" width="2.42578125" style="1" customWidth="1"/>
    <col min="9510" max="9510" width="2.28515625" style="1" customWidth="1"/>
    <col min="9511" max="9511" width="2.42578125" style="1" customWidth="1"/>
    <col min="9512" max="9522" width="4.140625" style="1" customWidth="1"/>
    <col min="9523" max="9523" width="2.42578125" style="1" customWidth="1"/>
    <col min="9524" max="9534" width="4.140625" style="1" customWidth="1"/>
    <col min="9535" max="9535" width="5.85546875" style="1" customWidth="1"/>
    <col min="9536" max="9537" width="6.42578125" style="1" customWidth="1"/>
    <col min="9538" max="9538" width="6.7109375" style="1" customWidth="1"/>
    <col min="9539" max="9727" width="9.140625" style="1"/>
    <col min="9728" max="9728" width="3.42578125" style="1" customWidth="1"/>
    <col min="9729" max="9729" width="19.42578125" style="1" customWidth="1"/>
    <col min="9730" max="9730" width="14.140625" style="1" customWidth="1"/>
    <col min="9731" max="9731" width="5" style="1" customWidth="1"/>
    <col min="9732" max="9739" width="4.7109375" style="1" customWidth="1"/>
    <col min="9740" max="9742" width="5" style="1" customWidth="1"/>
    <col min="9743" max="9743" width="3.28515625" style="1" customWidth="1"/>
    <col min="9744" max="9744" width="2.7109375" style="1" customWidth="1"/>
    <col min="9745" max="9745" width="3.28515625" style="1" customWidth="1"/>
    <col min="9746" max="9746" width="2.7109375" style="1" customWidth="1"/>
    <col min="9747" max="9747" width="3.28515625" style="1" customWidth="1"/>
    <col min="9748" max="9748" width="2.7109375" style="1" customWidth="1"/>
    <col min="9749" max="9749" width="3.28515625" style="1" customWidth="1"/>
    <col min="9750" max="9750" width="2.7109375" style="1" customWidth="1"/>
    <col min="9751" max="9751" width="3.28515625" style="1" customWidth="1"/>
    <col min="9752" max="9752" width="2.7109375" style="1" customWidth="1"/>
    <col min="9753" max="9753" width="3.28515625" style="1" customWidth="1"/>
    <col min="9754" max="9754" width="2.7109375" style="1" customWidth="1"/>
    <col min="9755" max="9755" width="3.28515625" style="1" customWidth="1"/>
    <col min="9756" max="9756" width="2.7109375" style="1" customWidth="1"/>
    <col min="9757" max="9757" width="3.28515625" style="1" customWidth="1"/>
    <col min="9758" max="9758" width="2.7109375" style="1" customWidth="1"/>
    <col min="9759" max="9759" width="3.28515625" style="1" customWidth="1"/>
    <col min="9760" max="9760" width="2.7109375" style="1" customWidth="1"/>
    <col min="9761" max="9761" width="3.28515625" style="1" customWidth="1"/>
    <col min="9762" max="9762" width="2.7109375" style="1" customWidth="1"/>
    <col min="9763" max="9763" width="3.28515625" style="1" customWidth="1"/>
    <col min="9764" max="9764" width="2.7109375" style="1" customWidth="1"/>
    <col min="9765" max="9765" width="2.42578125" style="1" customWidth="1"/>
    <col min="9766" max="9766" width="2.28515625" style="1" customWidth="1"/>
    <col min="9767" max="9767" width="2.42578125" style="1" customWidth="1"/>
    <col min="9768" max="9778" width="4.140625" style="1" customWidth="1"/>
    <col min="9779" max="9779" width="2.42578125" style="1" customWidth="1"/>
    <col min="9780" max="9790" width="4.140625" style="1" customWidth="1"/>
    <col min="9791" max="9791" width="5.85546875" style="1" customWidth="1"/>
    <col min="9792" max="9793" width="6.42578125" style="1" customWidth="1"/>
    <col min="9794" max="9794" width="6.7109375" style="1" customWidth="1"/>
    <col min="9795" max="9983" width="9.140625" style="1"/>
    <col min="9984" max="9984" width="3.42578125" style="1" customWidth="1"/>
    <col min="9985" max="9985" width="19.42578125" style="1" customWidth="1"/>
    <col min="9986" max="9986" width="14.140625" style="1" customWidth="1"/>
    <col min="9987" max="9987" width="5" style="1" customWidth="1"/>
    <col min="9988" max="9995" width="4.7109375" style="1" customWidth="1"/>
    <col min="9996" max="9998" width="5" style="1" customWidth="1"/>
    <col min="9999" max="9999" width="3.28515625" style="1" customWidth="1"/>
    <col min="10000" max="10000" width="2.7109375" style="1" customWidth="1"/>
    <col min="10001" max="10001" width="3.28515625" style="1" customWidth="1"/>
    <col min="10002" max="10002" width="2.7109375" style="1" customWidth="1"/>
    <col min="10003" max="10003" width="3.28515625" style="1" customWidth="1"/>
    <col min="10004" max="10004" width="2.7109375" style="1" customWidth="1"/>
    <col min="10005" max="10005" width="3.28515625" style="1" customWidth="1"/>
    <col min="10006" max="10006" width="2.7109375" style="1" customWidth="1"/>
    <col min="10007" max="10007" width="3.28515625" style="1" customWidth="1"/>
    <col min="10008" max="10008" width="2.7109375" style="1" customWidth="1"/>
    <col min="10009" max="10009" width="3.28515625" style="1" customWidth="1"/>
    <col min="10010" max="10010" width="2.7109375" style="1" customWidth="1"/>
    <col min="10011" max="10011" width="3.28515625" style="1" customWidth="1"/>
    <col min="10012" max="10012" width="2.7109375" style="1" customWidth="1"/>
    <col min="10013" max="10013" width="3.28515625" style="1" customWidth="1"/>
    <col min="10014" max="10014" width="2.7109375" style="1" customWidth="1"/>
    <col min="10015" max="10015" width="3.28515625" style="1" customWidth="1"/>
    <col min="10016" max="10016" width="2.7109375" style="1" customWidth="1"/>
    <col min="10017" max="10017" width="3.28515625" style="1" customWidth="1"/>
    <col min="10018" max="10018" width="2.7109375" style="1" customWidth="1"/>
    <col min="10019" max="10019" width="3.28515625" style="1" customWidth="1"/>
    <col min="10020" max="10020" width="2.7109375" style="1" customWidth="1"/>
    <col min="10021" max="10021" width="2.42578125" style="1" customWidth="1"/>
    <col min="10022" max="10022" width="2.28515625" style="1" customWidth="1"/>
    <col min="10023" max="10023" width="2.42578125" style="1" customWidth="1"/>
    <col min="10024" max="10034" width="4.140625" style="1" customWidth="1"/>
    <col min="10035" max="10035" width="2.42578125" style="1" customWidth="1"/>
    <col min="10036" max="10046" width="4.140625" style="1" customWidth="1"/>
    <col min="10047" max="10047" width="5.85546875" style="1" customWidth="1"/>
    <col min="10048" max="10049" width="6.42578125" style="1" customWidth="1"/>
    <col min="10050" max="10050" width="6.7109375" style="1" customWidth="1"/>
    <col min="10051" max="10239" width="9.140625" style="1"/>
    <col min="10240" max="10240" width="3.42578125" style="1" customWidth="1"/>
    <col min="10241" max="10241" width="19.42578125" style="1" customWidth="1"/>
    <col min="10242" max="10242" width="14.140625" style="1" customWidth="1"/>
    <col min="10243" max="10243" width="5" style="1" customWidth="1"/>
    <col min="10244" max="10251" width="4.7109375" style="1" customWidth="1"/>
    <col min="10252" max="10254" width="5" style="1" customWidth="1"/>
    <col min="10255" max="10255" width="3.28515625" style="1" customWidth="1"/>
    <col min="10256" max="10256" width="2.7109375" style="1" customWidth="1"/>
    <col min="10257" max="10257" width="3.28515625" style="1" customWidth="1"/>
    <col min="10258" max="10258" width="2.7109375" style="1" customWidth="1"/>
    <col min="10259" max="10259" width="3.28515625" style="1" customWidth="1"/>
    <col min="10260" max="10260" width="2.7109375" style="1" customWidth="1"/>
    <col min="10261" max="10261" width="3.28515625" style="1" customWidth="1"/>
    <col min="10262" max="10262" width="2.7109375" style="1" customWidth="1"/>
    <col min="10263" max="10263" width="3.28515625" style="1" customWidth="1"/>
    <col min="10264" max="10264" width="2.7109375" style="1" customWidth="1"/>
    <col min="10265" max="10265" width="3.28515625" style="1" customWidth="1"/>
    <col min="10266" max="10266" width="2.7109375" style="1" customWidth="1"/>
    <col min="10267" max="10267" width="3.28515625" style="1" customWidth="1"/>
    <col min="10268" max="10268" width="2.7109375" style="1" customWidth="1"/>
    <col min="10269" max="10269" width="3.28515625" style="1" customWidth="1"/>
    <col min="10270" max="10270" width="2.7109375" style="1" customWidth="1"/>
    <col min="10271" max="10271" width="3.28515625" style="1" customWidth="1"/>
    <col min="10272" max="10272" width="2.7109375" style="1" customWidth="1"/>
    <col min="10273" max="10273" width="3.28515625" style="1" customWidth="1"/>
    <col min="10274" max="10274" width="2.7109375" style="1" customWidth="1"/>
    <col min="10275" max="10275" width="3.28515625" style="1" customWidth="1"/>
    <col min="10276" max="10276" width="2.7109375" style="1" customWidth="1"/>
    <col min="10277" max="10277" width="2.42578125" style="1" customWidth="1"/>
    <col min="10278" max="10278" width="2.28515625" style="1" customWidth="1"/>
    <col min="10279" max="10279" width="2.42578125" style="1" customWidth="1"/>
    <col min="10280" max="10290" width="4.140625" style="1" customWidth="1"/>
    <col min="10291" max="10291" width="2.42578125" style="1" customWidth="1"/>
    <col min="10292" max="10302" width="4.140625" style="1" customWidth="1"/>
    <col min="10303" max="10303" width="5.85546875" style="1" customWidth="1"/>
    <col min="10304" max="10305" width="6.42578125" style="1" customWidth="1"/>
    <col min="10306" max="10306" width="6.7109375" style="1" customWidth="1"/>
    <col min="10307" max="10495" width="9.140625" style="1"/>
    <col min="10496" max="10496" width="3.42578125" style="1" customWidth="1"/>
    <col min="10497" max="10497" width="19.42578125" style="1" customWidth="1"/>
    <col min="10498" max="10498" width="14.140625" style="1" customWidth="1"/>
    <col min="10499" max="10499" width="5" style="1" customWidth="1"/>
    <col min="10500" max="10507" width="4.7109375" style="1" customWidth="1"/>
    <col min="10508" max="10510" width="5" style="1" customWidth="1"/>
    <col min="10511" max="10511" width="3.28515625" style="1" customWidth="1"/>
    <col min="10512" max="10512" width="2.7109375" style="1" customWidth="1"/>
    <col min="10513" max="10513" width="3.28515625" style="1" customWidth="1"/>
    <col min="10514" max="10514" width="2.7109375" style="1" customWidth="1"/>
    <col min="10515" max="10515" width="3.28515625" style="1" customWidth="1"/>
    <col min="10516" max="10516" width="2.7109375" style="1" customWidth="1"/>
    <col min="10517" max="10517" width="3.28515625" style="1" customWidth="1"/>
    <col min="10518" max="10518" width="2.7109375" style="1" customWidth="1"/>
    <col min="10519" max="10519" width="3.28515625" style="1" customWidth="1"/>
    <col min="10520" max="10520" width="2.7109375" style="1" customWidth="1"/>
    <col min="10521" max="10521" width="3.28515625" style="1" customWidth="1"/>
    <col min="10522" max="10522" width="2.7109375" style="1" customWidth="1"/>
    <col min="10523" max="10523" width="3.28515625" style="1" customWidth="1"/>
    <col min="10524" max="10524" width="2.7109375" style="1" customWidth="1"/>
    <col min="10525" max="10525" width="3.28515625" style="1" customWidth="1"/>
    <col min="10526" max="10526" width="2.7109375" style="1" customWidth="1"/>
    <col min="10527" max="10527" width="3.28515625" style="1" customWidth="1"/>
    <col min="10528" max="10528" width="2.7109375" style="1" customWidth="1"/>
    <col min="10529" max="10529" width="3.28515625" style="1" customWidth="1"/>
    <col min="10530" max="10530" width="2.7109375" style="1" customWidth="1"/>
    <col min="10531" max="10531" width="3.28515625" style="1" customWidth="1"/>
    <col min="10532" max="10532" width="2.7109375" style="1" customWidth="1"/>
    <col min="10533" max="10533" width="2.42578125" style="1" customWidth="1"/>
    <col min="10534" max="10534" width="2.28515625" style="1" customWidth="1"/>
    <col min="10535" max="10535" width="2.42578125" style="1" customWidth="1"/>
    <col min="10536" max="10546" width="4.140625" style="1" customWidth="1"/>
    <col min="10547" max="10547" width="2.42578125" style="1" customWidth="1"/>
    <col min="10548" max="10558" width="4.140625" style="1" customWidth="1"/>
    <col min="10559" max="10559" width="5.85546875" style="1" customWidth="1"/>
    <col min="10560" max="10561" width="6.42578125" style="1" customWidth="1"/>
    <col min="10562" max="10562" width="6.7109375" style="1" customWidth="1"/>
    <col min="10563" max="10751" width="9.140625" style="1"/>
    <col min="10752" max="10752" width="3.42578125" style="1" customWidth="1"/>
    <col min="10753" max="10753" width="19.42578125" style="1" customWidth="1"/>
    <col min="10754" max="10754" width="14.140625" style="1" customWidth="1"/>
    <col min="10755" max="10755" width="5" style="1" customWidth="1"/>
    <col min="10756" max="10763" width="4.7109375" style="1" customWidth="1"/>
    <col min="10764" max="10766" width="5" style="1" customWidth="1"/>
    <col min="10767" max="10767" width="3.28515625" style="1" customWidth="1"/>
    <col min="10768" max="10768" width="2.7109375" style="1" customWidth="1"/>
    <col min="10769" max="10769" width="3.28515625" style="1" customWidth="1"/>
    <col min="10770" max="10770" width="2.7109375" style="1" customWidth="1"/>
    <col min="10771" max="10771" width="3.28515625" style="1" customWidth="1"/>
    <col min="10772" max="10772" width="2.7109375" style="1" customWidth="1"/>
    <col min="10773" max="10773" width="3.28515625" style="1" customWidth="1"/>
    <col min="10774" max="10774" width="2.7109375" style="1" customWidth="1"/>
    <col min="10775" max="10775" width="3.28515625" style="1" customWidth="1"/>
    <col min="10776" max="10776" width="2.7109375" style="1" customWidth="1"/>
    <col min="10777" max="10777" width="3.28515625" style="1" customWidth="1"/>
    <col min="10778" max="10778" width="2.7109375" style="1" customWidth="1"/>
    <col min="10779" max="10779" width="3.28515625" style="1" customWidth="1"/>
    <col min="10780" max="10780" width="2.7109375" style="1" customWidth="1"/>
    <col min="10781" max="10781" width="3.28515625" style="1" customWidth="1"/>
    <col min="10782" max="10782" width="2.7109375" style="1" customWidth="1"/>
    <col min="10783" max="10783" width="3.28515625" style="1" customWidth="1"/>
    <col min="10784" max="10784" width="2.7109375" style="1" customWidth="1"/>
    <col min="10785" max="10785" width="3.28515625" style="1" customWidth="1"/>
    <col min="10786" max="10786" width="2.7109375" style="1" customWidth="1"/>
    <col min="10787" max="10787" width="3.28515625" style="1" customWidth="1"/>
    <col min="10788" max="10788" width="2.7109375" style="1" customWidth="1"/>
    <col min="10789" max="10789" width="2.42578125" style="1" customWidth="1"/>
    <col min="10790" max="10790" width="2.28515625" style="1" customWidth="1"/>
    <col min="10791" max="10791" width="2.42578125" style="1" customWidth="1"/>
    <col min="10792" max="10802" width="4.140625" style="1" customWidth="1"/>
    <col min="10803" max="10803" width="2.42578125" style="1" customWidth="1"/>
    <col min="10804" max="10814" width="4.140625" style="1" customWidth="1"/>
    <col min="10815" max="10815" width="5.85546875" style="1" customWidth="1"/>
    <col min="10816" max="10817" width="6.42578125" style="1" customWidth="1"/>
    <col min="10818" max="10818" width="6.7109375" style="1" customWidth="1"/>
    <col min="10819" max="11007" width="9.140625" style="1"/>
    <col min="11008" max="11008" width="3.42578125" style="1" customWidth="1"/>
    <col min="11009" max="11009" width="19.42578125" style="1" customWidth="1"/>
    <col min="11010" max="11010" width="14.140625" style="1" customWidth="1"/>
    <col min="11011" max="11011" width="5" style="1" customWidth="1"/>
    <col min="11012" max="11019" width="4.7109375" style="1" customWidth="1"/>
    <col min="11020" max="11022" width="5" style="1" customWidth="1"/>
    <col min="11023" max="11023" width="3.28515625" style="1" customWidth="1"/>
    <col min="11024" max="11024" width="2.7109375" style="1" customWidth="1"/>
    <col min="11025" max="11025" width="3.28515625" style="1" customWidth="1"/>
    <col min="11026" max="11026" width="2.7109375" style="1" customWidth="1"/>
    <col min="11027" max="11027" width="3.28515625" style="1" customWidth="1"/>
    <col min="11028" max="11028" width="2.7109375" style="1" customWidth="1"/>
    <col min="11029" max="11029" width="3.28515625" style="1" customWidth="1"/>
    <col min="11030" max="11030" width="2.7109375" style="1" customWidth="1"/>
    <col min="11031" max="11031" width="3.28515625" style="1" customWidth="1"/>
    <col min="11032" max="11032" width="2.7109375" style="1" customWidth="1"/>
    <col min="11033" max="11033" width="3.28515625" style="1" customWidth="1"/>
    <col min="11034" max="11034" width="2.7109375" style="1" customWidth="1"/>
    <col min="11035" max="11035" width="3.28515625" style="1" customWidth="1"/>
    <col min="11036" max="11036" width="2.7109375" style="1" customWidth="1"/>
    <col min="11037" max="11037" width="3.28515625" style="1" customWidth="1"/>
    <col min="11038" max="11038" width="2.7109375" style="1" customWidth="1"/>
    <col min="11039" max="11039" width="3.28515625" style="1" customWidth="1"/>
    <col min="11040" max="11040" width="2.7109375" style="1" customWidth="1"/>
    <col min="11041" max="11041" width="3.28515625" style="1" customWidth="1"/>
    <col min="11042" max="11042" width="2.7109375" style="1" customWidth="1"/>
    <col min="11043" max="11043" width="3.28515625" style="1" customWidth="1"/>
    <col min="11044" max="11044" width="2.7109375" style="1" customWidth="1"/>
    <col min="11045" max="11045" width="2.42578125" style="1" customWidth="1"/>
    <col min="11046" max="11046" width="2.28515625" style="1" customWidth="1"/>
    <col min="11047" max="11047" width="2.42578125" style="1" customWidth="1"/>
    <col min="11048" max="11058" width="4.140625" style="1" customWidth="1"/>
    <col min="11059" max="11059" width="2.42578125" style="1" customWidth="1"/>
    <col min="11060" max="11070" width="4.140625" style="1" customWidth="1"/>
    <col min="11071" max="11071" width="5.85546875" style="1" customWidth="1"/>
    <col min="11072" max="11073" width="6.42578125" style="1" customWidth="1"/>
    <col min="11074" max="11074" width="6.7109375" style="1" customWidth="1"/>
    <col min="11075" max="11263" width="9.140625" style="1"/>
    <col min="11264" max="11264" width="3.42578125" style="1" customWidth="1"/>
    <col min="11265" max="11265" width="19.42578125" style="1" customWidth="1"/>
    <col min="11266" max="11266" width="14.140625" style="1" customWidth="1"/>
    <col min="11267" max="11267" width="5" style="1" customWidth="1"/>
    <col min="11268" max="11275" width="4.7109375" style="1" customWidth="1"/>
    <col min="11276" max="11278" width="5" style="1" customWidth="1"/>
    <col min="11279" max="11279" width="3.28515625" style="1" customWidth="1"/>
    <col min="11280" max="11280" width="2.7109375" style="1" customWidth="1"/>
    <col min="11281" max="11281" width="3.28515625" style="1" customWidth="1"/>
    <col min="11282" max="11282" width="2.7109375" style="1" customWidth="1"/>
    <col min="11283" max="11283" width="3.28515625" style="1" customWidth="1"/>
    <col min="11284" max="11284" width="2.7109375" style="1" customWidth="1"/>
    <col min="11285" max="11285" width="3.28515625" style="1" customWidth="1"/>
    <col min="11286" max="11286" width="2.7109375" style="1" customWidth="1"/>
    <col min="11287" max="11287" width="3.28515625" style="1" customWidth="1"/>
    <col min="11288" max="11288" width="2.7109375" style="1" customWidth="1"/>
    <col min="11289" max="11289" width="3.28515625" style="1" customWidth="1"/>
    <col min="11290" max="11290" width="2.7109375" style="1" customWidth="1"/>
    <col min="11291" max="11291" width="3.28515625" style="1" customWidth="1"/>
    <col min="11292" max="11292" width="2.7109375" style="1" customWidth="1"/>
    <col min="11293" max="11293" width="3.28515625" style="1" customWidth="1"/>
    <col min="11294" max="11294" width="2.7109375" style="1" customWidth="1"/>
    <col min="11295" max="11295" width="3.28515625" style="1" customWidth="1"/>
    <col min="11296" max="11296" width="2.7109375" style="1" customWidth="1"/>
    <col min="11297" max="11297" width="3.28515625" style="1" customWidth="1"/>
    <col min="11298" max="11298" width="2.7109375" style="1" customWidth="1"/>
    <col min="11299" max="11299" width="3.28515625" style="1" customWidth="1"/>
    <col min="11300" max="11300" width="2.7109375" style="1" customWidth="1"/>
    <col min="11301" max="11301" width="2.42578125" style="1" customWidth="1"/>
    <col min="11302" max="11302" width="2.28515625" style="1" customWidth="1"/>
    <col min="11303" max="11303" width="2.42578125" style="1" customWidth="1"/>
    <col min="11304" max="11314" width="4.140625" style="1" customWidth="1"/>
    <col min="11315" max="11315" width="2.42578125" style="1" customWidth="1"/>
    <col min="11316" max="11326" width="4.140625" style="1" customWidth="1"/>
    <col min="11327" max="11327" width="5.85546875" style="1" customWidth="1"/>
    <col min="11328" max="11329" width="6.42578125" style="1" customWidth="1"/>
    <col min="11330" max="11330" width="6.7109375" style="1" customWidth="1"/>
    <col min="11331" max="11519" width="9.140625" style="1"/>
    <col min="11520" max="11520" width="3.42578125" style="1" customWidth="1"/>
    <col min="11521" max="11521" width="19.42578125" style="1" customWidth="1"/>
    <col min="11522" max="11522" width="14.140625" style="1" customWidth="1"/>
    <col min="11523" max="11523" width="5" style="1" customWidth="1"/>
    <col min="11524" max="11531" width="4.7109375" style="1" customWidth="1"/>
    <col min="11532" max="11534" width="5" style="1" customWidth="1"/>
    <col min="11535" max="11535" width="3.28515625" style="1" customWidth="1"/>
    <col min="11536" max="11536" width="2.7109375" style="1" customWidth="1"/>
    <col min="11537" max="11537" width="3.28515625" style="1" customWidth="1"/>
    <col min="11538" max="11538" width="2.7109375" style="1" customWidth="1"/>
    <col min="11539" max="11539" width="3.28515625" style="1" customWidth="1"/>
    <col min="11540" max="11540" width="2.7109375" style="1" customWidth="1"/>
    <col min="11541" max="11541" width="3.28515625" style="1" customWidth="1"/>
    <col min="11542" max="11542" width="2.7109375" style="1" customWidth="1"/>
    <col min="11543" max="11543" width="3.28515625" style="1" customWidth="1"/>
    <col min="11544" max="11544" width="2.7109375" style="1" customWidth="1"/>
    <col min="11545" max="11545" width="3.28515625" style="1" customWidth="1"/>
    <col min="11546" max="11546" width="2.7109375" style="1" customWidth="1"/>
    <col min="11547" max="11547" width="3.28515625" style="1" customWidth="1"/>
    <col min="11548" max="11548" width="2.7109375" style="1" customWidth="1"/>
    <col min="11549" max="11549" width="3.28515625" style="1" customWidth="1"/>
    <col min="11550" max="11550" width="2.7109375" style="1" customWidth="1"/>
    <col min="11551" max="11551" width="3.28515625" style="1" customWidth="1"/>
    <col min="11552" max="11552" width="2.7109375" style="1" customWidth="1"/>
    <col min="11553" max="11553" width="3.28515625" style="1" customWidth="1"/>
    <col min="11554" max="11554" width="2.7109375" style="1" customWidth="1"/>
    <col min="11555" max="11555" width="3.28515625" style="1" customWidth="1"/>
    <col min="11556" max="11556" width="2.7109375" style="1" customWidth="1"/>
    <col min="11557" max="11557" width="2.42578125" style="1" customWidth="1"/>
    <col min="11558" max="11558" width="2.28515625" style="1" customWidth="1"/>
    <col min="11559" max="11559" width="2.42578125" style="1" customWidth="1"/>
    <col min="11560" max="11570" width="4.140625" style="1" customWidth="1"/>
    <col min="11571" max="11571" width="2.42578125" style="1" customWidth="1"/>
    <col min="11572" max="11582" width="4.140625" style="1" customWidth="1"/>
    <col min="11583" max="11583" width="5.85546875" style="1" customWidth="1"/>
    <col min="11584" max="11585" width="6.42578125" style="1" customWidth="1"/>
    <col min="11586" max="11586" width="6.7109375" style="1" customWidth="1"/>
    <col min="11587" max="11775" width="9.140625" style="1"/>
    <col min="11776" max="11776" width="3.42578125" style="1" customWidth="1"/>
    <col min="11777" max="11777" width="19.42578125" style="1" customWidth="1"/>
    <col min="11778" max="11778" width="14.140625" style="1" customWidth="1"/>
    <col min="11779" max="11779" width="5" style="1" customWidth="1"/>
    <col min="11780" max="11787" width="4.7109375" style="1" customWidth="1"/>
    <col min="11788" max="11790" width="5" style="1" customWidth="1"/>
    <col min="11791" max="11791" width="3.28515625" style="1" customWidth="1"/>
    <col min="11792" max="11792" width="2.7109375" style="1" customWidth="1"/>
    <col min="11793" max="11793" width="3.28515625" style="1" customWidth="1"/>
    <col min="11794" max="11794" width="2.7109375" style="1" customWidth="1"/>
    <col min="11795" max="11795" width="3.28515625" style="1" customWidth="1"/>
    <col min="11796" max="11796" width="2.7109375" style="1" customWidth="1"/>
    <col min="11797" max="11797" width="3.28515625" style="1" customWidth="1"/>
    <col min="11798" max="11798" width="2.7109375" style="1" customWidth="1"/>
    <col min="11799" max="11799" width="3.28515625" style="1" customWidth="1"/>
    <col min="11800" max="11800" width="2.7109375" style="1" customWidth="1"/>
    <col min="11801" max="11801" width="3.28515625" style="1" customWidth="1"/>
    <col min="11802" max="11802" width="2.7109375" style="1" customWidth="1"/>
    <col min="11803" max="11803" width="3.28515625" style="1" customWidth="1"/>
    <col min="11804" max="11804" width="2.7109375" style="1" customWidth="1"/>
    <col min="11805" max="11805" width="3.28515625" style="1" customWidth="1"/>
    <col min="11806" max="11806" width="2.7109375" style="1" customWidth="1"/>
    <col min="11807" max="11807" width="3.28515625" style="1" customWidth="1"/>
    <col min="11808" max="11808" width="2.7109375" style="1" customWidth="1"/>
    <col min="11809" max="11809" width="3.28515625" style="1" customWidth="1"/>
    <col min="11810" max="11810" width="2.7109375" style="1" customWidth="1"/>
    <col min="11811" max="11811" width="3.28515625" style="1" customWidth="1"/>
    <col min="11812" max="11812" width="2.7109375" style="1" customWidth="1"/>
    <col min="11813" max="11813" width="2.42578125" style="1" customWidth="1"/>
    <col min="11814" max="11814" width="2.28515625" style="1" customWidth="1"/>
    <col min="11815" max="11815" width="2.42578125" style="1" customWidth="1"/>
    <col min="11816" max="11826" width="4.140625" style="1" customWidth="1"/>
    <col min="11827" max="11827" width="2.42578125" style="1" customWidth="1"/>
    <col min="11828" max="11838" width="4.140625" style="1" customWidth="1"/>
    <col min="11839" max="11839" width="5.85546875" style="1" customWidth="1"/>
    <col min="11840" max="11841" width="6.42578125" style="1" customWidth="1"/>
    <col min="11842" max="11842" width="6.7109375" style="1" customWidth="1"/>
    <col min="11843" max="12031" width="9.140625" style="1"/>
    <col min="12032" max="12032" width="3.42578125" style="1" customWidth="1"/>
    <col min="12033" max="12033" width="19.42578125" style="1" customWidth="1"/>
    <col min="12034" max="12034" width="14.140625" style="1" customWidth="1"/>
    <col min="12035" max="12035" width="5" style="1" customWidth="1"/>
    <col min="12036" max="12043" width="4.7109375" style="1" customWidth="1"/>
    <col min="12044" max="12046" width="5" style="1" customWidth="1"/>
    <col min="12047" max="12047" width="3.28515625" style="1" customWidth="1"/>
    <col min="12048" max="12048" width="2.7109375" style="1" customWidth="1"/>
    <col min="12049" max="12049" width="3.28515625" style="1" customWidth="1"/>
    <col min="12050" max="12050" width="2.7109375" style="1" customWidth="1"/>
    <col min="12051" max="12051" width="3.28515625" style="1" customWidth="1"/>
    <col min="12052" max="12052" width="2.7109375" style="1" customWidth="1"/>
    <col min="12053" max="12053" width="3.28515625" style="1" customWidth="1"/>
    <col min="12054" max="12054" width="2.7109375" style="1" customWidth="1"/>
    <col min="12055" max="12055" width="3.28515625" style="1" customWidth="1"/>
    <col min="12056" max="12056" width="2.7109375" style="1" customWidth="1"/>
    <col min="12057" max="12057" width="3.28515625" style="1" customWidth="1"/>
    <col min="12058" max="12058" width="2.7109375" style="1" customWidth="1"/>
    <col min="12059" max="12059" width="3.28515625" style="1" customWidth="1"/>
    <col min="12060" max="12060" width="2.7109375" style="1" customWidth="1"/>
    <col min="12061" max="12061" width="3.28515625" style="1" customWidth="1"/>
    <col min="12062" max="12062" width="2.7109375" style="1" customWidth="1"/>
    <col min="12063" max="12063" width="3.28515625" style="1" customWidth="1"/>
    <col min="12064" max="12064" width="2.7109375" style="1" customWidth="1"/>
    <col min="12065" max="12065" width="3.28515625" style="1" customWidth="1"/>
    <col min="12066" max="12066" width="2.7109375" style="1" customWidth="1"/>
    <col min="12067" max="12067" width="3.28515625" style="1" customWidth="1"/>
    <col min="12068" max="12068" width="2.7109375" style="1" customWidth="1"/>
    <col min="12069" max="12069" width="2.42578125" style="1" customWidth="1"/>
    <col min="12070" max="12070" width="2.28515625" style="1" customWidth="1"/>
    <col min="12071" max="12071" width="2.42578125" style="1" customWidth="1"/>
    <col min="12072" max="12082" width="4.140625" style="1" customWidth="1"/>
    <col min="12083" max="12083" width="2.42578125" style="1" customWidth="1"/>
    <col min="12084" max="12094" width="4.140625" style="1" customWidth="1"/>
    <col min="12095" max="12095" width="5.85546875" style="1" customWidth="1"/>
    <col min="12096" max="12097" width="6.42578125" style="1" customWidth="1"/>
    <col min="12098" max="12098" width="6.7109375" style="1" customWidth="1"/>
    <col min="12099" max="12287" width="9.140625" style="1"/>
    <col min="12288" max="12288" width="3.42578125" style="1" customWidth="1"/>
    <col min="12289" max="12289" width="19.42578125" style="1" customWidth="1"/>
    <col min="12290" max="12290" width="14.140625" style="1" customWidth="1"/>
    <col min="12291" max="12291" width="5" style="1" customWidth="1"/>
    <col min="12292" max="12299" width="4.7109375" style="1" customWidth="1"/>
    <col min="12300" max="12302" width="5" style="1" customWidth="1"/>
    <col min="12303" max="12303" width="3.28515625" style="1" customWidth="1"/>
    <col min="12304" max="12304" width="2.7109375" style="1" customWidth="1"/>
    <col min="12305" max="12305" width="3.28515625" style="1" customWidth="1"/>
    <col min="12306" max="12306" width="2.7109375" style="1" customWidth="1"/>
    <col min="12307" max="12307" width="3.28515625" style="1" customWidth="1"/>
    <col min="12308" max="12308" width="2.7109375" style="1" customWidth="1"/>
    <col min="12309" max="12309" width="3.28515625" style="1" customWidth="1"/>
    <col min="12310" max="12310" width="2.7109375" style="1" customWidth="1"/>
    <col min="12311" max="12311" width="3.28515625" style="1" customWidth="1"/>
    <col min="12312" max="12312" width="2.7109375" style="1" customWidth="1"/>
    <col min="12313" max="12313" width="3.28515625" style="1" customWidth="1"/>
    <col min="12314" max="12314" width="2.7109375" style="1" customWidth="1"/>
    <col min="12315" max="12315" width="3.28515625" style="1" customWidth="1"/>
    <col min="12316" max="12316" width="2.7109375" style="1" customWidth="1"/>
    <col min="12317" max="12317" width="3.28515625" style="1" customWidth="1"/>
    <col min="12318" max="12318" width="2.7109375" style="1" customWidth="1"/>
    <col min="12319" max="12319" width="3.28515625" style="1" customWidth="1"/>
    <col min="12320" max="12320" width="2.7109375" style="1" customWidth="1"/>
    <col min="12321" max="12321" width="3.28515625" style="1" customWidth="1"/>
    <col min="12322" max="12322" width="2.7109375" style="1" customWidth="1"/>
    <col min="12323" max="12323" width="3.28515625" style="1" customWidth="1"/>
    <col min="12324" max="12324" width="2.7109375" style="1" customWidth="1"/>
    <col min="12325" max="12325" width="2.42578125" style="1" customWidth="1"/>
    <col min="12326" max="12326" width="2.28515625" style="1" customWidth="1"/>
    <col min="12327" max="12327" width="2.42578125" style="1" customWidth="1"/>
    <col min="12328" max="12338" width="4.140625" style="1" customWidth="1"/>
    <col min="12339" max="12339" width="2.42578125" style="1" customWidth="1"/>
    <col min="12340" max="12350" width="4.140625" style="1" customWidth="1"/>
    <col min="12351" max="12351" width="5.85546875" style="1" customWidth="1"/>
    <col min="12352" max="12353" width="6.42578125" style="1" customWidth="1"/>
    <col min="12354" max="12354" width="6.7109375" style="1" customWidth="1"/>
    <col min="12355" max="12543" width="9.140625" style="1"/>
    <col min="12544" max="12544" width="3.42578125" style="1" customWidth="1"/>
    <col min="12545" max="12545" width="19.42578125" style="1" customWidth="1"/>
    <col min="12546" max="12546" width="14.140625" style="1" customWidth="1"/>
    <col min="12547" max="12547" width="5" style="1" customWidth="1"/>
    <col min="12548" max="12555" width="4.7109375" style="1" customWidth="1"/>
    <col min="12556" max="12558" width="5" style="1" customWidth="1"/>
    <col min="12559" max="12559" width="3.28515625" style="1" customWidth="1"/>
    <col min="12560" max="12560" width="2.7109375" style="1" customWidth="1"/>
    <col min="12561" max="12561" width="3.28515625" style="1" customWidth="1"/>
    <col min="12562" max="12562" width="2.7109375" style="1" customWidth="1"/>
    <col min="12563" max="12563" width="3.28515625" style="1" customWidth="1"/>
    <col min="12564" max="12564" width="2.7109375" style="1" customWidth="1"/>
    <col min="12565" max="12565" width="3.28515625" style="1" customWidth="1"/>
    <col min="12566" max="12566" width="2.7109375" style="1" customWidth="1"/>
    <col min="12567" max="12567" width="3.28515625" style="1" customWidth="1"/>
    <col min="12568" max="12568" width="2.7109375" style="1" customWidth="1"/>
    <col min="12569" max="12569" width="3.28515625" style="1" customWidth="1"/>
    <col min="12570" max="12570" width="2.7109375" style="1" customWidth="1"/>
    <col min="12571" max="12571" width="3.28515625" style="1" customWidth="1"/>
    <col min="12572" max="12572" width="2.7109375" style="1" customWidth="1"/>
    <col min="12573" max="12573" width="3.28515625" style="1" customWidth="1"/>
    <col min="12574" max="12574" width="2.7109375" style="1" customWidth="1"/>
    <col min="12575" max="12575" width="3.28515625" style="1" customWidth="1"/>
    <col min="12576" max="12576" width="2.7109375" style="1" customWidth="1"/>
    <col min="12577" max="12577" width="3.28515625" style="1" customWidth="1"/>
    <col min="12578" max="12578" width="2.7109375" style="1" customWidth="1"/>
    <col min="12579" max="12579" width="3.28515625" style="1" customWidth="1"/>
    <col min="12580" max="12580" width="2.7109375" style="1" customWidth="1"/>
    <col min="12581" max="12581" width="2.42578125" style="1" customWidth="1"/>
    <col min="12582" max="12582" width="2.28515625" style="1" customWidth="1"/>
    <col min="12583" max="12583" width="2.42578125" style="1" customWidth="1"/>
    <col min="12584" max="12594" width="4.140625" style="1" customWidth="1"/>
    <col min="12595" max="12595" width="2.42578125" style="1" customWidth="1"/>
    <col min="12596" max="12606" width="4.140625" style="1" customWidth="1"/>
    <col min="12607" max="12607" width="5.85546875" style="1" customWidth="1"/>
    <col min="12608" max="12609" width="6.42578125" style="1" customWidth="1"/>
    <col min="12610" max="12610" width="6.7109375" style="1" customWidth="1"/>
    <col min="12611" max="12799" width="9.140625" style="1"/>
    <col min="12800" max="12800" width="3.42578125" style="1" customWidth="1"/>
    <col min="12801" max="12801" width="19.42578125" style="1" customWidth="1"/>
    <col min="12802" max="12802" width="14.140625" style="1" customWidth="1"/>
    <col min="12803" max="12803" width="5" style="1" customWidth="1"/>
    <col min="12804" max="12811" width="4.7109375" style="1" customWidth="1"/>
    <col min="12812" max="12814" width="5" style="1" customWidth="1"/>
    <col min="12815" max="12815" width="3.28515625" style="1" customWidth="1"/>
    <col min="12816" max="12816" width="2.7109375" style="1" customWidth="1"/>
    <col min="12817" max="12817" width="3.28515625" style="1" customWidth="1"/>
    <col min="12818" max="12818" width="2.7109375" style="1" customWidth="1"/>
    <col min="12819" max="12819" width="3.28515625" style="1" customWidth="1"/>
    <col min="12820" max="12820" width="2.7109375" style="1" customWidth="1"/>
    <col min="12821" max="12821" width="3.28515625" style="1" customWidth="1"/>
    <col min="12822" max="12822" width="2.7109375" style="1" customWidth="1"/>
    <col min="12823" max="12823" width="3.28515625" style="1" customWidth="1"/>
    <col min="12824" max="12824" width="2.7109375" style="1" customWidth="1"/>
    <col min="12825" max="12825" width="3.28515625" style="1" customWidth="1"/>
    <col min="12826" max="12826" width="2.7109375" style="1" customWidth="1"/>
    <col min="12827" max="12827" width="3.28515625" style="1" customWidth="1"/>
    <col min="12828" max="12828" width="2.7109375" style="1" customWidth="1"/>
    <col min="12829" max="12829" width="3.28515625" style="1" customWidth="1"/>
    <col min="12830" max="12830" width="2.7109375" style="1" customWidth="1"/>
    <col min="12831" max="12831" width="3.28515625" style="1" customWidth="1"/>
    <col min="12832" max="12832" width="2.7109375" style="1" customWidth="1"/>
    <col min="12833" max="12833" width="3.28515625" style="1" customWidth="1"/>
    <col min="12834" max="12834" width="2.7109375" style="1" customWidth="1"/>
    <col min="12835" max="12835" width="3.28515625" style="1" customWidth="1"/>
    <col min="12836" max="12836" width="2.7109375" style="1" customWidth="1"/>
    <col min="12837" max="12837" width="2.42578125" style="1" customWidth="1"/>
    <col min="12838" max="12838" width="2.28515625" style="1" customWidth="1"/>
    <col min="12839" max="12839" width="2.42578125" style="1" customWidth="1"/>
    <col min="12840" max="12850" width="4.140625" style="1" customWidth="1"/>
    <col min="12851" max="12851" width="2.42578125" style="1" customWidth="1"/>
    <col min="12852" max="12862" width="4.140625" style="1" customWidth="1"/>
    <col min="12863" max="12863" width="5.85546875" style="1" customWidth="1"/>
    <col min="12864" max="12865" width="6.42578125" style="1" customWidth="1"/>
    <col min="12866" max="12866" width="6.7109375" style="1" customWidth="1"/>
    <col min="12867" max="13055" width="9.140625" style="1"/>
    <col min="13056" max="13056" width="3.42578125" style="1" customWidth="1"/>
    <col min="13057" max="13057" width="19.42578125" style="1" customWidth="1"/>
    <col min="13058" max="13058" width="14.140625" style="1" customWidth="1"/>
    <col min="13059" max="13059" width="5" style="1" customWidth="1"/>
    <col min="13060" max="13067" width="4.7109375" style="1" customWidth="1"/>
    <col min="13068" max="13070" width="5" style="1" customWidth="1"/>
    <col min="13071" max="13071" width="3.28515625" style="1" customWidth="1"/>
    <col min="13072" max="13072" width="2.7109375" style="1" customWidth="1"/>
    <col min="13073" max="13073" width="3.28515625" style="1" customWidth="1"/>
    <col min="13074" max="13074" width="2.7109375" style="1" customWidth="1"/>
    <col min="13075" max="13075" width="3.28515625" style="1" customWidth="1"/>
    <col min="13076" max="13076" width="2.7109375" style="1" customWidth="1"/>
    <col min="13077" max="13077" width="3.28515625" style="1" customWidth="1"/>
    <col min="13078" max="13078" width="2.7109375" style="1" customWidth="1"/>
    <col min="13079" max="13079" width="3.28515625" style="1" customWidth="1"/>
    <col min="13080" max="13080" width="2.7109375" style="1" customWidth="1"/>
    <col min="13081" max="13081" width="3.28515625" style="1" customWidth="1"/>
    <col min="13082" max="13082" width="2.7109375" style="1" customWidth="1"/>
    <col min="13083" max="13083" width="3.28515625" style="1" customWidth="1"/>
    <col min="13084" max="13084" width="2.7109375" style="1" customWidth="1"/>
    <col min="13085" max="13085" width="3.28515625" style="1" customWidth="1"/>
    <col min="13086" max="13086" width="2.7109375" style="1" customWidth="1"/>
    <col min="13087" max="13087" width="3.28515625" style="1" customWidth="1"/>
    <col min="13088" max="13088" width="2.7109375" style="1" customWidth="1"/>
    <col min="13089" max="13089" width="3.28515625" style="1" customWidth="1"/>
    <col min="13090" max="13090" width="2.7109375" style="1" customWidth="1"/>
    <col min="13091" max="13091" width="3.28515625" style="1" customWidth="1"/>
    <col min="13092" max="13092" width="2.7109375" style="1" customWidth="1"/>
    <col min="13093" max="13093" width="2.42578125" style="1" customWidth="1"/>
    <col min="13094" max="13094" width="2.28515625" style="1" customWidth="1"/>
    <col min="13095" max="13095" width="2.42578125" style="1" customWidth="1"/>
    <col min="13096" max="13106" width="4.140625" style="1" customWidth="1"/>
    <col min="13107" max="13107" width="2.42578125" style="1" customWidth="1"/>
    <col min="13108" max="13118" width="4.140625" style="1" customWidth="1"/>
    <col min="13119" max="13119" width="5.85546875" style="1" customWidth="1"/>
    <col min="13120" max="13121" width="6.42578125" style="1" customWidth="1"/>
    <col min="13122" max="13122" width="6.7109375" style="1" customWidth="1"/>
    <col min="13123" max="13311" width="9.140625" style="1"/>
    <col min="13312" max="13312" width="3.42578125" style="1" customWidth="1"/>
    <col min="13313" max="13313" width="19.42578125" style="1" customWidth="1"/>
    <col min="13314" max="13314" width="14.140625" style="1" customWidth="1"/>
    <col min="13315" max="13315" width="5" style="1" customWidth="1"/>
    <col min="13316" max="13323" width="4.7109375" style="1" customWidth="1"/>
    <col min="13324" max="13326" width="5" style="1" customWidth="1"/>
    <col min="13327" max="13327" width="3.28515625" style="1" customWidth="1"/>
    <col min="13328" max="13328" width="2.7109375" style="1" customWidth="1"/>
    <col min="13329" max="13329" width="3.28515625" style="1" customWidth="1"/>
    <col min="13330" max="13330" width="2.7109375" style="1" customWidth="1"/>
    <col min="13331" max="13331" width="3.28515625" style="1" customWidth="1"/>
    <col min="13332" max="13332" width="2.7109375" style="1" customWidth="1"/>
    <col min="13333" max="13333" width="3.28515625" style="1" customWidth="1"/>
    <col min="13334" max="13334" width="2.7109375" style="1" customWidth="1"/>
    <col min="13335" max="13335" width="3.28515625" style="1" customWidth="1"/>
    <col min="13336" max="13336" width="2.7109375" style="1" customWidth="1"/>
    <col min="13337" max="13337" width="3.28515625" style="1" customWidth="1"/>
    <col min="13338" max="13338" width="2.7109375" style="1" customWidth="1"/>
    <col min="13339" max="13339" width="3.28515625" style="1" customWidth="1"/>
    <col min="13340" max="13340" width="2.7109375" style="1" customWidth="1"/>
    <col min="13341" max="13341" width="3.28515625" style="1" customWidth="1"/>
    <col min="13342" max="13342" width="2.7109375" style="1" customWidth="1"/>
    <col min="13343" max="13343" width="3.28515625" style="1" customWidth="1"/>
    <col min="13344" max="13344" width="2.7109375" style="1" customWidth="1"/>
    <col min="13345" max="13345" width="3.28515625" style="1" customWidth="1"/>
    <col min="13346" max="13346" width="2.7109375" style="1" customWidth="1"/>
    <col min="13347" max="13347" width="3.28515625" style="1" customWidth="1"/>
    <col min="13348" max="13348" width="2.7109375" style="1" customWidth="1"/>
    <col min="13349" max="13349" width="2.42578125" style="1" customWidth="1"/>
    <col min="13350" max="13350" width="2.28515625" style="1" customWidth="1"/>
    <col min="13351" max="13351" width="2.42578125" style="1" customWidth="1"/>
    <col min="13352" max="13362" width="4.140625" style="1" customWidth="1"/>
    <col min="13363" max="13363" width="2.42578125" style="1" customWidth="1"/>
    <col min="13364" max="13374" width="4.140625" style="1" customWidth="1"/>
    <col min="13375" max="13375" width="5.85546875" style="1" customWidth="1"/>
    <col min="13376" max="13377" width="6.42578125" style="1" customWidth="1"/>
    <col min="13378" max="13378" width="6.7109375" style="1" customWidth="1"/>
    <col min="13379" max="13567" width="9.140625" style="1"/>
    <col min="13568" max="13568" width="3.42578125" style="1" customWidth="1"/>
    <col min="13569" max="13569" width="19.42578125" style="1" customWidth="1"/>
    <col min="13570" max="13570" width="14.140625" style="1" customWidth="1"/>
    <col min="13571" max="13571" width="5" style="1" customWidth="1"/>
    <col min="13572" max="13579" width="4.7109375" style="1" customWidth="1"/>
    <col min="13580" max="13582" width="5" style="1" customWidth="1"/>
    <col min="13583" max="13583" width="3.28515625" style="1" customWidth="1"/>
    <col min="13584" max="13584" width="2.7109375" style="1" customWidth="1"/>
    <col min="13585" max="13585" width="3.28515625" style="1" customWidth="1"/>
    <col min="13586" max="13586" width="2.7109375" style="1" customWidth="1"/>
    <col min="13587" max="13587" width="3.28515625" style="1" customWidth="1"/>
    <col min="13588" max="13588" width="2.7109375" style="1" customWidth="1"/>
    <col min="13589" max="13589" width="3.28515625" style="1" customWidth="1"/>
    <col min="13590" max="13590" width="2.7109375" style="1" customWidth="1"/>
    <col min="13591" max="13591" width="3.28515625" style="1" customWidth="1"/>
    <col min="13592" max="13592" width="2.7109375" style="1" customWidth="1"/>
    <col min="13593" max="13593" width="3.28515625" style="1" customWidth="1"/>
    <col min="13594" max="13594" width="2.7109375" style="1" customWidth="1"/>
    <col min="13595" max="13595" width="3.28515625" style="1" customWidth="1"/>
    <col min="13596" max="13596" width="2.7109375" style="1" customWidth="1"/>
    <col min="13597" max="13597" width="3.28515625" style="1" customWidth="1"/>
    <col min="13598" max="13598" width="2.7109375" style="1" customWidth="1"/>
    <col min="13599" max="13599" width="3.28515625" style="1" customWidth="1"/>
    <col min="13600" max="13600" width="2.7109375" style="1" customWidth="1"/>
    <col min="13601" max="13601" width="3.28515625" style="1" customWidth="1"/>
    <col min="13602" max="13602" width="2.7109375" style="1" customWidth="1"/>
    <col min="13603" max="13603" width="3.28515625" style="1" customWidth="1"/>
    <col min="13604" max="13604" width="2.7109375" style="1" customWidth="1"/>
    <col min="13605" max="13605" width="2.42578125" style="1" customWidth="1"/>
    <col min="13606" max="13606" width="2.28515625" style="1" customWidth="1"/>
    <col min="13607" max="13607" width="2.42578125" style="1" customWidth="1"/>
    <col min="13608" max="13618" width="4.140625" style="1" customWidth="1"/>
    <col min="13619" max="13619" width="2.42578125" style="1" customWidth="1"/>
    <col min="13620" max="13630" width="4.140625" style="1" customWidth="1"/>
    <col min="13631" max="13631" width="5.85546875" style="1" customWidth="1"/>
    <col min="13632" max="13633" width="6.42578125" style="1" customWidth="1"/>
    <col min="13634" max="13634" width="6.7109375" style="1" customWidth="1"/>
    <col min="13635" max="13823" width="9.140625" style="1"/>
    <col min="13824" max="13824" width="3.42578125" style="1" customWidth="1"/>
    <col min="13825" max="13825" width="19.42578125" style="1" customWidth="1"/>
    <col min="13826" max="13826" width="14.140625" style="1" customWidth="1"/>
    <col min="13827" max="13827" width="5" style="1" customWidth="1"/>
    <col min="13828" max="13835" width="4.7109375" style="1" customWidth="1"/>
    <col min="13836" max="13838" width="5" style="1" customWidth="1"/>
    <col min="13839" max="13839" width="3.28515625" style="1" customWidth="1"/>
    <col min="13840" max="13840" width="2.7109375" style="1" customWidth="1"/>
    <col min="13841" max="13841" width="3.28515625" style="1" customWidth="1"/>
    <col min="13842" max="13842" width="2.7109375" style="1" customWidth="1"/>
    <col min="13843" max="13843" width="3.28515625" style="1" customWidth="1"/>
    <col min="13844" max="13844" width="2.7109375" style="1" customWidth="1"/>
    <col min="13845" max="13845" width="3.28515625" style="1" customWidth="1"/>
    <col min="13846" max="13846" width="2.7109375" style="1" customWidth="1"/>
    <col min="13847" max="13847" width="3.28515625" style="1" customWidth="1"/>
    <col min="13848" max="13848" width="2.7109375" style="1" customWidth="1"/>
    <col min="13849" max="13849" width="3.28515625" style="1" customWidth="1"/>
    <col min="13850" max="13850" width="2.7109375" style="1" customWidth="1"/>
    <col min="13851" max="13851" width="3.28515625" style="1" customWidth="1"/>
    <col min="13852" max="13852" width="2.7109375" style="1" customWidth="1"/>
    <col min="13853" max="13853" width="3.28515625" style="1" customWidth="1"/>
    <col min="13854" max="13854" width="2.7109375" style="1" customWidth="1"/>
    <col min="13855" max="13855" width="3.28515625" style="1" customWidth="1"/>
    <col min="13856" max="13856" width="2.7109375" style="1" customWidth="1"/>
    <col min="13857" max="13857" width="3.28515625" style="1" customWidth="1"/>
    <col min="13858" max="13858" width="2.7109375" style="1" customWidth="1"/>
    <col min="13859" max="13859" width="3.28515625" style="1" customWidth="1"/>
    <col min="13860" max="13860" width="2.7109375" style="1" customWidth="1"/>
    <col min="13861" max="13861" width="2.42578125" style="1" customWidth="1"/>
    <col min="13862" max="13862" width="2.28515625" style="1" customWidth="1"/>
    <col min="13863" max="13863" width="2.42578125" style="1" customWidth="1"/>
    <col min="13864" max="13874" width="4.140625" style="1" customWidth="1"/>
    <col min="13875" max="13875" width="2.42578125" style="1" customWidth="1"/>
    <col min="13876" max="13886" width="4.140625" style="1" customWidth="1"/>
    <col min="13887" max="13887" width="5.85546875" style="1" customWidth="1"/>
    <col min="13888" max="13889" width="6.42578125" style="1" customWidth="1"/>
    <col min="13890" max="13890" width="6.7109375" style="1" customWidth="1"/>
    <col min="13891" max="14079" width="9.140625" style="1"/>
    <col min="14080" max="14080" width="3.42578125" style="1" customWidth="1"/>
    <col min="14081" max="14081" width="19.42578125" style="1" customWidth="1"/>
    <col min="14082" max="14082" width="14.140625" style="1" customWidth="1"/>
    <col min="14083" max="14083" width="5" style="1" customWidth="1"/>
    <col min="14084" max="14091" width="4.7109375" style="1" customWidth="1"/>
    <col min="14092" max="14094" width="5" style="1" customWidth="1"/>
    <col min="14095" max="14095" width="3.28515625" style="1" customWidth="1"/>
    <col min="14096" max="14096" width="2.7109375" style="1" customWidth="1"/>
    <col min="14097" max="14097" width="3.28515625" style="1" customWidth="1"/>
    <col min="14098" max="14098" width="2.7109375" style="1" customWidth="1"/>
    <col min="14099" max="14099" width="3.28515625" style="1" customWidth="1"/>
    <col min="14100" max="14100" width="2.7109375" style="1" customWidth="1"/>
    <col min="14101" max="14101" width="3.28515625" style="1" customWidth="1"/>
    <col min="14102" max="14102" width="2.7109375" style="1" customWidth="1"/>
    <col min="14103" max="14103" width="3.28515625" style="1" customWidth="1"/>
    <col min="14104" max="14104" width="2.7109375" style="1" customWidth="1"/>
    <col min="14105" max="14105" width="3.28515625" style="1" customWidth="1"/>
    <col min="14106" max="14106" width="2.7109375" style="1" customWidth="1"/>
    <col min="14107" max="14107" width="3.28515625" style="1" customWidth="1"/>
    <col min="14108" max="14108" width="2.7109375" style="1" customWidth="1"/>
    <col min="14109" max="14109" width="3.28515625" style="1" customWidth="1"/>
    <col min="14110" max="14110" width="2.7109375" style="1" customWidth="1"/>
    <col min="14111" max="14111" width="3.28515625" style="1" customWidth="1"/>
    <col min="14112" max="14112" width="2.7109375" style="1" customWidth="1"/>
    <col min="14113" max="14113" width="3.28515625" style="1" customWidth="1"/>
    <col min="14114" max="14114" width="2.7109375" style="1" customWidth="1"/>
    <col min="14115" max="14115" width="3.28515625" style="1" customWidth="1"/>
    <col min="14116" max="14116" width="2.7109375" style="1" customWidth="1"/>
    <col min="14117" max="14117" width="2.42578125" style="1" customWidth="1"/>
    <col min="14118" max="14118" width="2.28515625" style="1" customWidth="1"/>
    <col min="14119" max="14119" width="2.42578125" style="1" customWidth="1"/>
    <col min="14120" max="14130" width="4.140625" style="1" customWidth="1"/>
    <col min="14131" max="14131" width="2.42578125" style="1" customWidth="1"/>
    <col min="14132" max="14142" width="4.140625" style="1" customWidth="1"/>
    <col min="14143" max="14143" width="5.85546875" style="1" customWidth="1"/>
    <col min="14144" max="14145" width="6.42578125" style="1" customWidth="1"/>
    <col min="14146" max="14146" width="6.7109375" style="1" customWidth="1"/>
    <col min="14147" max="14335" width="9.140625" style="1"/>
    <col min="14336" max="14336" width="3.42578125" style="1" customWidth="1"/>
    <col min="14337" max="14337" width="19.42578125" style="1" customWidth="1"/>
    <col min="14338" max="14338" width="14.140625" style="1" customWidth="1"/>
    <col min="14339" max="14339" width="5" style="1" customWidth="1"/>
    <col min="14340" max="14347" width="4.7109375" style="1" customWidth="1"/>
    <col min="14348" max="14350" width="5" style="1" customWidth="1"/>
    <col min="14351" max="14351" width="3.28515625" style="1" customWidth="1"/>
    <col min="14352" max="14352" width="2.7109375" style="1" customWidth="1"/>
    <col min="14353" max="14353" width="3.28515625" style="1" customWidth="1"/>
    <col min="14354" max="14354" width="2.7109375" style="1" customWidth="1"/>
    <col min="14355" max="14355" width="3.28515625" style="1" customWidth="1"/>
    <col min="14356" max="14356" width="2.7109375" style="1" customWidth="1"/>
    <col min="14357" max="14357" width="3.28515625" style="1" customWidth="1"/>
    <col min="14358" max="14358" width="2.7109375" style="1" customWidth="1"/>
    <col min="14359" max="14359" width="3.28515625" style="1" customWidth="1"/>
    <col min="14360" max="14360" width="2.7109375" style="1" customWidth="1"/>
    <col min="14361" max="14361" width="3.28515625" style="1" customWidth="1"/>
    <col min="14362" max="14362" width="2.7109375" style="1" customWidth="1"/>
    <col min="14363" max="14363" width="3.28515625" style="1" customWidth="1"/>
    <col min="14364" max="14364" width="2.7109375" style="1" customWidth="1"/>
    <col min="14365" max="14365" width="3.28515625" style="1" customWidth="1"/>
    <col min="14366" max="14366" width="2.7109375" style="1" customWidth="1"/>
    <col min="14367" max="14367" width="3.28515625" style="1" customWidth="1"/>
    <col min="14368" max="14368" width="2.7109375" style="1" customWidth="1"/>
    <col min="14369" max="14369" width="3.28515625" style="1" customWidth="1"/>
    <col min="14370" max="14370" width="2.7109375" style="1" customWidth="1"/>
    <col min="14371" max="14371" width="3.28515625" style="1" customWidth="1"/>
    <col min="14372" max="14372" width="2.7109375" style="1" customWidth="1"/>
    <col min="14373" max="14373" width="2.42578125" style="1" customWidth="1"/>
    <col min="14374" max="14374" width="2.28515625" style="1" customWidth="1"/>
    <col min="14375" max="14375" width="2.42578125" style="1" customWidth="1"/>
    <col min="14376" max="14386" width="4.140625" style="1" customWidth="1"/>
    <col min="14387" max="14387" width="2.42578125" style="1" customWidth="1"/>
    <col min="14388" max="14398" width="4.140625" style="1" customWidth="1"/>
    <col min="14399" max="14399" width="5.85546875" style="1" customWidth="1"/>
    <col min="14400" max="14401" width="6.42578125" style="1" customWidth="1"/>
    <col min="14402" max="14402" width="6.7109375" style="1" customWidth="1"/>
    <col min="14403" max="14591" width="9.140625" style="1"/>
    <col min="14592" max="14592" width="3.42578125" style="1" customWidth="1"/>
    <col min="14593" max="14593" width="19.42578125" style="1" customWidth="1"/>
    <col min="14594" max="14594" width="14.140625" style="1" customWidth="1"/>
    <col min="14595" max="14595" width="5" style="1" customWidth="1"/>
    <col min="14596" max="14603" width="4.7109375" style="1" customWidth="1"/>
    <col min="14604" max="14606" width="5" style="1" customWidth="1"/>
    <col min="14607" max="14607" width="3.28515625" style="1" customWidth="1"/>
    <col min="14608" max="14608" width="2.7109375" style="1" customWidth="1"/>
    <col min="14609" max="14609" width="3.28515625" style="1" customWidth="1"/>
    <col min="14610" max="14610" width="2.7109375" style="1" customWidth="1"/>
    <col min="14611" max="14611" width="3.28515625" style="1" customWidth="1"/>
    <col min="14612" max="14612" width="2.7109375" style="1" customWidth="1"/>
    <col min="14613" max="14613" width="3.28515625" style="1" customWidth="1"/>
    <col min="14614" max="14614" width="2.7109375" style="1" customWidth="1"/>
    <col min="14615" max="14615" width="3.28515625" style="1" customWidth="1"/>
    <col min="14616" max="14616" width="2.7109375" style="1" customWidth="1"/>
    <col min="14617" max="14617" width="3.28515625" style="1" customWidth="1"/>
    <col min="14618" max="14618" width="2.7109375" style="1" customWidth="1"/>
    <col min="14619" max="14619" width="3.28515625" style="1" customWidth="1"/>
    <col min="14620" max="14620" width="2.7109375" style="1" customWidth="1"/>
    <col min="14621" max="14621" width="3.28515625" style="1" customWidth="1"/>
    <col min="14622" max="14622" width="2.7109375" style="1" customWidth="1"/>
    <col min="14623" max="14623" width="3.28515625" style="1" customWidth="1"/>
    <col min="14624" max="14624" width="2.7109375" style="1" customWidth="1"/>
    <col min="14625" max="14625" width="3.28515625" style="1" customWidth="1"/>
    <col min="14626" max="14626" width="2.7109375" style="1" customWidth="1"/>
    <col min="14627" max="14627" width="3.28515625" style="1" customWidth="1"/>
    <col min="14628" max="14628" width="2.7109375" style="1" customWidth="1"/>
    <col min="14629" max="14629" width="2.42578125" style="1" customWidth="1"/>
    <col min="14630" max="14630" width="2.28515625" style="1" customWidth="1"/>
    <col min="14631" max="14631" width="2.42578125" style="1" customWidth="1"/>
    <col min="14632" max="14642" width="4.140625" style="1" customWidth="1"/>
    <col min="14643" max="14643" width="2.42578125" style="1" customWidth="1"/>
    <col min="14644" max="14654" width="4.140625" style="1" customWidth="1"/>
    <col min="14655" max="14655" width="5.85546875" style="1" customWidth="1"/>
    <col min="14656" max="14657" width="6.42578125" style="1" customWidth="1"/>
    <col min="14658" max="14658" width="6.7109375" style="1" customWidth="1"/>
    <col min="14659" max="14847" width="9.140625" style="1"/>
    <col min="14848" max="14848" width="3.42578125" style="1" customWidth="1"/>
    <col min="14849" max="14849" width="19.42578125" style="1" customWidth="1"/>
    <col min="14850" max="14850" width="14.140625" style="1" customWidth="1"/>
    <col min="14851" max="14851" width="5" style="1" customWidth="1"/>
    <col min="14852" max="14859" width="4.7109375" style="1" customWidth="1"/>
    <col min="14860" max="14862" width="5" style="1" customWidth="1"/>
    <col min="14863" max="14863" width="3.28515625" style="1" customWidth="1"/>
    <col min="14864" max="14864" width="2.7109375" style="1" customWidth="1"/>
    <col min="14865" max="14865" width="3.28515625" style="1" customWidth="1"/>
    <col min="14866" max="14866" width="2.7109375" style="1" customWidth="1"/>
    <col min="14867" max="14867" width="3.28515625" style="1" customWidth="1"/>
    <col min="14868" max="14868" width="2.7109375" style="1" customWidth="1"/>
    <col min="14869" max="14869" width="3.28515625" style="1" customWidth="1"/>
    <col min="14870" max="14870" width="2.7109375" style="1" customWidth="1"/>
    <col min="14871" max="14871" width="3.28515625" style="1" customWidth="1"/>
    <col min="14872" max="14872" width="2.7109375" style="1" customWidth="1"/>
    <col min="14873" max="14873" width="3.28515625" style="1" customWidth="1"/>
    <col min="14874" max="14874" width="2.7109375" style="1" customWidth="1"/>
    <col min="14875" max="14875" width="3.28515625" style="1" customWidth="1"/>
    <col min="14876" max="14876" width="2.7109375" style="1" customWidth="1"/>
    <col min="14877" max="14877" width="3.28515625" style="1" customWidth="1"/>
    <col min="14878" max="14878" width="2.7109375" style="1" customWidth="1"/>
    <col min="14879" max="14879" width="3.28515625" style="1" customWidth="1"/>
    <col min="14880" max="14880" width="2.7109375" style="1" customWidth="1"/>
    <col min="14881" max="14881" width="3.28515625" style="1" customWidth="1"/>
    <col min="14882" max="14882" width="2.7109375" style="1" customWidth="1"/>
    <col min="14883" max="14883" width="3.28515625" style="1" customWidth="1"/>
    <col min="14884" max="14884" width="2.7109375" style="1" customWidth="1"/>
    <col min="14885" max="14885" width="2.42578125" style="1" customWidth="1"/>
    <col min="14886" max="14886" width="2.28515625" style="1" customWidth="1"/>
    <col min="14887" max="14887" width="2.42578125" style="1" customWidth="1"/>
    <col min="14888" max="14898" width="4.140625" style="1" customWidth="1"/>
    <col min="14899" max="14899" width="2.42578125" style="1" customWidth="1"/>
    <col min="14900" max="14910" width="4.140625" style="1" customWidth="1"/>
    <col min="14911" max="14911" width="5.85546875" style="1" customWidth="1"/>
    <col min="14912" max="14913" width="6.42578125" style="1" customWidth="1"/>
    <col min="14914" max="14914" width="6.7109375" style="1" customWidth="1"/>
    <col min="14915" max="15103" width="9.140625" style="1"/>
    <col min="15104" max="15104" width="3.42578125" style="1" customWidth="1"/>
    <col min="15105" max="15105" width="19.42578125" style="1" customWidth="1"/>
    <col min="15106" max="15106" width="14.140625" style="1" customWidth="1"/>
    <col min="15107" max="15107" width="5" style="1" customWidth="1"/>
    <col min="15108" max="15115" width="4.7109375" style="1" customWidth="1"/>
    <col min="15116" max="15118" width="5" style="1" customWidth="1"/>
    <col min="15119" max="15119" width="3.28515625" style="1" customWidth="1"/>
    <col min="15120" max="15120" width="2.7109375" style="1" customWidth="1"/>
    <col min="15121" max="15121" width="3.28515625" style="1" customWidth="1"/>
    <col min="15122" max="15122" width="2.7109375" style="1" customWidth="1"/>
    <col min="15123" max="15123" width="3.28515625" style="1" customWidth="1"/>
    <col min="15124" max="15124" width="2.7109375" style="1" customWidth="1"/>
    <col min="15125" max="15125" width="3.28515625" style="1" customWidth="1"/>
    <col min="15126" max="15126" width="2.7109375" style="1" customWidth="1"/>
    <col min="15127" max="15127" width="3.28515625" style="1" customWidth="1"/>
    <col min="15128" max="15128" width="2.7109375" style="1" customWidth="1"/>
    <col min="15129" max="15129" width="3.28515625" style="1" customWidth="1"/>
    <col min="15130" max="15130" width="2.7109375" style="1" customWidth="1"/>
    <col min="15131" max="15131" width="3.28515625" style="1" customWidth="1"/>
    <col min="15132" max="15132" width="2.7109375" style="1" customWidth="1"/>
    <col min="15133" max="15133" width="3.28515625" style="1" customWidth="1"/>
    <col min="15134" max="15134" width="2.7109375" style="1" customWidth="1"/>
    <col min="15135" max="15135" width="3.28515625" style="1" customWidth="1"/>
    <col min="15136" max="15136" width="2.7109375" style="1" customWidth="1"/>
    <col min="15137" max="15137" width="3.28515625" style="1" customWidth="1"/>
    <col min="15138" max="15138" width="2.7109375" style="1" customWidth="1"/>
    <col min="15139" max="15139" width="3.28515625" style="1" customWidth="1"/>
    <col min="15140" max="15140" width="2.7109375" style="1" customWidth="1"/>
    <col min="15141" max="15141" width="2.42578125" style="1" customWidth="1"/>
    <col min="15142" max="15142" width="2.28515625" style="1" customWidth="1"/>
    <col min="15143" max="15143" width="2.42578125" style="1" customWidth="1"/>
    <col min="15144" max="15154" width="4.140625" style="1" customWidth="1"/>
    <col min="15155" max="15155" width="2.42578125" style="1" customWidth="1"/>
    <col min="15156" max="15166" width="4.140625" style="1" customWidth="1"/>
    <col min="15167" max="15167" width="5.85546875" style="1" customWidth="1"/>
    <col min="15168" max="15169" width="6.42578125" style="1" customWidth="1"/>
    <col min="15170" max="15170" width="6.7109375" style="1" customWidth="1"/>
    <col min="15171" max="15359" width="9.140625" style="1"/>
    <col min="15360" max="15360" width="3.42578125" style="1" customWidth="1"/>
    <col min="15361" max="15361" width="19.42578125" style="1" customWidth="1"/>
    <col min="15362" max="15362" width="14.140625" style="1" customWidth="1"/>
    <col min="15363" max="15363" width="5" style="1" customWidth="1"/>
    <col min="15364" max="15371" width="4.7109375" style="1" customWidth="1"/>
    <col min="15372" max="15374" width="5" style="1" customWidth="1"/>
    <col min="15375" max="15375" width="3.28515625" style="1" customWidth="1"/>
    <col min="15376" max="15376" width="2.7109375" style="1" customWidth="1"/>
    <col min="15377" max="15377" width="3.28515625" style="1" customWidth="1"/>
    <col min="15378" max="15378" width="2.7109375" style="1" customWidth="1"/>
    <col min="15379" max="15379" width="3.28515625" style="1" customWidth="1"/>
    <col min="15380" max="15380" width="2.7109375" style="1" customWidth="1"/>
    <col min="15381" max="15381" width="3.28515625" style="1" customWidth="1"/>
    <col min="15382" max="15382" width="2.7109375" style="1" customWidth="1"/>
    <col min="15383" max="15383" width="3.28515625" style="1" customWidth="1"/>
    <col min="15384" max="15384" width="2.7109375" style="1" customWidth="1"/>
    <col min="15385" max="15385" width="3.28515625" style="1" customWidth="1"/>
    <col min="15386" max="15386" width="2.7109375" style="1" customWidth="1"/>
    <col min="15387" max="15387" width="3.28515625" style="1" customWidth="1"/>
    <col min="15388" max="15388" width="2.7109375" style="1" customWidth="1"/>
    <col min="15389" max="15389" width="3.28515625" style="1" customWidth="1"/>
    <col min="15390" max="15390" width="2.7109375" style="1" customWidth="1"/>
    <col min="15391" max="15391" width="3.28515625" style="1" customWidth="1"/>
    <col min="15392" max="15392" width="2.7109375" style="1" customWidth="1"/>
    <col min="15393" max="15393" width="3.28515625" style="1" customWidth="1"/>
    <col min="15394" max="15394" width="2.7109375" style="1" customWidth="1"/>
    <col min="15395" max="15395" width="3.28515625" style="1" customWidth="1"/>
    <col min="15396" max="15396" width="2.7109375" style="1" customWidth="1"/>
    <col min="15397" max="15397" width="2.42578125" style="1" customWidth="1"/>
    <col min="15398" max="15398" width="2.28515625" style="1" customWidth="1"/>
    <col min="15399" max="15399" width="2.42578125" style="1" customWidth="1"/>
    <col min="15400" max="15410" width="4.140625" style="1" customWidth="1"/>
    <col min="15411" max="15411" width="2.42578125" style="1" customWidth="1"/>
    <col min="15412" max="15422" width="4.140625" style="1" customWidth="1"/>
    <col min="15423" max="15423" width="5.85546875" style="1" customWidth="1"/>
    <col min="15424" max="15425" width="6.42578125" style="1" customWidth="1"/>
    <col min="15426" max="15426" width="6.7109375" style="1" customWidth="1"/>
    <col min="15427" max="15615" width="9.140625" style="1"/>
    <col min="15616" max="15616" width="3.42578125" style="1" customWidth="1"/>
    <col min="15617" max="15617" width="19.42578125" style="1" customWidth="1"/>
    <col min="15618" max="15618" width="14.140625" style="1" customWidth="1"/>
    <col min="15619" max="15619" width="5" style="1" customWidth="1"/>
    <col min="15620" max="15627" width="4.7109375" style="1" customWidth="1"/>
    <col min="15628" max="15630" width="5" style="1" customWidth="1"/>
    <col min="15631" max="15631" width="3.28515625" style="1" customWidth="1"/>
    <col min="15632" max="15632" width="2.7109375" style="1" customWidth="1"/>
    <col min="15633" max="15633" width="3.28515625" style="1" customWidth="1"/>
    <col min="15634" max="15634" width="2.7109375" style="1" customWidth="1"/>
    <col min="15635" max="15635" width="3.28515625" style="1" customWidth="1"/>
    <col min="15636" max="15636" width="2.7109375" style="1" customWidth="1"/>
    <col min="15637" max="15637" width="3.28515625" style="1" customWidth="1"/>
    <col min="15638" max="15638" width="2.7109375" style="1" customWidth="1"/>
    <col min="15639" max="15639" width="3.28515625" style="1" customWidth="1"/>
    <col min="15640" max="15640" width="2.7109375" style="1" customWidth="1"/>
    <col min="15641" max="15641" width="3.28515625" style="1" customWidth="1"/>
    <col min="15642" max="15642" width="2.7109375" style="1" customWidth="1"/>
    <col min="15643" max="15643" width="3.28515625" style="1" customWidth="1"/>
    <col min="15644" max="15644" width="2.7109375" style="1" customWidth="1"/>
    <col min="15645" max="15645" width="3.28515625" style="1" customWidth="1"/>
    <col min="15646" max="15646" width="2.7109375" style="1" customWidth="1"/>
    <col min="15647" max="15647" width="3.28515625" style="1" customWidth="1"/>
    <col min="15648" max="15648" width="2.7109375" style="1" customWidth="1"/>
    <col min="15649" max="15649" width="3.28515625" style="1" customWidth="1"/>
    <col min="15650" max="15650" width="2.7109375" style="1" customWidth="1"/>
    <col min="15651" max="15651" width="3.28515625" style="1" customWidth="1"/>
    <col min="15652" max="15652" width="2.7109375" style="1" customWidth="1"/>
    <col min="15653" max="15653" width="2.42578125" style="1" customWidth="1"/>
    <col min="15654" max="15654" width="2.28515625" style="1" customWidth="1"/>
    <col min="15655" max="15655" width="2.42578125" style="1" customWidth="1"/>
    <col min="15656" max="15666" width="4.140625" style="1" customWidth="1"/>
    <col min="15667" max="15667" width="2.42578125" style="1" customWidth="1"/>
    <col min="15668" max="15678" width="4.140625" style="1" customWidth="1"/>
    <col min="15679" max="15679" width="5.85546875" style="1" customWidth="1"/>
    <col min="15680" max="15681" width="6.42578125" style="1" customWidth="1"/>
    <col min="15682" max="15682" width="6.7109375" style="1" customWidth="1"/>
    <col min="15683" max="15871" width="9.140625" style="1"/>
    <col min="15872" max="15872" width="3.42578125" style="1" customWidth="1"/>
    <col min="15873" max="15873" width="19.42578125" style="1" customWidth="1"/>
    <col min="15874" max="15874" width="14.140625" style="1" customWidth="1"/>
    <col min="15875" max="15875" width="5" style="1" customWidth="1"/>
    <col min="15876" max="15883" width="4.7109375" style="1" customWidth="1"/>
    <col min="15884" max="15886" width="5" style="1" customWidth="1"/>
    <col min="15887" max="15887" width="3.28515625" style="1" customWidth="1"/>
    <col min="15888" max="15888" width="2.7109375" style="1" customWidth="1"/>
    <col min="15889" max="15889" width="3.28515625" style="1" customWidth="1"/>
    <col min="15890" max="15890" width="2.7109375" style="1" customWidth="1"/>
    <col min="15891" max="15891" width="3.28515625" style="1" customWidth="1"/>
    <col min="15892" max="15892" width="2.7109375" style="1" customWidth="1"/>
    <col min="15893" max="15893" width="3.28515625" style="1" customWidth="1"/>
    <col min="15894" max="15894" width="2.7109375" style="1" customWidth="1"/>
    <col min="15895" max="15895" width="3.28515625" style="1" customWidth="1"/>
    <col min="15896" max="15896" width="2.7109375" style="1" customWidth="1"/>
    <col min="15897" max="15897" width="3.28515625" style="1" customWidth="1"/>
    <col min="15898" max="15898" width="2.7109375" style="1" customWidth="1"/>
    <col min="15899" max="15899" width="3.28515625" style="1" customWidth="1"/>
    <col min="15900" max="15900" width="2.7109375" style="1" customWidth="1"/>
    <col min="15901" max="15901" width="3.28515625" style="1" customWidth="1"/>
    <col min="15902" max="15902" width="2.7109375" style="1" customWidth="1"/>
    <col min="15903" max="15903" width="3.28515625" style="1" customWidth="1"/>
    <col min="15904" max="15904" width="2.7109375" style="1" customWidth="1"/>
    <col min="15905" max="15905" width="3.28515625" style="1" customWidth="1"/>
    <col min="15906" max="15906" width="2.7109375" style="1" customWidth="1"/>
    <col min="15907" max="15907" width="3.28515625" style="1" customWidth="1"/>
    <col min="15908" max="15908" width="2.7109375" style="1" customWidth="1"/>
    <col min="15909" max="15909" width="2.42578125" style="1" customWidth="1"/>
    <col min="15910" max="15910" width="2.28515625" style="1" customWidth="1"/>
    <col min="15911" max="15911" width="2.42578125" style="1" customWidth="1"/>
    <col min="15912" max="15922" width="4.140625" style="1" customWidth="1"/>
    <col min="15923" max="15923" width="2.42578125" style="1" customWidth="1"/>
    <col min="15924" max="15934" width="4.140625" style="1" customWidth="1"/>
    <col min="15935" max="15935" width="5.85546875" style="1" customWidth="1"/>
    <col min="15936" max="15937" width="6.42578125" style="1" customWidth="1"/>
    <col min="15938" max="15938" width="6.7109375" style="1" customWidth="1"/>
    <col min="15939" max="16127" width="9.140625" style="1"/>
    <col min="16128" max="16128" width="3.42578125" style="1" customWidth="1"/>
    <col min="16129" max="16129" width="19.42578125" style="1" customWidth="1"/>
    <col min="16130" max="16130" width="14.140625" style="1" customWidth="1"/>
    <col min="16131" max="16131" width="5" style="1" customWidth="1"/>
    <col min="16132" max="16139" width="4.7109375" style="1" customWidth="1"/>
    <col min="16140" max="16142" width="5" style="1" customWidth="1"/>
    <col min="16143" max="16143" width="3.28515625" style="1" customWidth="1"/>
    <col min="16144" max="16144" width="2.7109375" style="1" customWidth="1"/>
    <col min="16145" max="16145" width="3.28515625" style="1" customWidth="1"/>
    <col min="16146" max="16146" width="2.7109375" style="1" customWidth="1"/>
    <col min="16147" max="16147" width="3.28515625" style="1" customWidth="1"/>
    <col min="16148" max="16148" width="2.7109375" style="1" customWidth="1"/>
    <col min="16149" max="16149" width="3.28515625" style="1" customWidth="1"/>
    <col min="16150" max="16150" width="2.7109375" style="1" customWidth="1"/>
    <col min="16151" max="16151" width="3.28515625" style="1" customWidth="1"/>
    <col min="16152" max="16152" width="2.7109375" style="1" customWidth="1"/>
    <col min="16153" max="16153" width="3.28515625" style="1" customWidth="1"/>
    <col min="16154" max="16154" width="2.7109375" style="1" customWidth="1"/>
    <col min="16155" max="16155" width="3.28515625" style="1" customWidth="1"/>
    <col min="16156" max="16156" width="2.7109375" style="1" customWidth="1"/>
    <col min="16157" max="16157" width="3.28515625" style="1" customWidth="1"/>
    <col min="16158" max="16158" width="2.7109375" style="1" customWidth="1"/>
    <col min="16159" max="16159" width="3.28515625" style="1" customWidth="1"/>
    <col min="16160" max="16160" width="2.7109375" style="1" customWidth="1"/>
    <col min="16161" max="16161" width="3.28515625" style="1" customWidth="1"/>
    <col min="16162" max="16162" width="2.7109375" style="1" customWidth="1"/>
    <col min="16163" max="16163" width="3.28515625" style="1" customWidth="1"/>
    <col min="16164" max="16164" width="2.7109375" style="1" customWidth="1"/>
    <col min="16165" max="16165" width="2.42578125" style="1" customWidth="1"/>
    <col min="16166" max="16166" width="2.28515625" style="1" customWidth="1"/>
    <col min="16167" max="16167" width="2.42578125" style="1" customWidth="1"/>
    <col min="16168" max="16178" width="4.140625" style="1" customWidth="1"/>
    <col min="16179" max="16179" width="2.42578125" style="1" customWidth="1"/>
    <col min="16180" max="16190" width="4.140625" style="1" customWidth="1"/>
    <col min="16191" max="16191" width="5.85546875" style="1" customWidth="1"/>
    <col min="16192" max="16193" width="6.42578125" style="1" customWidth="1"/>
    <col min="16194" max="16194" width="6.7109375" style="1" customWidth="1"/>
    <col min="16195" max="16384" width="9.140625" style="1"/>
  </cols>
  <sheetData>
    <row r="1" spans="1:67" ht="18.75" x14ac:dyDescent="0.3">
      <c r="A1" s="207" t="s">
        <v>214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39"/>
      <c r="AI1" s="39"/>
      <c r="AJ1" s="39"/>
      <c r="AK1" s="40"/>
      <c r="AL1" s="40"/>
      <c r="AM1" s="41"/>
      <c r="AN1" s="208" t="s">
        <v>61</v>
      </c>
      <c r="AO1" s="209"/>
      <c r="AP1" s="42">
        <f>SUM(MAX(K5:K44)*2)</f>
        <v>22</v>
      </c>
      <c r="AQ1" s="210" t="s">
        <v>62</v>
      </c>
      <c r="AR1" s="211"/>
      <c r="AS1" s="212"/>
      <c r="AT1" s="43">
        <f>SUM(ROUND(AP1/100*65,0))</f>
        <v>14</v>
      </c>
      <c r="AU1" s="208" t="s">
        <v>63</v>
      </c>
      <c r="AV1" s="209"/>
      <c r="AW1" s="43">
        <f>MAX(K5:K44)</f>
        <v>11</v>
      </c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4"/>
    </row>
    <row r="2" spans="1:67" ht="25.5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45"/>
      <c r="AH2" s="45"/>
      <c r="AI2" s="45"/>
      <c r="AJ2" s="45"/>
      <c r="AK2" s="39"/>
      <c r="AL2" s="39"/>
      <c r="AM2" s="39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44"/>
    </row>
    <row r="3" spans="1:67" ht="15.75" x14ac:dyDescent="0.25">
      <c r="A3" s="213" t="s">
        <v>210</v>
      </c>
      <c r="B3" s="213"/>
      <c r="C3" s="47"/>
      <c r="D3" s="214"/>
      <c r="E3" s="214"/>
      <c r="F3" s="214"/>
      <c r="G3" s="214"/>
      <c r="H3" s="49">
        <f>IF(A45&lt;=100,(IF(A45&lt;=50,(IF(A45&lt;12,0)+IF(A45=12,0.82)+IF(A45=13,0.83)+IF(A45=14,0.84)+IF(A45=15,0.85)+IF(A45=16,0.86)+IF(A45=17,0.87)+IF(A45=18,0.88)+IF(A45=19,0.89)+IF(A45=20,0.9)+IF(A45=21,0.91)+IF(A45=22,0.92)+IF(A45=23,0.93)+IF(A45=24,0.94)+IF(A45=25,0.95)+IF(A45=26,0.96)+IF(A45=27,0.97)+IF(A45=28,0.98)+IF(A45=29,0.99)+IF(A45=30,1)+IF(A45=31,1.005)+IF(A45=32,1.01)+IF(A45=33,1.015)+IF(A45=34,1.02)+IF(A45=35,1.025)+IF(A45=36,1.03)+IF(A45=37,1.035)+IF(A45=38,1.04)+IF(A45=39,1.045)+IF(A45=40,1.05)+IF(A45=41,1.055)+IF(A45=42,1.06)+IF(A45=43,1.065)+IF(A45=44,1.07)+IF(A45=45,1.075)+IF(A45=46,1.08)+IF(A45=47,1.085)+IF(A45=48,1.09)+IF(A45=49,1.095)+IF(A45=50,1.1)),"&gt;50")),(IF(A45&lt;=150,"&gt;100","&gt;150")))</f>
        <v>1.05</v>
      </c>
      <c r="I3" s="49" t="str">
        <f>IF(A45&lt;=100,(IF(A45&lt;=50,"&lt;50",(IF(A45=51,1.105)+IF(A45=52,1.11)+IF(A45=53,1.115)+IF(A45=54,1.12)+IF(A45=55,1.125)+IF(A45=56,1.13)+IF(A45=57,1.135)+IF(A45=58,1.14)+IF(A45=59,1.145)+IF(A45=60,1.15)+IF(A45=61,1.155)+IF(A45=62,1.16)+IF(A45=63,1.165)+IF(A45=64,1.17)+IF(A45=65,1.175)+IF(A45=66,1.18)+IF(A45=67,1.185)+IF(A45=68,1.19)+IF(A45=69,1.195)+IF(A45=70,1.2)+IF(A45=71,1.205)+IF(A45=72,1.21)+IF(A45=73,1.215)+IF(A45=74,1.22)+IF(A45=75,1.225)+IF(A45=76,1.23)+IF(A45=77,1.235)+IF(A45=78,1.24)+IF(A45=79,1.245)+IF(A45=80,1.25)+IF(A45=81,1.255)+IF(A45=82,1.26)+IF(A45=83,1.265)+IF(A45=84,1.27)+IF(A45=85,1.275)+IF(A45=86,1.28)+IF(A45=87,1.285)+IF(A45=88,1.29)+IF(A45=89,1.295)+IF(A45=90,1.3)+IF(A45=91,1.305)+IF(A45=92,1.31)+IF(A45=93,1.315)+IF(A45=94,1.32)+IF(A45=95,1.325)+IF(A45=96,1.33)+IF(A45=97,1.335)+IF(A45=98,1.34)+IF(A45=99,1.345)+IF(A45=100,1.35)))),(IF(A45&lt;=150,"&gt;100","&gt;150")))</f>
        <v>&lt;50</v>
      </c>
      <c r="J3" s="49" t="str">
        <f>IF(A45&lt;=100,(IF(A45&lt;=50,"&lt;50","&gt;50")),(IF(A45&lt;=150,(IF(A45=101,1.355)+IF(A45=102,1.36)+IF(A45=103,1.365)+IF(A45=104,1.37)+IF(A45=105,1.375)+IF(A45=106,1.38)+IF(A45=107,1.385)+IF(A45=108,1.39)+IF(A45=109,1.395)+IF(A45=110,1.4)+IF(A45=111,1.405)+IF(A45=112,1.41)+IF(A45=113,1.415)+IF(A45=2014,1.42)+IF(A45=115,1.425)+IF(A45=116,1.43)+IF(A45=117,1.435)+IF(A45=118,1.44)+IF(A45=119,1.445)+IF(A45=120,1.45)+IF(A45=121,1.455)+IF(A45=122,1.46)+IF(A45=123,1.465)+IF(A45=124,1.47)+IF(A45=125,1.475)+IF(A45=126,1.48)+IF(A45=127,1.485)+IF(A45=128,1.49)+IF(A45=129,1.495)+IF(A45=130,1.5)+IF(A45=131,1.505)+IF(A45=132,1.51)+IF(A45=133,1.515)+IF(A45=134,1.52)+IF(A45=135,1.525)+IF(A45=136,1.53)+IF(A45=137,1.535)+IF(A45=138,1.54)+IF(A45=139,1.545)+IF(A45=140,1.55)+IF(A45=141,1.555)+IF(A45=142,1.56)+IF(A45=143,1.565)+IF(A45=144,1.57)+IF(A45=145,1.575)+IF(A45=146,1.58)+IF(A45=147,1.585)+IF(A45=148,1.59)+IF(A45=149,1.595)+IF(A45=150,1.6)),"&gt;150")))</f>
        <v>&lt;50</v>
      </c>
      <c r="K3" s="49" t="str">
        <f>IF(A45&lt;=100,(IF(A45&lt;=50,"&lt;50","&gt;50")),(IF(A45&lt;=150,"&gt;100",(IF(A45=151,1.605)+IF(A45=152,1.61)+IF(A45=153,1.615)+IF(A45=154,1.62)+IF(A45=155,1.625)+IF(A45=156,1.63)+IF(A45=157,1.635)+IF(A45=158,1.64)+IF(A45=159,1.645)+IF(A45=160,1.65)+IF(A45=161,1.655)+IF(A45=162,1.66)+IF(A45=163,1.665)+IF(A45=164,1.67)+IF(A45=165,1.675)+IF(A45=166,1.68)+IF(A45=167,1.685)+IF(A45=168,1.69)+IF(A45=169,1.695)+IF(A45=170,1.7)+IF(A45=171,1.705)+IF(A45=172,1.71)+IF(A45=173,1.715)+IF(A45=174,1.72)+IF(A45=175,1.725)+IF(A45=176,1.73)+IF(A45=177,1.735)+IF(A45=178,1.74)+IF(A45=179,1.745)+IF(A45=180,1.75)+IF(A45=181,1.755)+IF(A45=182,1.76)+IF(A45=183,1.765)+IF(A45=184,1.77)+IF(A45=185,1.75)+IF(A45=186,1.78)+IF(A45=187,1.785)+IF(A45=188,1.79)+IF(A45=189,1.795)+IF(A45=190,1.8)+IF(A45=191,1.805)+IF(A45=192,1.81)+IF(A45=193,1.815)+IF(A45=194,1.82)+IF(A45=195,1.825)+IF(A45=196,1.83)+IF(A45=197,1.835)+IF(A45=198,1.84)+IF(A45=199,1.845)+IF(A45=200,1.85)))))</f>
        <v>&lt;50</v>
      </c>
      <c r="L3" s="214" t="s">
        <v>65</v>
      </c>
      <c r="M3" s="214"/>
      <c r="N3" s="214"/>
      <c r="O3" s="214"/>
      <c r="P3" s="215" t="s">
        <v>146</v>
      </c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50"/>
      <c r="AL3" s="50"/>
      <c r="AM3" s="50"/>
      <c r="AN3" s="216" t="s">
        <v>67</v>
      </c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39"/>
      <c r="AZ3" s="216" t="s">
        <v>68</v>
      </c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44"/>
    </row>
    <row r="4" spans="1:67" ht="24" x14ac:dyDescent="0.2">
      <c r="A4" s="51" t="s">
        <v>69</v>
      </c>
      <c r="B4" s="52" t="s">
        <v>70</v>
      </c>
      <c r="C4" s="53" t="s">
        <v>71</v>
      </c>
      <c r="D4" s="54" t="s">
        <v>0</v>
      </c>
      <c r="E4" s="55" t="s">
        <v>72</v>
      </c>
      <c r="F4" s="56" t="s">
        <v>73</v>
      </c>
      <c r="G4" s="56" t="s">
        <v>74</v>
      </c>
      <c r="H4" s="56" t="s">
        <v>76</v>
      </c>
      <c r="I4" s="56" t="s">
        <v>1</v>
      </c>
      <c r="J4" s="56" t="s">
        <v>77</v>
      </c>
      <c r="K4" s="56" t="s">
        <v>78</v>
      </c>
      <c r="L4" s="56" t="s">
        <v>79</v>
      </c>
      <c r="M4" s="56" t="s">
        <v>80</v>
      </c>
      <c r="N4" s="57" t="s">
        <v>81</v>
      </c>
      <c r="O4" s="217">
        <v>1</v>
      </c>
      <c r="P4" s="218"/>
      <c r="Q4" s="219">
        <v>2</v>
      </c>
      <c r="R4" s="220"/>
      <c r="S4" s="220">
        <v>3</v>
      </c>
      <c r="T4" s="220"/>
      <c r="U4" s="220">
        <v>4</v>
      </c>
      <c r="V4" s="220"/>
      <c r="W4" s="220">
        <v>5</v>
      </c>
      <c r="X4" s="220"/>
      <c r="Y4" s="220">
        <v>6</v>
      </c>
      <c r="Z4" s="220"/>
      <c r="AA4" s="220">
        <v>7</v>
      </c>
      <c r="AB4" s="220"/>
      <c r="AC4" s="220">
        <v>8</v>
      </c>
      <c r="AD4" s="220"/>
      <c r="AE4" s="220">
        <v>9</v>
      </c>
      <c r="AF4" s="220"/>
      <c r="AG4" s="222">
        <v>10</v>
      </c>
      <c r="AH4" s="219"/>
      <c r="AI4" s="222">
        <v>11</v>
      </c>
      <c r="AJ4" s="219"/>
      <c r="AK4" s="58"/>
      <c r="AL4" s="58"/>
      <c r="AM4" s="58"/>
      <c r="AN4" s="59">
        <v>1</v>
      </c>
      <c r="AO4" s="59">
        <v>2</v>
      </c>
      <c r="AP4" s="59">
        <v>3</v>
      </c>
      <c r="AQ4" s="59">
        <v>4</v>
      </c>
      <c r="AR4" s="59">
        <v>5</v>
      </c>
      <c r="AS4" s="59">
        <v>6</v>
      </c>
      <c r="AT4" s="59">
        <v>7</v>
      </c>
      <c r="AU4" s="59">
        <v>8</v>
      </c>
      <c r="AV4" s="59">
        <v>9</v>
      </c>
      <c r="AW4" s="59">
        <v>10</v>
      </c>
      <c r="AX4" s="59">
        <v>11</v>
      </c>
      <c r="AY4" s="60"/>
      <c r="AZ4" s="61">
        <v>1</v>
      </c>
      <c r="BA4" s="61">
        <v>2</v>
      </c>
      <c r="BB4" s="61">
        <v>3</v>
      </c>
      <c r="BC4" s="61">
        <v>4</v>
      </c>
      <c r="BD4" s="61">
        <v>5</v>
      </c>
      <c r="BE4" s="61">
        <v>6</v>
      </c>
      <c r="BF4" s="61">
        <v>7</v>
      </c>
      <c r="BG4" s="61">
        <v>8</v>
      </c>
      <c r="BH4" s="61">
        <v>9</v>
      </c>
      <c r="BI4" s="61">
        <v>10</v>
      </c>
      <c r="BJ4" s="61">
        <v>11</v>
      </c>
      <c r="BK4" s="61" t="s">
        <v>82</v>
      </c>
      <c r="BL4" s="62" t="s">
        <v>83</v>
      </c>
      <c r="BM4" s="62" t="s">
        <v>84</v>
      </c>
      <c r="BN4" s="63" t="s">
        <v>85</v>
      </c>
      <c r="BO4" s="44"/>
    </row>
    <row r="5" spans="1:67" ht="14.25" x14ac:dyDescent="0.2">
      <c r="A5" s="64">
        <v>1</v>
      </c>
      <c r="B5" s="65" t="s">
        <v>116</v>
      </c>
      <c r="C5" s="65" t="s">
        <v>117</v>
      </c>
      <c r="D5" s="66"/>
      <c r="E5" s="67">
        <f>IF(G5=0,0,IF(G5+F5&lt;1000,1000,G5+F5))</f>
        <v>1458.64</v>
      </c>
      <c r="F5" s="68">
        <f>IF(K5=0,0,IF(G5+(IF(H5&gt;-150,(IF(H5&gt;=150,IF(J5&gt;=$AT$1,0,SUM(IF(MAX(O5:AJ5)=999,J5-2,J5)-K5*2*(15+50)%)*10),SUM(IF(MAX(O5:AJ5)=999,J5-2,J5)-K5*2*(H5/10+50)%)*10)),(IF(H5&lt;-150,IF((IF(MAX(O5:AJ5)=999,J5-2,J5)-K5*2*(H5/10+50)%)*10&lt;1,0,(IF(MAX(O5:AJ5)=999,J5-2,J5)-K5*2*(H5/10+50)%)*10))))),(IF(H5&gt;-150,(IF(H5&gt;150,IF(J5&gt;=$AT$1,0,SUM(IF(MAX(O5:AJ5)=999,J5-2,J5)-K5*2*(15+50)%)*10),SUM(IF(MAX(O5:AJ5)=999,J5-2,J5)-K5*2*(H5/10+50)%)*10)),(IF(H5&lt;-150,IF((IF(MAX(O5:AJ5)=999,J5-2,J5)-K5*2*(H5/10+50)%)*10&lt;1,0,(IF(MAX(O5:AJ5)=999,J5-2,J5)-K5*2*(H5/10+50)%)*10)))))))</f>
        <v>-22.359999999999989</v>
      </c>
      <c r="G5" s="66">
        <v>1481</v>
      </c>
      <c r="H5" s="70">
        <f t="shared" ref="H5:H44" si="0">SUM(G5-L5)</f>
        <v>147.09090909090901</v>
      </c>
      <c r="I5" s="71">
        <v>12</v>
      </c>
      <c r="J5" s="72">
        <v>12</v>
      </c>
      <c r="K5" s="73">
        <v>11</v>
      </c>
      <c r="L5" s="73">
        <f>SUM(AN5:AX5)/K5</f>
        <v>1333.909090909091</v>
      </c>
      <c r="M5" s="70">
        <f>BK5</f>
        <v>141</v>
      </c>
      <c r="N5" s="74">
        <f>BN5</f>
        <v>133</v>
      </c>
      <c r="O5" s="75">
        <v>16</v>
      </c>
      <c r="P5" s="76">
        <v>1</v>
      </c>
      <c r="Q5" s="77">
        <v>11</v>
      </c>
      <c r="R5" s="76">
        <v>2</v>
      </c>
      <c r="S5" s="78">
        <v>15</v>
      </c>
      <c r="T5" s="79">
        <v>1</v>
      </c>
      <c r="U5" s="80">
        <v>27</v>
      </c>
      <c r="V5" s="79">
        <v>2</v>
      </c>
      <c r="W5" s="78">
        <v>3</v>
      </c>
      <c r="X5" s="79">
        <v>0</v>
      </c>
      <c r="Y5" s="78">
        <v>12</v>
      </c>
      <c r="Z5" s="79">
        <v>2</v>
      </c>
      <c r="AA5" s="78">
        <v>4</v>
      </c>
      <c r="AB5" s="81">
        <v>0</v>
      </c>
      <c r="AC5" s="82">
        <v>9</v>
      </c>
      <c r="AD5" s="83">
        <v>2</v>
      </c>
      <c r="AE5" s="80">
        <v>23</v>
      </c>
      <c r="AF5" s="81">
        <v>2</v>
      </c>
      <c r="AG5" s="80">
        <v>2</v>
      </c>
      <c r="AH5" s="79">
        <v>0</v>
      </c>
      <c r="AI5" s="78">
        <v>18</v>
      </c>
      <c r="AJ5" s="79">
        <v>0</v>
      </c>
      <c r="AK5" s="84"/>
      <c r="AL5" s="85">
        <f t="shared" ref="AL5:AL44" si="1">SUM(P5+R5+T5+V5+X5+Z5+AB5+AD5+AF5+AH5+AJ5)</f>
        <v>12</v>
      </c>
      <c r="AM5" s="84"/>
      <c r="AN5" s="86">
        <f t="shared" ref="AN5:AN44" si="2">IF(B5="BRIVS",0,(LOOKUP(O5,$A$5:$A$44,$G$5:$G$44)))</f>
        <v>1292</v>
      </c>
      <c r="AO5" s="87">
        <f t="shared" ref="AO5:AO44" si="3">IF(B5="BRIVS",0,(LOOKUP(Q5,$A$5:$A$44,$G$5:$G$44)))</f>
        <v>1339</v>
      </c>
      <c r="AP5" s="88">
        <f t="shared" ref="AP5:AP44" si="4">IF(B5="BRIVS",0,(LOOKUP(S5,$A$5:$A$44,$G$5:$G$44)))</f>
        <v>1299</v>
      </c>
      <c r="AQ5" s="87">
        <f t="shared" ref="AQ5:AQ44" si="5">IF(B5="BRIVS",0,(LOOKUP(U5,$A$5:$A$44,$G$5:$G$44)))</f>
        <v>1178</v>
      </c>
      <c r="AR5" s="88">
        <f t="shared" ref="AR5:AR44" si="6">IF(B5="BRIVS",0,(LOOKUP(W5,$A$5:$A$44,$G$5:$G$44)))</f>
        <v>1449</v>
      </c>
      <c r="AS5" s="88">
        <f t="shared" ref="AS5:AS44" si="7">IF(B5="BRIVS",0,(LOOKUP(Y5,$A$5:$A$44,$G$5:$G$44)))</f>
        <v>1337</v>
      </c>
      <c r="AT5" s="88">
        <f t="shared" ref="AT5:AT44" si="8">IF(B5="BRIVS",0,(LOOKUP(AA5,$A$5:$A$44,$G$5:$G$44)))</f>
        <v>1437</v>
      </c>
      <c r="AU5" s="88">
        <f t="shared" ref="AU5:AU44" si="9">IF(B5="BRIVS",0,(LOOKUP(AC5,$A$5:$A$44,$G$5:$G$44)))</f>
        <v>1361</v>
      </c>
      <c r="AV5" s="87">
        <f t="shared" ref="AV5:AV44" si="10">IF(B5="BRIVS",0,(LOOKUP(AE5,$A$5:$A$44,$G$5:$G$44)))</f>
        <v>1217</v>
      </c>
      <c r="AW5" s="88">
        <f t="shared" ref="AW5:AW44" si="11">IF(B5="BRIVS",0,(LOOKUP(AG5,$A$5:$A$44,$G$5:$G$44)))</f>
        <v>1478</v>
      </c>
      <c r="AX5" s="88">
        <f t="shared" ref="AX5:AX44" si="12">IF(B5="BRIVS",0,(LOOKUP(AI5,$A$5:$A$44,$G$5:$G$44)))</f>
        <v>1286</v>
      </c>
      <c r="AY5" s="39"/>
      <c r="AZ5" s="89">
        <f t="shared" ref="AZ5:AZ44" si="13">IF(O5=999,0,(LOOKUP($O5,$A$5:$A$44,$J$5:$J$44)))</f>
        <v>8</v>
      </c>
      <c r="BA5" s="90">
        <f t="shared" ref="BA5:BA44" si="14">IF(Q5=999,0,(LOOKUP($Q5,$A$5:$A$44,$J$5:$J$44)))</f>
        <v>11</v>
      </c>
      <c r="BB5" s="90">
        <f t="shared" ref="BB5:BB44" si="15">IF(S5=999,0,(LOOKUP($S5,$A$5:$A$44,$J$5:$J$44)))</f>
        <v>10</v>
      </c>
      <c r="BC5" s="91">
        <f t="shared" ref="BC5:BC44" si="16">IF(U5=999,0,(LOOKUP($U5,$A$5:$A$44,$J$5:$J$44)))</f>
        <v>9</v>
      </c>
      <c r="BD5" s="90">
        <f t="shared" ref="BD5:BD44" si="17">IF(W5=999,0,(LOOKUP($W5,$A$5:$A$44,$J$5:$J$44)))</f>
        <v>20</v>
      </c>
      <c r="BE5" s="90">
        <f t="shared" ref="BE5:BE44" si="18">IF(Y5=999,0,(LOOKUP($Y5,$A$5:$A$44,$J$5:$J$44)))</f>
        <v>10</v>
      </c>
      <c r="BF5" s="90">
        <f t="shared" ref="BF5:BF44" si="19">IF(AA5=999,0,(LOOKUP($AA5,$A$5:$A$44,$J$5:$J$44)))</f>
        <v>13</v>
      </c>
      <c r="BG5" s="90">
        <f t="shared" ref="BG5:BG44" si="20">IF(AC5=999,0,(LOOKUP($AC5,$A$5:$A$44,$J$5:$J$44)))</f>
        <v>12</v>
      </c>
      <c r="BH5" s="90">
        <f t="shared" ref="BH5:BH44" si="21">IF(AE5=999,0,(LOOKUP($AE5,$A$5:$A$44,$J$5:$J$44)))</f>
        <v>14</v>
      </c>
      <c r="BI5" s="90">
        <f t="shared" ref="BI5:BI44" si="22">IF(AG5=999,0,(LOOKUP($AG5,$A$5:$A$44,$J$5:$J$44)))</f>
        <v>20</v>
      </c>
      <c r="BJ5" s="90">
        <f t="shared" ref="BJ5:BJ44" si="23">IF(AI5=999,0,(LOOKUP($AI5,$A$5:$A$44,$J$5:$J$44)))</f>
        <v>14</v>
      </c>
      <c r="BK5" s="92">
        <f>SUM(AZ5,BA5,BB5,BC5,BD5,BF5,BE5,BG5,BH5,BI5,BJ5)</f>
        <v>141</v>
      </c>
      <c r="BL5" s="91">
        <f>IF($AW$1&gt;8,(IF($AW$1=9,MIN(AZ5:BH5),IF($AW$1=10,MIN(AZ5:BI5),IF($AW$1=11,MIN(AZ5:BJ5))))),(IF($AW$1=4,MIN(AZ5:BC5),IF($AW$1=5,MIN(AZ5:BD5),IF($AW$1=6,MIN(AZ5:BE5),IF($AW$1=7,MIN(AZ5:BF5),IF($AW$1=8,MIN(AZ5:BG5))))))))</f>
        <v>8</v>
      </c>
      <c r="BM5" s="91">
        <f>IF($AW$1&gt;8,(IF($AW$1=9,MAX(AZ5:BH5),IF($AW$1=10,MAX(AZ5:BI5),IF($AW$1=11,MAX(AZ5:BJ5))))),(IF($AW$1=4,MAX(AZ5:BC5),IF($AW$1=5,MAX(AZ5:BD5),IF($AW$1=6,MAX(AZ5:BE5),IF($AW$1=7,MAX(AZ5:BF5),IF($AW$1=8,MAX(AZ5:BG5))))))))</f>
        <v>20</v>
      </c>
      <c r="BN5" s="93">
        <f>SUM($BK5-$BL5)</f>
        <v>133</v>
      </c>
      <c r="BO5" s="44"/>
    </row>
    <row r="6" spans="1:67" ht="14.25" x14ac:dyDescent="0.2">
      <c r="A6" s="94">
        <v>2</v>
      </c>
      <c r="B6" s="95" t="s">
        <v>41</v>
      </c>
      <c r="C6" s="95" t="s">
        <v>42</v>
      </c>
      <c r="D6" s="96" t="s">
        <v>137</v>
      </c>
      <c r="E6" s="97">
        <f>IF(G6=0,0,IF(G6+F6&lt;1000,1000,G6+F6))</f>
        <v>1478</v>
      </c>
      <c r="F6" s="98">
        <f>IF(K6=0,0,IF(G6+(IF(H6&gt;-150,(IF(H6&gt;=150,IF(J6&gt;=$AT$1,0,SUM(IF(MAX(O6:AJ6)=999,J6-2,J6)-K6*2*(15+50)%)*10),SUM(IF(MAX(O6:AJ6)=999,J6-2,J6)-K6*2*(H6/10+50)%)*10)),(IF(H6&lt;-150,IF((IF(MAX(O6:AJ6)=999,J6-2,J6)-K6*2*(H6/10+50)%)*10&lt;1,0,(IF(MAX(O6:AJ6)=999,J6-2,J6)-K6*2*(H6/10+50)%)*10))))),(IF(H6&gt;-150,(IF(H6&gt;150,IF(J6&gt;=$AT$1,0,SUM(IF(MAX(O6:AJ6)=999,J6-2,J6)-K6*2*(15+50)%)*10),SUM(IF(MAX(O6:AJ6)=999,J6-2,J6)-K6*2*(H6/10+50)%)*10)),(IF(H6&lt;-150,IF((IF(MAX(O6:AJ6)=999,J6-2,J6)-K6*2*(H6/10+50)%)*10&lt;1,0,(IF(MAX(O6:AJ6)=999,J6-2,J6)-K6*2*(H6/10+50)%)*10)))))))</f>
        <v>0</v>
      </c>
      <c r="G6" s="96">
        <v>1478</v>
      </c>
      <c r="H6" s="100">
        <f t="shared" si="0"/>
        <v>155.90909090909099</v>
      </c>
      <c r="I6" s="101">
        <v>2</v>
      </c>
      <c r="J6" s="102">
        <v>20</v>
      </c>
      <c r="K6" s="103">
        <v>11</v>
      </c>
      <c r="L6" s="104">
        <f>SUM(AN6:AX6)/K6</f>
        <v>1322.090909090909</v>
      </c>
      <c r="M6" s="100">
        <f>BK6</f>
        <v>141</v>
      </c>
      <c r="N6" s="105">
        <f>BN6</f>
        <v>137</v>
      </c>
      <c r="O6" s="106">
        <v>33</v>
      </c>
      <c r="P6" s="107">
        <v>2</v>
      </c>
      <c r="Q6" s="108">
        <v>4</v>
      </c>
      <c r="R6" s="109">
        <v>1</v>
      </c>
      <c r="S6" s="110">
        <v>18</v>
      </c>
      <c r="T6" s="111">
        <v>2</v>
      </c>
      <c r="U6" s="108">
        <v>29</v>
      </c>
      <c r="V6" s="111">
        <v>2</v>
      </c>
      <c r="W6" s="110">
        <v>23</v>
      </c>
      <c r="X6" s="111">
        <v>2</v>
      </c>
      <c r="Y6" s="110">
        <v>3</v>
      </c>
      <c r="Z6" s="111">
        <v>1</v>
      </c>
      <c r="AA6" s="110">
        <v>10</v>
      </c>
      <c r="AB6" s="109">
        <v>2</v>
      </c>
      <c r="AC6" s="106">
        <v>17</v>
      </c>
      <c r="AD6" s="107">
        <v>2</v>
      </c>
      <c r="AE6" s="112">
        <v>6</v>
      </c>
      <c r="AF6" s="109">
        <v>2</v>
      </c>
      <c r="AG6" s="108">
        <v>1</v>
      </c>
      <c r="AH6" s="111">
        <v>2</v>
      </c>
      <c r="AI6" s="108">
        <v>14</v>
      </c>
      <c r="AJ6" s="111">
        <v>2</v>
      </c>
      <c r="AK6" s="84"/>
      <c r="AL6" s="85">
        <f t="shared" si="1"/>
        <v>20</v>
      </c>
      <c r="AM6" s="84"/>
      <c r="AN6" s="113">
        <f t="shared" si="2"/>
        <v>1115</v>
      </c>
      <c r="AO6" s="91">
        <f t="shared" si="3"/>
        <v>1437</v>
      </c>
      <c r="AP6" s="114">
        <f t="shared" si="4"/>
        <v>1286</v>
      </c>
      <c r="AQ6" s="91">
        <f t="shared" si="5"/>
        <v>1174</v>
      </c>
      <c r="AR6" s="114">
        <f t="shared" si="6"/>
        <v>1217</v>
      </c>
      <c r="AS6" s="114">
        <f t="shared" si="7"/>
        <v>1449</v>
      </c>
      <c r="AT6" s="114">
        <f t="shared" si="8"/>
        <v>1351</v>
      </c>
      <c r="AU6" s="114">
        <f t="shared" si="9"/>
        <v>1288</v>
      </c>
      <c r="AV6" s="91">
        <f t="shared" si="10"/>
        <v>1431</v>
      </c>
      <c r="AW6" s="114">
        <f t="shared" si="11"/>
        <v>1481</v>
      </c>
      <c r="AX6" s="114">
        <f t="shared" si="12"/>
        <v>1314</v>
      </c>
      <c r="AY6" s="39"/>
      <c r="AZ6" s="115">
        <f t="shared" si="13"/>
        <v>4</v>
      </c>
      <c r="BA6" s="114">
        <f t="shared" si="14"/>
        <v>13</v>
      </c>
      <c r="BB6" s="114">
        <f t="shared" si="15"/>
        <v>14</v>
      </c>
      <c r="BC6" s="91">
        <f t="shared" si="16"/>
        <v>10</v>
      </c>
      <c r="BD6" s="114">
        <f t="shared" si="17"/>
        <v>14</v>
      </c>
      <c r="BE6" s="114">
        <f t="shared" si="18"/>
        <v>20</v>
      </c>
      <c r="BF6" s="114">
        <f t="shared" si="19"/>
        <v>13</v>
      </c>
      <c r="BG6" s="114">
        <f t="shared" si="20"/>
        <v>14</v>
      </c>
      <c r="BH6" s="114">
        <f t="shared" si="21"/>
        <v>14</v>
      </c>
      <c r="BI6" s="114">
        <f t="shared" si="22"/>
        <v>12</v>
      </c>
      <c r="BJ6" s="114">
        <f t="shared" si="23"/>
        <v>13</v>
      </c>
      <c r="BK6" s="92">
        <f>SUM(AZ6,BA6,BB6,BC6,BD6,BF6,BE6,BG6,BH6,BI6,BJ6)</f>
        <v>141</v>
      </c>
      <c r="BL6" s="91">
        <f>IF($AW$1&gt;8,(IF($AW$1=9,MIN(AZ6:BH6),IF($AW$1=10,MIN(AZ6:BI6),IF($AW$1=11,MIN(AZ6:BJ6))))),(IF($AW$1=4,MIN(AZ6:BC6),IF($AW$1=5,MIN(AZ6:BD6),IF($AW$1=6,MIN(AZ6:BE6),IF($AW$1=7,MIN(AZ6:BF6),IF($AW$1=8,MIN(AZ6:BG6))))))))</f>
        <v>4</v>
      </c>
      <c r="BM6" s="91">
        <f>IF($AW$1&gt;8,(IF($AW$1=9,MAX(AZ6:BH6),IF($AW$1=10,MAX(AZ6:BI6),IF($AW$1=11,MAX(AZ6:BJ6))))),(IF($AW$1=4,MAX(AZ6:BC6),IF($AW$1=5,MAX(AZ6:BD6),IF($AW$1=6,MAX(AZ6:BE6),IF($AW$1=7,MAX(AZ6:BF6),IF($AW$1=8,MAX(AZ6:BG6))))))))</f>
        <v>20</v>
      </c>
      <c r="BN6" s="93">
        <f>SUM($BK6-$BL6)</f>
        <v>137</v>
      </c>
      <c r="BO6" s="44"/>
    </row>
    <row r="7" spans="1:67" ht="14.25" x14ac:dyDescent="0.2">
      <c r="A7" s="94">
        <v>3</v>
      </c>
      <c r="B7" s="95" t="s">
        <v>123</v>
      </c>
      <c r="C7" s="116" t="s">
        <v>124</v>
      </c>
      <c r="D7" s="96" t="s">
        <v>137</v>
      </c>
      <c r="E7" s="97">
        <f t="shared" ref="E7:E44" si="24">IF(G7=0,0,IF(G7+F7&lt;1000,1000,G7+F7))</f>
        <v>1507.44</v>
      </c>
      <c r="F7" s="98">
        <f>IF(K7=0,0,IF(G7+(IF(H7&gt;-150,(IF(H7&gt;=150,IF(J7&gt;=$AT$1,0,SUM(IF(MAX(O7:AJ7)=999,J7-2,J7)-K7*2*(15+50)%)*10),SUM(IF(MAX(O7:AJ7)=999,J7-2,J7)-K7*2*(H7/10+50)%)*10)),(IF(H7&lt;-150,IF((IF(MAX(O7:AJ7)=999,J7-2,J7)-K7*2*(H7/10+50)%)*10&lt;1,0,(IF(MAX(O7:AJ7)=999,J7-2,J7)-K7*2*(H7/10+50)%)*10))))),(IF(H7&gt;-150,(IF(H7&gt;150,IF(J7&gt;=$AT$1,0,SUM(IF(MAX(O7:AJ7)=999,J7-2,J7)-K7*2*(15+50)%)*10),SUM(IF(MAX(O7:AJ7)=999,J7-2,J7)-K7*2*(H7/10+50)%)*10)),(IF(H7&lt;-150,IF((IF(MAX(O7:AJ7)=999,J7-2,J7)-K7*2*(H7/10+50)%)*10&lt;1,0,(IF(MAX(O7:AJ7)=999,J7-2,J7)-K7*2*(H7/10+50)%)*10)))))))</f>
        <v>58.440000000000012</v>
      </c>
      <c r="G7" s="96">
        <v>1449</v>
      </c>
      <c r="H7" s="100">
        <f t="shared" si="0"/>
        <v>143.4545454545455</v>
      </c>
      <c r="I7" s="101">
        <v>1</v>
      </c>
      <c r="J7" s="102">
        <v>20</v>
      </c>
      <c r="K7" s="117">
        <v>11</v>
      </c>
      <c r="L7" s="104">
        <f t="shared" ref="L7:L44" si="25">SUM(AN7:AX7)/K7</f>
        <v>1305.5454545454545</v>
      </c>
      <c r="M7" s="100">
        <f t="shared" ref="M7:M44" si="26">BK7</f>
        <v>144</v>
      </c>
      <c r="N7" s="105">
        <f t="shared" ref="N7:N44" si="27">BN7</f>
        <v>134</v>
      </c>
      <c r="O7" s="106">
        <v>25</v>
      </c>
      <c r="P7" s="107">
        <v>2</v>
      </c>
      <c r="Q7" s="108">
        <v>6</v>
      </c>
      <c r="R7" s="109">
        <v>1</v>
      </c>
      <c r="S7" s="110">
        <v>31</v>
      </c>
      <c r="T7" s="111">
        <v>2</v>
      </c>
      <c r="U7" s="108">
        <v>4</v>
      </c>
      <c r="V7" s="111">
        <v>2</v>
      </c>
      <c r="W7" s="110">
        <v>1</v>
      </c>
      <c r="X7" s="111">
        <v>2</v>
      </c>
      <c r="Y7" s="110">
        <v>2</v>
      </c>
      <c r="Z7" s="111">
        <v>1</v>
      </c>
      <c r="AA7" s="110">
        <v>9</v>
      </c>
      <c r="AB7" s="109">
        <v>2</v>
      </c>
      <c r="AC7" s="106">
        <v>23</v>
      </c>
      <c r="AD7" s="107">
        <v>2</v>
      </c>
      <c r="AE7" s="112">
        <v>37</v>
      </c>
      <c r="AF7" s="109">
        <v>2</v>
      </c>
      <c r="AG7" s="108">
        <v>18</v>
      </c>
      <c r="AH7" s="111">
        <v>2</v>
      </c>
      <c r="AI7" s="108">
        <v>19</v>
      </c>
      <c r="AJ7" s="111">
        <v>2</v>
      </c>
      <c r="AK7" s="84"/>
      <c r="AL7" s="85">
        <f t="shared" si="1"/>
        <v>20</v>
      </c>
      <c r="AM7" s="84"/>
      <c r="AN7" s="113">
        <f t="shared" si="2"/>
        <v>1205</v>
      </c>
      <c r="AO7" s="91">
        <f t="shared" si="3"/>
        <v>1431</v>
      </c>
      <c r="AP7" s="114">
        <f t="shared" si="4"/>
        <v>1145</v>
      </c>
      <c r="AQ7" s="91">
        <f t="shared" si="5"/>
        <v>1437</v>
      </c>
      <c r="AR7" s="114">
        <f t="shared" si="6"/>
        <v>1481</v>
      </c>
      <c r="AS7" s="114">
        <f t="shared" si="7"/>
        <v>1478</v>
      </c>
      <c r="AT7" s="114">
        <f t="shared" si="8"/>
        <v>1361</v>
      </c>
      <c r="AU7" s="114">
        <f t="shared" si="9"/>
        <v>1217</v>
      </c>
      <c r="AV7" s="91">
        <f t="shared" si="10"/>
        <v>1039</v>
      </c>
      <c r="AW7" s="114">
        <f t="shared" si="11"/>
        <v>1286</v>
      </c>
      <c r="AX7" s="114">
        <f t="shared" si="12"/>
        <v>1281</v>
      </c>
      <c r="AY7" s="39"/>
      <c r="AZ7" s="115">
        <f t="shared" si="13"/>
        <v>12</v>
      </c>
      <c r="BA7" s="114">
        <f t="shared" si="14"/>
        <v>14</v>
      </c>
      <c r="BB7" s="114">
        <f t="shared" si="15"/>
        <v>10</v>
      </c>
      <c r="BC7" s="91">
        <f t="shared" si="16"/>
        <v>13</v>
      </c>
      <c r="BD7" s="114">
        <f t="shared" si="17"/>
        <v>12</v>
      </c>
      <c r="BE7" s="114">
        <f t="shared" si="18"/>
        <v>20</v>
      </c>
      <c r="BF7" s="114">
        <f t="shared" si="19"/>
        <v>12</v>
      </c>
      <c r="BG7" s="114">
        <f t="shared" si="20"/>
        <v>14</v>
      </c>
      <c r="BH7" s="114">
        <f t="shared" si="21"/>
        <v>11</v>
      </c>
      <c r="BI7" s="114">
        <f t="shared" si="22"/>
        <v>14</v>
      </c>
      <c r="BJ7" s="114">
        <f t="shared" si="23"/>
        <v>12</v>
      </c>
      <c r="BK7" s="92">
        <f t="shared" ref="BK7:BK44" si="28">SUM(AZ7,BA7,BB7,BC7,BD7,BF7,BE7,BG7,BH7,BI7,BJ7)</f>
        <v>144</v>
      </c>
      <c r="BL7" s="91">
        <f t="shared" ref="BL7:BL44" si="29">IF($AW$1&gt;8,(IF($AW$1=9,MIN(AZ7:BH7),IF($AW$1=10,MIN(AZ7:BI7),IF($AW$1=11,MIN(AZ7:BJ7))))),(IF($AW$1=4,MIN(AZ7:BC7),IF($AW$1=5,MIN(AZ7:BD7),IF($AW$1=6,MIN(AZ7:BE7),IF($AW$1=7,MIN(AZ7:BF7),IF($AW$1=8,MIN(AZ7:BG7))))))))</f>
        <v>10</v>
      </c>
      <c r="BM7" s="91">
        <f t="shared" ref="BM7:BM44" si="30">IF($AW$1&gt;8,(IF($AW$1=9,MAX(AZ7:BH7),IF($AW$1=10,MAX(AZ7:BI7),IF($AW$1=11,MAX(AZ7:BJ7))))),(IF($AW$1=4,MAX(AZ7:BC7),IF($AW$1=5,MAX(AZ7:BD7),IF($AW$1=6,MAX(AZ7:BE7),IF($AW$1=7,MAX(AZ7:BF7),IF($AW$1=8,MAX(AZ7:BG7))))))))</f>
        <v>20</v>
      </c>
      <c r="BN7" s="93">
        <f t="shared" ref="BN7:BN44" si="31">SUM($BK7-$BL7)</f>
        <v>134</v>
      </c>
      <c r="BO7" s="44"/>
    </row>
    <row r="8" spans="1:67" ht="14.25" x14ac:dyDescent="0.2">
      <c r="A8" s="94">
        <v>4</v>
      </c>
      <c r="B8" s="95" t="s">
        <v>2</v>
      </c>
      <c r="C8" s="116" t="s">
        <v>16</v>
      </c>
      <c r="D8" s="96"/>
      <c r="E8" s="97">
        <f t="shared" si="24"/>
        <v>1435.4</v>
      </c>
      <c r="F8" s="98">
        <f>IF(K8=0,0,IF(G8+(IF(H8&gt;-150,(IF(H8&gt;=150,IF(J8&gt;=$AT$1,0,SUM(IF(MAX(O8:AJ8)=999,J8-2,J8)-K8*2*(15+50)%)*10),SUM(IF(MAX(O8:AJ8)=999,J8-2,J8)-K8*2*(H8/10+50)%)*10)),(IF(H8&lt;-150,IF((IF(MAX(O8:AJ8)=999,J8-2,J8)-K8*2*(H8/10+50)%)*10&lt;1,0,(IF(MAX(O8:AJ8)=999,J8-2,J8)-K8*2*(H8/10+50)%)*10))))),(IF(H8&gt;-150,(IF(H8&gt;150,IF(J8&gt;=$AT$1,0,SUM(IF(MAX(O8:AJ8)=999,J8-2,J8)-K8*2*(15+50)%)*10),SUM(IF(MAX(O8:AJ8)=999,J8-2,J8)-K8*2*(H8/10+50)%)*10)),(IF(H8&lt;-150,IF((IF(MAX(O8:AJ8)=999,J8-2,J8)-K8*2*(H8/10+50)%)*10&lt;1,0,(IF(MAX(O8:AJ8)=999,J8-2,J8)-K8*2*(H8/10+50)%)*10)))))))</f>
        <v>-1.6000000000000192</v>
      </c>
      <c r="G8" s="96">
        <v>1437</v>
      </c>
      <c r="H8" s="100">
        <f t="shared" si="0"/>
        <v>98.181818181818244</v>
      </c>
      <c r="I8" s="101">
        <v>7</v>
      </c>
      <c r="J8" s="102">
        <v>13</v>
      </c>
      <c r="K8" s="103">
        <v>11</v>
      </c>
      <c r="L8" s="104">
        <f t="shared" si="25"/>
        <v>1338.8181818181818</v>
      </c>
      <c r="M8" s="100">
        <f t="shared" si="26"/>
        <v>157</v>
      </c>
      <c r="N8" s="105">
        <f t="shared" si="27"/>
        <v>146</v>
      </c>
      <c r="O8" s="106">
        <v>19</v>
      </c>
      <c r="P8" s="107">
        <v>2</v>
      </c>
      <c r="Q8" s="108">
        <v>2</v>
      </c>
      <c r="R8" s="109">
        <v>1</v>
      </c>
      <c r="S8" s="110">
        <v>17</v>
      </c>
      <c r="T8" s="111">
        <v>2</v>
      </c>
      <c r="U8" s="108">
        <v>3</v>
      </c>
      <c r="V8" s="111">
        <v>0</v>
      </c>
      <c r="W8" s="110">
        <v>22</v>
      </c>
      <c r="X8" s="111">
        <v>2</v>
      </c>
      <c r="Y8" s="110">
        <v>23</v>
      </c>
      <c r="Z8" s="111">
        <v>1</v>
      </c>
      <c r="AA8" s="110">
        <v>1</v>
      </c>
      <c r="AB8" s="109">
        <v>2</v>
      </c>
      <c r="AC8" s="106">
        <v>18</v>
      </c>
      <c r="AD8" s="107">
        <v>1</v>
      </c>
      <c r="AE8" s="112">
        <v>14</v>
      </c>
      <c r="AF8" s="109">
        <v>0</v>
      </c>
      <c r="AG8" s="108">
        <v>21</v>
      </c>
      <c r="AH8" s="111">
        <v>2</v>
      </c>
      <c r="AI8" s="108">
        <v>6</v>
      </c>
      <c r="AJ8" s="111">
        <v>0</v>
      </c>
      <c r="AK8" s="84"/>
      <c r="AL8" s="85">
        <f t="shared" si="1"/>
        <v>13</v>
      </c>
      <c r="AM8" s="84"/>
      <c r="AN8" s="113">
        <f t="shared" si="2"/>
        <v>1281</v>
      </c>
      <c r="AO8" s="91">
        <f t="shared" si="3"/>
        <v>1478</v>
      </c>
      <c r="AP8" s="114">
        <f t="shared" si="4"/>
        <v>1288</v>
      </c>
      <c r="AQ8" s="91">
        <f t="shared" si="5"/>
        <v>1449</v>
      </c>
      <c r="AR8" s="114">
        <f t="shared" si="6"/>
        <v>1224</v>
      </c>
      <c r="AS8" s="114">
        <f t="shared" si="7"/>
        <v>1217</v>
      </c>
      <c r="AT8" s="114">
        <f t="shared" si="8"/>
        <v>1481</v>
      </c>
      <c r="AU8" s="114">
        <f t="shared" si="9"/>
        <v>1286</v>
      </c>
      <c r="AV8" s="91">
        <f t="shared" si="10"/>
        <v>1314</v>
      </c>
      <c r="AW8" s="114">
        <f t="shared" si="11"/>
        <v>1278</v>
      </c>
      <c r="AX8" s="114">
        <f t="shared" si="12"/>
        <v>1431</v>
      </c>
      <c r="AY8" s="39"/>
      <c r="AZ8" s="115">
        <f t="shared" si="13"/>
        <v>12</v>
      </c>
      <c r="BA8" s="114">
        <f t="shared" si="14"/>
        <v>20</v>
      </c>
      <c r="BB8" s="114">
        <f t="shared" si="15"/>
        <v>14</v>
      </c>
      <c r="BC8" s="91">
        <f t="shared" si="16"/>
        <v>20</v>
      </c>
      <c r="BD8" s="114">
        <f t="shared" si="17"/>
        <v>13</v>
      </c>
      <c r="BE8" s="114">
        <f t="shared" si="18"/>
        <v>14</v>
      </c>
      <c r="BF8" s="114">
        <f t="shared" si="19"/>
        <v>12</v>
      </c>
      <c r="BG8" s="114">
        <f t="shared" si="20"/>
        <v>14</v>
      </c>
      <c r="BH8" s="114">
        <f t="shared" si="21"/>
        <v>13</v>
      </c>
      <c r="BI8" s="114">
        <f t="shared" si="22"/>
        <v>11</v>
      </c>
      <c r="BJ8" s="114">
        <f t="shared" si="23"/>
        <v>14</v>
      </c>
      <c r="BK8" s="92">
        <f t="shared" si="28"/>
        <v>157</v>
      </c>
      <c r="BL8" s="91">
        <f t="shared" si="29"/>
        <v>11</v>
      </c>
      <c r="BM8" s="91">
        <f t="shared" si="30"/>
        <v>20</v>
      </c>
      <c r="BN8" s="93">
        <f t="shared" si="31"/>
        <v>146</v>
      </c>
      <c r="BO8" s="44"/>
    </row>
    <row r="9" spans="1:67" ht="14.25" x14ac:dyDescent="0.2">
      <c r="A9" s="94">
        <v>5</v>
      </c>
      <c r="B9" s="95" t="s">
        <v>90</v>
      </c>
      <c r="C9" s="116" t="s">
        <v>16</v>
      </c>
      <c r="D9" s="96" t="s">
        <v>137</v>
      </c>
      <c r="E9" s="97">
        <f t="shared" si="24"/>
        <v>1433</v>
      </c>
      <c r="F9" s="169">
        <v>0</v>
      </c>
      <c r="G9" s="96">
        <v>1433</v>
      </c>
      <c r="H9" s="100">
        <f t="shared" si="0"/>
        <v>232.5454545454545</v>
      </c>
      <c r="I9" s="101">
        <v>29</v>
      </c>
      <c r="J9" s="102">
        <v>10</v>
      </c>
      <c r="K9" s="118">
        <v>11</v>
      </c>
      <c r="L9" s="104">
        <f t="shared" si="25"/>
        <v>1200.4545454545455</v>
      </c>
      <c r="M9" s="100">
        <f t="shared" si="26"/>
        <v>105</v>
      </c>
      <c r="N9" s="105">
        <f t="shared" si="27"/>
        <v>101</v>
      </c>
      <c r="O9" s="106">
        <v>12</v>
      </c>
      <c r="P9" s="107">
        <v>0</v>
      </c>
      <c r="Q9" s="108">
        <v>38</v>
      </c>
      <c r="R9" s="109">
        <v>1</v>
      </c>
      <c r="S9" s="110">
        <v>39</v>
      </c>
      <c r="T9" s="111">
        <v>1</v>
      </c>
      <c r="U9" s="108">
        <v>16</v>
      </c>
      <c r="V9" s="111">
        <v>0</v>
      </c>
      <c r="W9" s="110">
        <v>26</v>
      </c>
      <c r="X9" s="111">
        <v>1</v>
      </c>
      <c r="Y9" s="110">
        <v>30</v>
      </c>
      <c r="Z9" s="111">
        <v>2</v>
      </c>
      <c r="AA9" s="110">
        <v>31</v>
      </c>
      <c r="AB9" s="109">
        <v>2</v>
      </c>
      <c r="AC9" s="106">
        <v>25</v>
      </c>
      <c r="AD9" s="107">
        <v>1</v>
      </c>
      <c r="AE9" s="112">
        <v>28</v>
      </c>
      <c r="AF9" s="109">
        <v>2</v>
      </c>
      <c r="AG9" s="108">
        <v>19</v>
      </c>
      <c r="AH9" s="111">
        <v>0</v>
      </c>
      <c r="AI9" s="108">
        <v>9</v>
      </c>
      <c r="AJ9" s="111">
        <v>0</v>
      </c>
      <c r="AK9" s="84"/>
      <c r="AL9" s="85">
        <f t="shared" si="1"/>
        <v>10</v>
      </c>
      <c r="AM9" s="84"/>
      <c r="AN9" s="113">
        <f t="shared" si="2"/>
        <v>1337</v>
      </c>
      <c r="AO9" s="91">
        <f t="shared" si="3"/>
        <v>1037</v>
      </c>
      <c r="AP9" s="114">
        <f t="shared" si="4"/>
        <v>1015</v>
      </c>
      <c r="AQ9" s="91">
        <f t="shared" si="5"/>
        <v>1292</v>
      </c>
      <c r="AR9" s="114">
        <f t="shared" si="6"/>
        <v>1185</v>
      </c>
      <c r="AS9" s="114">
        <f t="shared" si="7"/>
        <v>1170</v>
      </c>
      <c r="AT9" s="114">
        <f t="shared" si="8"/>
        <v>1145</v>
      </c>
      <c r="AU9" s="114">
        <f t="shared" si="9"/>
        <v>1205</v>
      </c>
      <c r="AV9" s="91">
        <f t="shared" si="10"/>
        <v>1177</v>
      </c>
      <c r="AW9" s="114">
        <f t="shared" si="11"/>
        <v>1281</v>
      </c>
      <c r="AX9" s="114">
        <f t="shared" si="12"/>
        <v>1361</v>
      </c>
      <c r="AY9" s="39"/>
      <c r="AZ9" s="115">
        <f t="shared" si="13"/>
        <v>10</v>
      </c>
      <c r="BA9" s="114">
        <f t="shared" si="14"/>
        <v>9</v>
      </c>
      <c r="BB9" s="114">
        <f t="shared" si="15"/>
        <v>4</v>
      </c>
      <c r="BC9" s="91">
        <f t="shared" si="16"/>
        <v>8</v>
      </c>
      <c r="BD9" s="114">
        <f t="shared" si="17"/>
        <v>9</v>
      </c>
      <c r="BE9" s="114">
        <f t="shared" si="18"/>
        <v>8</v>
      </c>
      <c r="BF9" s="114">
        <f t="shared" si="19"/>
        <v>10</v>
      </c>
      <c r="BG9" s="114">
        <f t="shared" si="20"/>
        <v>12</v>
      </c>
      <c r="BH9" s="114">
        <f t="shared" si="21"/>
        <v>11</v>
      </c>
      <c r="BI9" s="114">
        <f t="shared" si="22"/>
        <v>12</v>
      </c>
      <c r="BJ9" s="114">
        <f t="shared" si="23"/>
        <v>12</v>
      </c>
      <c r="BK9" s="92">
        <f t="shared" si="28"/>
        <v>105</v>
      </c>
      <c r="BL9" s="91">
        <f t="shared" si="29"/>
        <v>4</v>
      </c>
      <c r="BM9" s="91">
        <f t="shared" si="30"/>
        <v>12</v>
      </c>
      <c r="BN9" s="93">
        <f t="shared" si="31"/>
        <v>101</v>
      </c>
      <c r="BO9" s="44"/>
    </row>
    <row r="10" spans="1:67" ht="14.25" x14ac:dyDescent="0.2">
      <c r="A10" s="94">
        <v>6</v>
      </c>
      <c r="B10" s="95" t="s">
        <v>3</v>
      </c>
      <c r="C10" s="116" t="s">
        <v>18</v>
      </c>
      <c r="D10" s="96" t="s">
        <v>137</v>
      </c>
      <c r="E10" s="97">
        <f t="shared" si="24"/>
        <v>1434.94</v>
      </c>
      <c r="F10" s="98">
        <f>IF(K10=0,0,IF(G10+(IF(H10&gt;-150,(IF(H10&gt;=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,(IF(H10&gt;-150,(IF(H10&gt;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))</f>
        <v>3.9400000000000013</v>
      </c>
      <c r="G10" s="96">
        <v>1431</v>
      </c>
      <c r="H10" s="100">
        <f t="shared" si="0"/>
        <v>118.4545454545455</v>
      </c>
      <c r="I10" s="101">
        <v>6</v>
      </c>
      <c r="J10" s="102">
        <v>14</v>
      </c>
      <c r="K10" s="103">
        <v>11</v>
      </c>
      <c r="L10" s="104">
        <f t="shared" si="25"/>
        <v>1312.5454545454545</v>
      </c>
      <c r="M10" s="100">
        <f t="shared" si="26"/>
        <v>135</v>
      </c>
      <c r="N10" s="105">
        <f t="shared" si="27"/>
        <v>131</v>
      </c>
      <c r="O10" s="106">
        <v>39</v>
      </c>
      <c r="P10" s="107">
        <v>2</v>
      </c>
      <c r="Q10" s="108">
        <v>3</v>
      </c>
      <c r="R10" s="109">
        <v>1</v>
      </c>
      <c r="S10" s="110">
        <v>10</v>
      </c>
      <c r="T10" s="111">
        <v>1</v>
      </c>
      <c r="U10" s="108">
        <v>11</v>
      </c>
      <c r="V10" s="111">
        <v>1</v>
      </c>
      <c r="W10" s="110">
        <v>12</v>
      </c>
      <c r="X10" s="111">
        <v>1</v>
      </c>
      <c r="Y10" s="110">
        <v>16</v>
      </c>
      <c r="Z10" s="111">
        <v>2</v>
      </c>
      <c r="AA10" s="110">
        <v>37</v>
      </c>
      <c r="AB10" s="109">
        <v>1</v>
      </c>
      <c r="AC10" s="106">
        <v>7</v>
      </c>
      <c r="AD10" s="107">
        <v>2</v>
      </c>
      <c r="AE10" s="112">
        <v>2</v>
      </c>
      <c r="AF10" s="109">
        <v>0</v>
      </c>
      <c r="AG10" s="108">
        <v>17</v>
      </c>
      <c r="AH10" s="111">
        <v>1</v>
      </c>
      <c r="AI10" s="108">
        <v>4</v>
      </c>
      <c r="AJ10" s="111">
        <v>2</v>
      </c>
      <c r="AK10" s="84"/>
      <c r="AL10" s="85">
        <f t="shared" si="1"/>
        <v>14</v>
      </c>
      <c r="AM10" s="84"/>
      <c r="AN10" s="113">
        <f t="shared" si="2"/>
        <v>1015</v>
      </c>
      <c r="AO10" s="91">
        <f t="shared" si="3"/>
        <v>1449</v>
      </c>
      <c r="AP10" s="114">
        <f t="shared" si="4"/>
        <v>1351</v>
      </c>
      <c r="AQ10" s="91">
        <f t="shared" si="5"/>
        <v>1339</v>
      </c>
      <c r="AR10" s="114">
        <f t="shared" si="6"/>
        <v>1337</v>
      </c>
      <c r="AS10" s="114">
        <f t="shared" si="7"/>
        <v>1292</v>
      </c>
      <c r="AT10" s="114">
        <f t="shared" si="8"/>
        <v>1039</v>
      </c>
      <c r="AU10" s="114">
        <f t="shared" si="9"/>
        <v>1413</v>
      </c>
      <c r="AV10" s="91">
        <f t="shared" si="10"/>
        <v>1478</v>
      </c>
      <c r="AW10" s="114">
        <f t="shared" si="11"/>
        <v>1288</v>
      </c>
      <c r="AX10" s="114">
        <f t="shared" si="12"/>
        <v>1437</v>
      </c>
      <c r="AY10" s="39"/>
      <c r="AZ10" s="115">
        <f t="shared" si="13"/>
        <v>4</v>
      </c>
      <c r="BA10" s="114">
        <f t="shared" si="14"/>
        <v>20</v>
      </c>
      <c r="BB10" s="114">
        <f t="shared" si="15"/>
        <v>13</v>
      </c>
      <c r="BC10" s="91">
        <f t="shared" si="16"/>
        <v>11</v>
      </c>
      <c r="BD10" s="114">
        <f t="shared" si="17"/>
        <v>10</v>
      </c>
      <c r="BE10" s="114">
        <f t="shared" si="18"/>
        <v>8</v>
      </c>
      <c r="BF10" s="114">
        <f t="shared" si="19"/>
        <v>11</v>
      </c>
      <c r="BG10" s="114">
        <f t="shared" si="20"/>
        <v>11</v>
      </c>
      <c r="BH10" s="114">
        <f t="shared" si="21"/>
        <v>20</v>
      </c>
      <c r="BI10" s="114">
        <f t="shared" si="22"/>
        <v>14</v>
      </c>
      <c r="BJ10" s="114">
        <f t="shared" si="23"/>
        <v>13</v>
      </c>
      <c r="BK10" s="92">
        <f t="shared" si="28"/>
        <v>135</v>
      </c>
      <c r="BL10" s="91">
        <f t="shared" si="29"/>
        <v>4</v>
      </c>
      <c r="BM10" s="91">
        <f t="shared" si="30"/>
        <v>20</v>
      </c>
      <c r="BN10" s="93">
        <f t="shared" si="31"/>
        <v>131</v>
      </c>
      <c r="BO10" s="44"/>
    </row>
    <row r="11" spans="1:67" ht="14.25" x14ac:dyDescent="0.2">
      <c r="A11" s="94">
        <v>7</v>
      </c>
      <c r="B11" s="95" t="s">
        <v>132</v>
      </c>
      <c r="C11" s="116" t="s">
        <v>16</v>
      </c>
      <c r="D11" s="96"/>
      <c r="E11" s="97">
        <f t="shared" si="24"/>
        <v>1380</v>
      </c>
      <c r="F11" s="98">
        <f>IF(K11=0,0,IF(G11+(IF(H11&gt;-150,(IF(H11&gt;=150,IF(J11&gt;=$AT$1,0,SUM(IF(MAX(O11:AJ11)=999,J11-2,J11)-K11*2*(15+50)%)*10),SUM(IF(MAX(O11:AJ11)=999,J11-2,J11)-K11*2*(H11/10+50)%)*10)),(IF(H11&lt;-150,IF((IF(MAX(O11:AJ11)=999,J11-2,J11)-K11*2*(H11/10+50)%)*10&lt;1,0,(IF(MAX(O11:AJ11)=999,J11-2,J11)-K11*2*(H11/10+50)%)*10))))),(IF(H11&gt;-150,(IF(H11&gt;150,IF(J11&gt;=$AT$1,0,SUM(IF(MAX(O11:AJ11)=999,J11-2,J11)-K11*2*(15+50)%)*10),SUM(IF(MAX(O11:AJ11)=999,J11-2,J11)-K11*2*(H11/10+50)%)*10)),(IF(H11&lt;-150,IF((IF(MAX(O11:AJ11)=999,J11-2,J11)-K11*2*(H11/10+50)%)*10&lt;1,0,(IF(MAX(O11:AJ11)=999,J11-2,J11)-K11*2*(H11/10+50)%)*10)))))))</f>
        <v>-33.000000000000007</v>
      </c>
      <c r="G11" s="96">
        <v>1413</v>
      </c>
      <c r="H11" s="100">
        <f t="shared" si="0"/>
        <v>165.18181818181824</v>
      </c>
      <c r="I11" s="101">
        <v>18</v>
      </c>
      <c r="J11" s="102">
        <v>11</v>
      </c>
      <c r="K11" s="103">
        <v>11</v>
      </c>
      <c r="L11" s="104">
        <f t="shared" si="25"/>
        <v>1247.8181818181818</v>
      </c>
      <c r="M11" s="100">
        <f t="shared" si="26"/>
        <v>127</v>
      </c>
      <c r="N11" s="105">
        <f t="shared" si="27"/>
        <v>119</v>
      </c>
      <c r="O11" s="106">
        <v>8</v>
      </c>
      <c r="P11" s="107">
        <v>2</v>
      </c>
      <c r="Q11" s="108">
        <v>23</v>
      </c>
      <c r="R11" s="109">
        <v>0</v>
      </c>
      <c r="S11" s="110">
        <v>28</v>
      </c>
      <c r="T11" s="111">
        <v>1</v>
      </c>
      <c r="U11" s="108">
        <v>40</v>
      </c>
      <c r="V11" s="111">
        <v>2</v>
      </c>
      <c r="W11" s="110">
        <v>17</v>
      </c>
      <c r="X11" s="111">
        <v>2</v>
      </c>
      <c r="Y11" s="110">
        <v>10</v>
      </c>
      <c r="Z11" s="111">
        <v>0</v>
      </c>
      <c r="AA11" s="110">
        <v>34</v>
      </c>
      <c r="AB11" s="109">
        <v>2</v>
      </c>
      <c r="AC11" s="106">
        <v>6</v>
      </c>
      <c r="AD11" s="107">
        <v>0</v>
      </c>
      <c r="AE11" s="112">
        <v>21</v>
      </c>
      <c r="AF11" s="109">
        <v>0</v>
      </c>
      <c r="AG11" s="108">
        <v>11</v>
      </c>
      <c r="AH11" s="111">
        <v>0</v>
      </c>
      <c r="AI11" s="108">
        <v>27</v>
      </c>
      <c r="AJ11" s="111">
        <v>2</v>
      </c>
      <c r="AK11" s="84"/>
      <c r="AL11" s="85">
        <f t="shared" si="1"/>
        <v>11</v>
      </c>
      <c r="AM11" s="84"/>
      <c r="AN11" s="113">
        <f t="shared" si="2"/>
        <v>1372</v>
      </c>
      <c r="AO11" s="91">
        <f t="shared" si="3"/>
        <v>1217</v>
      </c>
      <c r="AP11" s="114">
        <f t="shared" si="4"/>
        <v>1177</v>
      </c>
      <c r="AQ11" s="91">
        <f t="shared" si="5"/>
        <v>1000</v>
      </c>
      <c r="AR11" s="114">
        <f t="shared" si="6"/>
        <v>1288</v>
      </c>
      <c r="AS11" s="114">
        <f t="shared" si="7"/>
        <v>1351</v>
      </c>
      <c r="AT11" s="114">
        <f t="shared" si="8"/>
        <v>1095</v>
      </c>
      <c r="AU11" s="114">
        <f t="shared" si="9"/>
        <v>1431</v>
      </c>
      <c r="AV11" s="91">
        <f t="shared" si="10"/>
        <v>1278</v>
      </c>
      <c r="AW11" s="114">
        <f t="shared" si="11"/>
        <v>1339</v>
      </c>
      <c r="AX11" s="114">
        <f t="shared" si="12"/>
        <v>1178</v>
      </c>
      <c r="AY11" s="39"/>
      <c r="AZ11" s="115">
        <f t="shared" si="13"/>
        <v>13</v>
      </c>
      <c r="BA11" s="114">
        <f t="shared" si="14"/>
        <v>14</v>
      </c>
      <c r="BB11" s="114">
        <f t="shared" si="15"/>
        <v>11</v>
      </c>
      <c r="BC11" s="91">
        <f t="shared" si="16"/>
        <v>8</v>
      </c>
      <c r="BD11" s="114">
        <f t="shared" si="17"/>
        <v>14</v>
      </c>
      <c r="BE11" s="114">
        <f t="shared" si="18"/>
        <v>13</v>
      </c>
      <c r="BF11" s="114">
        <f t="shared" si="19"/>
        <v>9</v>
      </c>
      <c r="BG11" s="114">
        <f t="shared" si="20"/>
        <v>14</v>
      </c>
      <c r="BH11" s="114">
        <f t="shared" si="21"/>
        <v>11</v>
      </c>
      <c r="BI11" s="114">
        <f t="shared" si="22"/>
        <v>11</v>
      </c>
      <c r="BJ11" s="114">
        <f t="shared" si="23"/>
        <v>9</v>
      </c>
      <c r="BK11" s="92">
        <f t="shared" si="28"/>
        <v>127</v>
      </c>
      <c r="BL11" s="91">
        <f t="shared" si="29"/>
        <v>8</v>
      </c>
      <c r="BM11" s="91">
        <f t="shared" si="30"/>
        <v>14</v>
      </c>
      <c r="BN11" s="93">
        <f t="shared" si="31"/>
        <v>119</v>
      </c>
      <c r="BO11" s="44"/>
    </row>
    <row r="12" spans="1:67" ht="14.25" x14ac:dyDescent="0.2">
      <c r="A12" s="94">
        <v>8</v>
      </c>
      <c r="B12" s="95" t="s">
        <v>43</v>
      </c>
      <c r="C12" s="116" t="s">
        <v>44</v>
      </c>
      <c r="D12" s="119"/>
      <c r="E12" s="97">
        <f t="shared" si="24"/>
        <v>1359</v>
      </c>
      <c r="F12" s="98">
        <f>IF(K12=0,0,IF(G12+(IF(H12&gt;-150,(IF(H12&gt;=150,IF(J12&gt;=$AT$1,0,SUM(IF(MAX(O12:AJ12)=999,J12-2,J12)-K12*2*(15+50)%)*10),SUM(IF(MAX(O12:AJ12)=999,J12-2,J12)-K12*2*(H12/10+50)%)*10)),(IF(H12&lt;-150,IF((IF(MAX(O12:AJ12)=999,J12-2,J12)-K12*2*(H12/10+50)%)*10&lt;1,0,(IF(MAX(O12:AJ12)=999,J12-2,J12)-K12*2*(H12/10+50)%)*10))))),(IF(H12&gt;-150,(IF(H12&gt;150,IF(J12&gt;=$AT$1,0,SUM(IF(MAX(O12:AJ12)=999,J12-2,J12)-K12*2*(15+50)%)*10),SUM(IF(MAX(O12:AJ12)=999,J12-2,J12)-K12*2*(H12/10+50)%)*10)),(IF(H12&lt;-150,IF((IF(MAX(O12:AJ12)=999,J12-2,J12)-K12*2*(H12/10+50)%)*10&lt;1,0,(IF(MAX(O12:AJ12)=999,J12-2,J12)-K12*2*(H12/10+50)%)*10)))))))</f>
        <v>-13.000000000000007</v>
      </c>
      <c r="G12" s="96">
        <v>1372</v>
      </c>
      <c r="H12" s="100">
        <f t="shared" si="0"/>
        <v>150</v>
      </c>
      <c r="I12" s="101">
        <v>11</v>
      </c>
      <c r="J12" s="102">
        <v>13</v>
      </c>
      <c r="K12" s="103">
        <v>11</v>
      </c>
      <c r="L12" s="104">
        <f t="shared" si="25"/>
        <v>1222</v>
      </c>
      <c r="M12" s="100">
        <f t="shared" si="26"/>
        <v>114</v>
      </c>
      <c r="N12" s="105">
        <f t="shared" si="27"/>
        <v>107</v>
      </c>
      <c r="O12" s="106">
        <v>7</v>
      </c>
      <c r="P12" s="107">
        <v>0</v>
      </c>
      <c r="Q12" s="108">
        <v>35</v>
      </c>
      <c r="R12" s="109">
        <v>1</v>
      </c>
      <c r="S12" s="110">
        <v>11</v>
      </c>
      <c r="T12" s="111">
        <v>0</v>
      </c>
      <c r="U12" s="108">
        <v>13</v>
      </c>
      <c r="V12" s="111">
        <v>1</v>
      </c>
      <c r="W12" s="110">
        <v>38</v>
      </c>
      <c r="X12" s="111">
        <v>2</v>
      </c>
      <c r="Y12" s="110">
        <v>24</v>
      </c>
      <c r="Z12" s="111">
        <v>1</v>
      </c>
      <c r="AA12" s="110">
        <v>20</v>
      </c>
      <c r="AB12" s="109">
        <v>2</v>
      </c>
      <c r="AC12" s="106">
        <v>22</v>
      </c>
      <c r="AD12" s="107">
        <v>0</v>
      </c>
      <c r="AE12" s="112">
        <v>16</v>
      </c>
      <c r="AF12" s="109">
        <v>2</v>
      </c>
      <c r="AG12" s="108">
        <v>25</v>
      </c>
      <c r="AH12" s="111">
        <v>2</v>
      </c>
      <c r="AI12" s="108">
        <v>37</v>
      </c>
      <c r="AJ12" s="111">
        <v>2</v>
      </c>
      <c r="AK12" s="84"/>
      <c r="AL12" s="85">
        <f t="shared" si="1"/>
        <v>13</v>
      </c>
      <c r="AM12" s="84"/>
      <c r="AN12" s="113">
        <f t="shared" si="2"/>
        <v>1413</v>
      </c>
      <c r="AO12" s="91">
        <f t="shared" si="3"/>
        <v>1092</v>
      </c>
      <c r="AP12" s="114">
        <f t="shared" si="4"/>
        <v>1339</v>
      </c>
      <c r="AQ12" s="91">
        <f t="shared" si="5"/>
        <v>1316</v>
      </c>
      <c r="AR12" s="114">
        <f t="shared" si="6"/>
        <v>1037</v>
      </c>
      <c r="AS12" s="114">
        <f t="shared" si="7"/>
        <v>1206</v>
      </c>
      <c r="AT12" s="114">
        <f t="shared" si="8"/>
        <v>1279</v>
      </c>
      <c r="AU12" s="114">
        <f t="shared" si="9"/>
        <v>1224</v>
      </c>
      <c r="AV12" s="91">
        <f t="shared" si="10"/>
        <v>1292</v>
      </c>
      <c r="AW12" s="114">
        <f t="shared" si="11"/>
        <v>1205</v>
      </c>
      <c r="AX12" s="114">
        <f t="shared" si="12"/>
        <v>1039</v>
      </c>
      <c r="AY12" s="39"/>
      <c r="AZ12" s="115">
        <f t="shared" si="13"/>
        <v>11</v>
      </c>
      <c r="BA12" s="114">
        <f t="shared" si="14"/>
        <v>10</v>
      </c>
      <c r="BB12" s="114">
        <f t="shared" si="15"/>
        <v>11</v>
      </c>
      <c r="BC12" s="91">
        <f t="shared" si="16"/>
        <v>10</v>
      </c>
      <c r="BD12" s="114">
        <f t="shared" si="17"/>
        <v>9</v>
      </c>
      <c r="BE12" s="114">
        <f t="shared" si="18"/>
        <v>12</v>
      </c>
      <c r="BF12" s="114">
        <f t="shared" si="19"/>
        <v>7</v>
      </c>
      <c r="BG12" s="114">
        <f t="shared" si="20"/>
        <v>13</v>
      </c>
      <c r="BH12" s="114">
        <f t="shared" si="21"/>
        <v>8</v>
      </c>
      <c r="BI12" s="114">
        <f t="shared" si="22"/>
        <v>12</v>
      </c>
      <c r="BJ12" s="114">
        <f t="shared" si="23"/>
        <v>11</v>
      </c>
      <c r="BK12" s="92">
        <f t="shared" si="28"/>
        <v>114</v>
      </c>
      <c r="BL12" s="91">
        <f t="shared" si="29"/>
        <v>7</v>
      </c>
      <c r="BM12" s="91">
        <f t="shared" si="30"/>
        <v>13</v>
      </c>
      <c r="BN12" s="93">
        <f t="shared" si="31"/>
        <v>107</v>
      </c>
      <c r="BO12" s="44"/>
    </row>
    <row r="13" spans="1:67" ht="14.25" x14ac:dyDescent="0.2">
      <c r="A13" s="94">
        <v>9</v>
      </c>
      <c r="B13" s="95" t="s">
        <v>89</v>
      </c>
      <c r="C13" s="116" t="s">
        <v>16</v>
      </c>
      <c r="D13" s="119" t="s">
        <v>139</v>
      </c>
      <c r="E13" s="97">
        <f t="shared" si="24"/>
        <v>1361</v>
      </c>
      <c r="F13" s="169">
        <v>0</v>
      </c>
      <c r="G13" s="96">
        <v>1361</v>
      </c>
      <c r="H13" s="100">
        <f t="shared" si="0"/>
        <v>89.63636363636374</v>
      </c>
      <c r="I13" s="101">
        <v>14</v>
      </c>
      <c r="J13" s="102">
        <v>12</v>
      </c>
      <c r="K13" s="103">
        <v>11</v>
      </c>
      <c r="L13" s="104">
        <f t="shared" si="25"/>
        <v>1271.3636363636363</v>
      </c>
      <c r="M13" s="100">
        <f t="shared" si="26"/>
        <v>132</v>
      </c>
      <c r="N13" s="105">
        <f t="shared" si="27"/>
        <v>124</v>
      </c>
      <c r="O13" s="106">
        <v>40</v>
      </c>
      <c r="P13" s="107">
        <v>2</v>
      </c>
      <c r="Q13" s="108">
        <v>32</v>
      </c>
      <c r="R13" s="109">
        <v>2</v>
      </c>
      <c r="S13" s="110">
        <v>27</v>
      </c>
      <c r="T13" s="111">
        <v>2</v>
      </c>
      <c r="U13" s="108">
        <v>23</v>
      </c>
      <c r="V13" s="111">
        <v>0</v>
      </c>
      <c r="W13" s="110">
        <v>10</v>
      </c>
      <c r="X13" s="111">
        <v>1</v>
      </c>
      <c r="Y13" s="110">
        <v>19</v>
      </c>
      <c r="Z13" s="111">
        <v>2</v>
      </c>
      <c r="AA13" s="110">
        <v>3</v>
      </c>
      <c r="AB13" s="109">
        <v>0</v>
      </c>
      <c r="AC13" s="106">
        <v>1</v>
      </c>
      <c r="AD13" s="107">
        <v>0</v>
      </c>
      <c r="AE13" s="112">
        <v>17</v>
      </c>
      <c r="AF13" s="109">
        <v>0</v>
      </c>
      <c r="AG13" s="108">
        <v>29</v>
      </c>
      <c r="AH13" s="111">
        <v>1</v>
      </c>
      <c r="AI13" s="108">
        <v>5</v>
      </c>
      <c r="AJ13" s="111">
        <v>2</v>
      </c>
      <c r="AK13" s="84"/>
      <c r="AL13" s="85">
        <f t="shared" si="1"/>
        <v>12</v>
      </c>
      <c r="AM13" s="84"/>
      <c r="AN13" s="113">
        <f t="shared" si="2"/>
        <v>1000</v>
      </c>
      <c r="AO13" s="91">
        <f t="shared" si="3"/>
        <v>1133</v>
      </c>
      <c r="AP13" s="114">
        <f t="shared" si="4"/>
        <v>1178</v>
      </c>
      <c r="AQ13" s="91">
        <f t="shared" si="5"/>
        <v>1217</v>
      </c>
      <c r="AR13" s="114">
        <f t="shared" si="6"/>
        <v>1351</v>
      </c>
      <c r="AS13" s="114">
        <f t="shared" si="7"/>
        <v>1281</v>
      </c>
      <c r="AT13" s="114">
        <f t="shared" si="8"/>
        <v>1449</v>
      </c>
      <c r="AU13" s="114">
        <f t="shared" si="9"/>
        <v>1481</v>
      </c>
      <c r="AV13" s="91">
        <f t="shared" si="10"/>
        <v>1288</v>
      </c>
      <c r="AW13" s="114">
        <f t="shared" si="11"/>
        <v>1174</v>
      </c>
      <c r="AX13" s="114">
        <f t="shared" si="12"/>
        <v>1433</v>
      </c>
      <c r="AY13" s="39"/>
      <c r="AZ13" s="115">
        <f t="shared" si="13"/>
        <v>8</v>
      </c>
      <c r="BA13" s="114">
        <f t="shared" si="14"/>
        <v>10</v>
      </c>
      <c r="BB13" s="114">
        <f t="shared" si="15"/>
        <v>9</v>
      </c>
      <c r="BC13" s="91">
        <f t="shared" si="16"/>
        <v>14</v>
      </c>
      <c r="BD13" s="114">
        <f t="shared" si="17"/>
        <v>13</v>
      </c>
      <c r="BE13" s="114">
        <f t="shared" si="18"/>
        <v>12</v>
      </c>
      <c r="BF13" s="114">
        <f t="shared" si="19"/>
        <v>20</v>
      </c>
      <c r="BG13" s="114">
        <f t="shared" si="20"/>
        <v>12</v>
      </c>
      <c r="BH13" s="114">
        <f t="shared" si="21"/>
        <v>14</v>
      </c>
      <c r="BI13" s="114">
        <f t="shared" si="22"/>
        <v>10</v>
      </c>
      <c r="BJ13" s="114">
        <f t="shared" si="23"/>
        <v>10</v>
      </c>
      <c r="BK13" s="92">
        <f t="shared" si="28"/>
        <v>132</v>
      </c>
      <c r="BL13" s="91">
        <f t="shared" si="29"/>
        <v>8</v>
      </c>
      <c r="BM13" s="91">
        <f t="shared" si="30"/>
        <v>20</v>
      </c>
      <c r="BN13" s="93">
        <f t="shared" si="31"/>
        <v>124</v>
      </c>
      <c r="BO13" s="44"/>
    </row>
    <row r="14" spans="1:67" ht="14.25" x14ac:dyDescent="0.2">
      <c r="A14" s="155">
        <v>10</v>
      </c>
      <c r="B14" s="156" t="s">
        <v>211</v>
      </c>
      <c r="C14" s="162" t="s">
        <v>212</v>
      </c>
      <c r="D14" s="164"/>
      <c r="E14" s="158">
        <f t="shared" si="24"/>
        <v>1357.82</v>
      </c>
      <c r="F14" s="163">
        <f>IF(K14=0,0,IF(G14+(IF(H14&gt;-150,(IF(H14&gt;=150,IF(J14&gt;=$AT$1,0,SUM(IF(MAX(O14:AJ14)=999,J14-2,J14)-K14*2*(15+50)%)*10),SUM(IF(MAX(O14:AJ14)=999,J14-2,J14)-K14*2*(H14/10+50)%)*10)),(IF(H14&lt;-150,IF((IF(MAX(O14:AJ14)=999,J14-2,J14)-K14*2*(H14/10+50)%)*10&lt;1,0,(IF(MAX(O14:AJ14)=999,J14-2,J14)-K14*2*(H14/10+50)%)*10))))),(IF(H14&gt;-150,(IF(H14&gt;150,IF(J14&gt;=$AT$1,0,SUM(IF(MAX(O14:AJ14)=999,J14-2,J14)-K14*2*(15+50)%)*10),SUM(IF(MAX(O14:AJ14)=999,J14-2,J14)-K14*2*(H14/10+50)%)*10)),(IF(H14&lt;-150,IF((IF(MAX(O14:AJ14)=999,J14-2,J14)-K14*2*(H14/10+50)%)*10&lt;1,0,(IF(MAX(O14:AJ14)=999,J14-2,J14)-K14*2*(H14/10+50)%)*10)))))))</f>
        <v>6.8199999999999683</v>
      </c>
      <c r="G14" s="165">
        <v>1351</v>
      </c>
      <c r="H14" s="160">
        <f t="shared" si="0"/>
        <v>59.909090909090992</v>
      </c>
      <c r="I14" s="161">
        <v>8</v>
      </c>
      <c r="J14" s="102">
        <v>13</v>
      </c>
      <c r="K14" s="103">
        <v>11</v>
      </c>
      <c r="L14" s="104">
        <f t="shared" si="25"/>
        <v>1291.090909090909</v>
      </c>
      <c r="M14" s="100">
        <f t="shared" si="26"/>
        <v>133</v>
      </c>
      <c r="N14" s="105">
        <f t="shared" si="27"/>
        <v>124</v>
      </c>
      <c r="O14" s="106">
        <v>13</v>
      </c>
      <c r="P14" s="107">
        <v>1</v>
      </c>
      <c r="Q14" s="108">
        <v>26</v>
      </c>
      <c r="R14" s="109">
        <v>2</v>
      </c>
      <c r="S14" s="110">
        <v>6</v>
      </c>
      <c r="T14" s="111">
        <v>1</v>
      </c>
      <c r="U14" s="108">
        <v>31</v>
      </c>
      <c r="V14" s="111">
        <v>2</v>
      </c>
      <c r="W14" s="110">
        <v>9</v>
      </c>
      <c r="X14" s="111">
        <v>1</v>
      </c>
      <c r="Y14" s="110">
        <v>7</v>
      </c>
      <c r="Z14" s="111">
        <v>2</v>
      </c>
      <c r="AA14" s="110">
        <v>2</v>
      </c>
      <c r="AB14" s="109">
        <v>0</v>
      </c>
      <c r="AC14" s="106">
        <v>37</v>
      </c>
      <c r="AD14" s="107">
        <v>0</v>
      </c>
      <c r="AE14" s="112">
        <v>11</v>
      </c>
      <c r="AF14" s="109">
        <v>2</v>
      </c>
      <c r="AG14" s="108">
        <v>23</v>
      </c>
      <c r="AH14" s="111">
        <v>0</v>
      </c>
      <c r="AI14" s="108">
        <v>21</v>
      </c>
      <c r="AJ14" s="111">
        <v>2</v>
      </c>
      <c r="AK14" s="84"/>
      <c r="AL14" s="85">
        <f t="shared" si="1"/>
        <v>13</v>
      </c>
      <c r="AM14" s="84"/>
      <c r="AN14" s="113">
        <f t="shared" si="2"/>
        <v>1316</v>
      </c>
      <c r="AO14" s="91">
        <f t="shared" si="3"/>
        <v>1185</v>
      </c>
      <c r="AP14" s="114">
        <f t="shared" si="4"/>
        <v>1431</v>
      </c>
      <c r="AQ14" s="91">
        <f t="shared" si="5"/>
        <v>1145</v>
      </c>
      <c r="AR14" s="114">
        <f t="shared" si="6"/>
        <v>1361</v>
      </c>
      <c r="AS14" s="114">
        <f t="shared" si="7"/>
        <v>1413</v>
      </c>
      <c r="AT14" s="114">
        <f t="shared" si="8"/>
        <v>1478</v>
      </c>
      <c r="AU14" s="114">
        <f t="shared" si="9"/>
        <v>1039</v>
      </c>
      <c r="AV14" s="91">
        <f t="shared" si="10"/>
        <v>1339</v>
      </c>
      <c r="AW14" s="114">
        <f t="shared" si="11"/>
        <v>1217</v>
      </c>
      <c r="AX14" s="114">
        <f t="shared" si="12"/>
        <v>1278</v>
      </c>
      <c r="AY14" s="39"/>
      <c r="AZ14" s="115">
        <f t="shared" si="13"/>
        <v>10</v>
      </c>
      <c r="BA14" s="114">
        <f t="shared" si="14"/>
        <v>9</v>
      </c>
      <c r="BB14" s="114">
        <f t="shared" si="15"/>
        <v>14</v>
      </c>
      <c r="BC14" s="91">
        <f t="shared" si="16"/>
        <v>10</v>
      </c>
      <c r="BD14" s="114">
        <f t="shared" si="17"/>
        <v>12</v>
      </c>
      <c r="BE14" s="114">
        <f t="shared" si="18"/>
        <v>11</v>
      </c>
      <c r="BF14" s="114">
        <f t="shared" si="19"/>
        <v>20</v>
      </c>
      <c r="BG14" s="114">
        <f t="shared" si="20"/>
        <v>11</v>
      </c>
      <c r="BH14" s="114">
        <f t="shared" si="21"/>
        <v>11</v>
      </c>
      <c r="BI14" s="114">
        <f t="shared" si="22"/>
        <v>14</v>
      </c>
      <c r="BJ14" s="114">
        <f t="shared" si="23"/>
        <v>11</v>
      </c>
      <c r="BK14" s="92">
        <f t="shared" si="28"/>
        <v>133</v>
      </c>
      <c r="BL14" s="91">
        <f t="shared" si="29"/>
        <v>9</v>
      </c>
      <c r="BM14" s="91">
        <f t="shared" si="30"/>
        <v>20</v>
      </c>
      <c r="BN14" s="93">
        <f t="shared" si="31"/>
        <v>124</v>
      </c>
      <c r="BO14" s="44"/>
    </row>
    <row r="15" spans="1:67" ht="14.25" x14ac:dyDescent="0.2">
      <c r="A15" s="94">
        <v>11</v>
      </c>
      <c r="B15" s="95" t="s">
        <v>93</v>
      </c>
      <c r="C15" s="116" t="s">
        <v>44</v>
      </c>
      <c r="D15" s="119"/>
      <c r="E15" s="97">
        <f t="shared" si="24"/>
        <v>1330.5</v>
      </c>
      <c r="F15" s="98">
        <f>IF(K15=0,0,IF(G15+(IF(H15&gt;-150,(IF(H15&gt;=150,IF(J15&gt;=$AT$1,0,SUM(IF(MAX(O15:AJ15)=999,J15-2,J15)-K15*2*(15+50)%)*10),SUM(IF(MAX(O15:AJ15)=999,J15-2,J15)-K15*2*(H15/10+50)%)*10)),(IF(H15&lt;-150,IF((IF(MAX(O15:AJ15)=999,J15-2,J15)-K15*2*(H15/10+50)%)*10&lt;1,0,(IF(MAX(O15:AJ15)=999,J15-2,J15)-K15*2*(H15/10+50)%)*10))))),(IF(H15&gt;-150,(IF(H15&gt;150,IF(J15&gt;=$AT$1,0,SUM(IF(MAX(O15:AJ15)=999,J15-2,J15)-K15*2*(15+50)%)*10),SUM(IF(MAX(O15:AJ15)=999,J15-2,J15)-K15*2*(H15/10+50)%)*10)),(IF(H15&lt;-150,IF((IF(MAX(O15:AJ15)=999,J15-2,J15)-K15*2*(H15/10+50)%)*10&lt;1,0,(IF(MAX(O15:AJ15)=999,J15-2,J15)-K15*2*(H15/10+50)%)*10)))))))</f>
        <v>-8.5000000000000142</v>
      </c>
      <c r="G15" s="96">
        <v>1339</v>
      </c>
      <c r="H15" s="100">
        <f t="shared" si="0"/>
        <v>38.63636363636374</v>
      </c>
      <c r="I15" s="101">
        <v>19</v>
      </c>
      <c r="J15" s="102">
        <v>11</v>
      </c>
      <c r="K15" s="103">
        <v>11</v>
      </c>
      <c r="L15" s="104">
        <f t="shared" si="25"/>
        <v>1300.3636363636363</v>
      </c>
      <c r="M15" s="100">
        <f t="shared" si="26"/>
        <v>126</v>
      </c>
      <c r="N15" s="105">
        <f t="shared" si="27"/>
        <v>119</v>
      </c>
      <c r="O15" s="106">
        <v>15</v>
      </c>
      <c r="P15" s="107">
        <v>1</v>
      </c>
      <c r="Q15" s="108">
        <v>1</v>
      </c>
      <c r="R15" s="109">
        <v>0</v>
      </c>
      <c r="S15" s="110">
        <v>8</v>
      </c>
      <c r="T15" s="111">
        <v>2</v>
      </c>
      <c r="U15" s="108">
        <v>6</v>
      </c>
      <c r="V15" s="111">
        <v>1</v>
      </c>
      <c r="W15" s="110">
        <v>20</v>
      </c>
      <c r="X15" s="111">
        <v>2</v>
      </c>
      <c r="Y15" s="110">
        <v>37</v>
      </c>
      <c r="Z15" s="111">
        <v>0</v>
      </c>
      <c r="AA15" s="110">
        <v>28</v>
      </c>
      <c r="AB15" s="109">
        <v>2</v>
      </c>
      <c r="AC15" s="106">
        <v>29</v>
      </c>
      <c r="AD15" s="107">
        <v>1</v>
      </c>
      <c r="AE15" s="112">
        <v>10</v>
      </c>
      <c r="AF15" s="109">
        <v>0</v>
      </c>
      <c r="AG15" s="108">
        <v>7</v>
      </c>
      <c r="AH15" s="111">
        <v>2</v>
      </c>
      <c r="AI15" s="108">
        <v>17</v>
      </c>
      <c r="AJ15" s="111">
        <v>0</v>
      </c>
      <c r="AK15" s="84"/>
      <c r="AL15" s="85">
        <f t="shared" si="1"/>
        <v>11</v>
      </c>
      <c r="AM15" s="84"/>
      <c r="AN15" s="113">
        <f t="shared" si="2"/>
        <v>1299</v>
      </c>
      <c r="AO15" s="91">
        <f t="shared" si="3"/>
        <v>1481</v>
      </c>
      <c r="AP15" s="114">
        <f t="shared" si="4"/>
        <v>1372</v>
      </c>
      <c r="AQ15" s="91">
        <f t="shared" si="5"/>
        <v>1431</v>
      </c>
      <c r="AR15" s="114">
        <f t="shared" si="6"/>
        <v>1279</v>
      </c>
      <c r="AS15" s="114">
        <f t="shared" si="7"/>
        <v>1039</v>
      </c>
      <c r="AT15" s="114">
        <f t="shared" si="8"/>
        <v>1177</v>
      </c>
      <c r="AU15" s="114">
        <f t="shared" si="9"/>
        <v>1174</v>
      </c>
      <c r="AV15" s="91">
        <f t="shared" si="10"/>
        <v>1351</v>
      </c>
      <c r="AW15" s="114">
        <f t="shared" si="11"/>
        <v>1413</v>
      </c>
      <c r="AX15" s="114">
        <f t="shared" si="12"/>
        <v>1288</v>
      </c>
      <c r="AY15" s="39"/>
      <c r="AZ15" s="115">
        <f t="shared" si="13"/>
        <v>10</v>
      </c>
      <c r="BA15" s="114">
        <f t="shared" si="14"/>
        <v>12</v>
      </c>
      <c r="BB15" s="114">
        <f t="shared" si="15"/>
        <v>13</v>
      </c>
      <c r="BC15" s="91">
        <f t="shared" si="16"/>
        <v>14</v>
      </c>
      <c r="BD15" s="114">
        <f t="shared" si="17"/>
        <v>7</v>
      </c>
      <c r="BE15" s="114">
        <f t="shared" si="18"/>
        <v>11</v>
      </c>
      <c r="BF15" s="114">
        <f t="shared" si="19"/>
        <v>11</v>
      </c>
      <c r="BG15" s="114">
        <f t="shared" si="20"/>
        <v>10</v>
      </c>
      <c r="BH15" s="114">
        <f t="shared" si="21"/>
        <v>13</v>
      </c>
      <c r="BI15" s="114">
        <f t="shared" si="22"/>
        <v>11</v>
      </c>
      <c r="BJ15" s="114">
        <f t="shared" si="23"/>
        <v>14</v>
      </c>
      <c r="BK15" s="92">
        <f t="shared" si="28"/>
        <v>126</v>
      </c>
      <c r="BL15" s="91">
        <f t="shared" si="29"/>
        <v>7</v>
      </c>
      <c r="BM15" s="91">
        <f t="shared" si="30"/>
        <v>14</v>
      </c>
      <c r="BN15" s="93">
        <f t="shared" si="31"/>
        <v>119</v>
      </c>
      <c r="BO15" s="44"/>
    </row>
    <row r="16" spans="1:67" ht="14.25" x14ac:dyDescent="0.2">
      <c r="A16" s="94">
        <v>12</v>
      </c>
      <c r="B16" s="95" t="s">
        <v>125</v>
      </c>
      <c r="C16" s="116" t="s">
        <v>126</v>
      </c>
      <c r="D16" s="119"/>
      <c r="E16" s="97">
        <f t="shared" si="24"/>
        <v>1337</v>
      </c>
      <c r="F16" s="169">
        <v>0</v>
      </c>
      <c r="G16" s="96">
        <v>1337</v>
      </c>
      <c r="H16" s="100">
        <f t="shared" si="0"/>
        <v>87.36363636363626</v>
      </c>
      <c r="I16" s="101">
        <v>23</v>
      </c>
      <c r="J16" s="102">
        <v>10</v>
      </c>
      <c r="K16" s="103">
        <v>11</v>
      </c>
      <c r="L16" s="104">
        <f t="shared" si="25"/>
        <v>1249.6363636363637</v>
      </c>
      <c r="M16" s="100">
        <f t="shared" si="26"/>
        <v>121</v>
      </c>
      <c r="N16" s="105">
        <f t="shared" si="27"/>
        <v>112</v>
      </c>
      <c r="O16" s="106">
        <v>5</v>
      </c>
      <c r="P16" s="107">
        <v>2</v>
      </c>
      <c r="Q16" s="108">
        <v>27</v>
      </c>
      <c r="R16" s="109">
        <v>0</v>
      </c>
      <c r="S16" s="110">
        <v>32</v>
      </c>
      <c r="T16" s="111">
        <v>2</v>
      </c>
      <c r="U16" s="108">
        <v>22</v>
      </c>
      <c r="V16" s="111">
        <v>1</v>
      </c>
      <c r="W16" s="110">
        <v>6</v>
      </c>
      <c r="X16" s="111">
        <v>1</v>
      </c>
      <c r="Y16" s="110">
        <v>1</v>
      </c>
      <c r="Z16" s="111">
        <v>0</v>
      </c>
      <c r="AA16" s="110">
        <v>21</v>
      </c>
      <c r="AB16" s="109">
        <v>1</v>
      </c>
      <c r="AC16" s="106">
        <v>14</v>
      </c>
      <c r="AD16" s="107">
        <v>0</v>
      </c>
      <c r="AE16" s="112">
        <v>31</v>
      </c>
      <c r="AF16" s="109">
        <v>1</v>
      </c>
      <c r="AG16" s="108">
        <v>38</v>
      </c>
      <c r="AH16" s="111">
        <v>1</v>
      </c>
      <c r="AI16" s="108">
        <v>35</v>
      </c>
      <c r="AJ16" s="111">
        <v>1</v>
      </c>
      <c r="AK16" s="84"/>
      <c r="AL16" s="85">
        <f t="shared" si="1"/>
        <v>10</v>
      </c>
      <c r="AM16" s="84"/>
      <c r="AN16" s="113">
        <f t="shared" si="2"/>
        <v>1433</v>
      </c>
      <c r="AO16" s="91">
        <f t="shared" si="3"/>
        <v>1178</v>
      </c>
      <c r="AP16" s="114">
        <f t="shared" si="4"/>
        <v>1133</v>
      </c>
      <c r="AQ16" s="91">
        <f t="shared" si="5"/>
        <v>1224</v>
      </c>
      <c r="AR16" s="114">
        <f t="shared" si="6"/>
        <v>1431</v>
      </c>
      <c r="AS16" s="114">
        <f t="shared" si="7"/>
        <v>1481</v>
      </c>
      <c r="AT16" s="114">
        <f t="shared" si="8"/>
        <v>1278</v>
      </c>
      <c r="AU16" s="114">
        <f t="shared" si="9"/>
        <v>1314</v>
      </c>
      <c r="AV16" s="91">
        <f t="shared" si="10"/>
        <v>1145</v>
      </c>
      <c r="AW16" s="114">
        <f t="shared" si="11"/>
        <v>1037</v>
      </c>
      <c r="AX16" s="114">
        <f t="shared" si="12"/>
        <v>1092</v>
      </c>
      <c r="AY16" s="39"/>
      <c r="AZ16" s="115">
        <f t="shared" si="13"/>
        <v>10</v>
      </c>
      <c r="BA16" s="114">
        <f t="shared" si="14"/>
        <v>9</v>
      </c>
      <c r="BB16" s="114">
        <f t="shared" si="15"/>
        <v>10</v>
      </c>
      <c r="BC16" s="91">
        <f t="shared" si="16"/>
        <v>13</v>
      </c>
      <c r="BD16" s="114">
        <f t="shared" si="17"/>
        <v>14</v>
      </c>
      <c r="BE16" s="114">
        <f t="shared" si="18"/>
        <v>12</v>
      </c>
      <c r="BF16" s="114">
        <f t="shared" si="19"/>
        <v>11</v>
      </c>
      <c r="BG16" s="114">
        <f t="shared" si="20"/>
        <v>13</v>
      </c>
      <c r="BH16" s="114">
        <f t="shared" si="21"/>
        <v>10</v>
      </c>
      <c r="BI16" s="114">
        <f t="shared" si="22"/>
        <v>9</v>
      </c>
      <c r="BJ16" s="114">
        <f t="shared" si="23"/>
        <v>10</v>
      </c>
      <c r="BK16" s="92">
        <f t="shared" si="28"/>
        <v>121</v>
      </c>
      <c r="BL16" s="91">
        <f t="shared" si="29"/>
        <v>9</v>
      </c>
      <c r="BM16" s="91">
        <f t="shared" si="30"/>
        <v>14</v>
      </c>
      <c r="BN16" s="93">
        <f t="shared" si="31"/>
        <v>112</v>
      </c>
      <c r="BO16" s="44"/>
    </row>
    <row r="17" spans="1:67" ht="14.25" x14ac:dyDescent="0.2">
      <c r="A17" s="94">
        <v>13</v>
      </c>
      <c r="B17" s="95" t="s">
        <v>94</v>
      </c>
      <c r="C17" s="116" t="s">
        <v>95</v>
      </c>
      <c r="D17" s="96"/>
      <c r="E17" s="97">
        <f t="shared" si="24"/>
        <v>1286.26</v>
      </c>
      <c r="F17" s="98">
        <f>IF(K17=0,0,IF(G17+(IF(H17&gt;-150,(IF(H17&gt;=150,IF(J17&gt;=$AT$1,0,SUM(IF(MAX(O17:AJ17)=999,J17-2,J17)-K17*2*(15+50)%)*10),SUM(IF(MAX(O17:AJ17)=999,J17-2,J17)-K17*2*(H17/10+50)%)*10)),(IF(H17&lt;-150,IF((IF(MAX(O17:AJ17)=999,J17-2,J17)-K17*2*(H17/10+50)%)*10&lt;1,0,(IF(MAX(O17:AJ17)=999,J17-2,J17)-K17*2*(H17/10+50)%)*10))))),(IF(H17&gt;-150,(IF(H17&gt;150,IF(J17&gt;=$AT$1,0,SUM(IF(MAX(O17:AJ17)=999,J17-2,J17)-K17*2*(15+50)%)*10),SUM(IF(MAX(O17:AJ17)=999,J17-2,J17)-K17*2*(H17/10+50)%)*10)),(IF(H17&lt;-150,IF((IF(MAX(O17:AJ17)=999,J17-2,J17)-K17*2*(H17/10+50)%)*10&lt;1,0,(IF(MAX(O17:AJ17)=999,J17-2,J17)-K17*2*(H17/10+50)%)*10)))))))</f>
        <v>-29.740000000000002</v>
      </c>
      <c r="G17" s="96">
        <v>1316</v>
      </c>
      <c r="H17" s="100">
        <f t="shared" si="0"/>
        <v>89.727272727272748</v>
      </c>
      <c r="I17" s="101">
        <v>28</v>
      </c>
      <c r="J17" s="102">
        <v>10</v>
      </c>
      <c r="K17" s="103">
        <v>11</v>
      </c>
      <c r="L17" s="104">
        <f t="shared" si="25"/>
        <v>1226.2727272727273</v>
      </c>
      <c r="M17" s="100">
        <f t="shared" si="26"/>
        <v>107</v>
      </c>
      <c r="N17" s="105">
        <f t="shared" si="27"/>
        <v>103</v>
      </c>
      <c r="O17" s="106">
        <v>10</v>
      </c>
      <c r="P17" s="107">
        <v>1</v>
      </c>
      <c r="Q17" s="108">
        <v>29</v>
      </c>
      <c r="R17" s="109">
        <v>1</v>
      </c>
      <c r="S17" s="110">
        <v>20</v>
      </c>
      <c r="T17" s="111">
        <v>0</v>
      </c>
      <c r="U17" s="108">
        <v>8</v>
      </c>
      <c r="V17" s="111">
        <v>1</v>
      </c>
      <c r="W17" s="110">
        <v>14</v>
      </c>
      <c r="X17" s="111">
        <v>0</v>
      </c>
      <c r="Y17" s="110">
        <v>40</v>
      </c>
      <c r="Z17" s="111">
        <v>0</v>
      </c>
      <c r="AA17" s="110">
        <v>33</v>
      </c>
      <c r="AB17" s="109">
        <v>2</v>
      </c>
      <c r="AC17" s="106">
        <v>27</v>
      </c>
      <c r="AD17" s="107">
        <v>2</v>
      </c>
      <c r="AE17" s="112">
        <v>19</v>
      </c>
      <c r="AF17" s="109">
        <v>0</v>
      </c>
      <c r="AG17" s="108">
        <v>16</v>
      </c>
      <c r="AH17" s="111">
        <v>2</v>
      </c>
      <c r="AI17" s="108">
        <v>32</v>
      </c>
      <c r="AJ17" s="111">
        <v>1</v>
      </c>
      <c r="AK17" s="84"/>
      <c r="AL17" s="85">
        <f t="shared" si="1"/>
        <v>10</v>
      </c>
      <c r="AM17" s="84"/>
      <c r="AN17" s="113">
        <f t="shared" si="2"/>
        <v>1351</v>
      </c>
      <c r="AO17" s="91">
        <f t="shared" si="3"/>
        <v>1174</v>
      </c>
      <c r="AP17" s="114">
        <f t="shared" si="4"/>
        <v>1279</v>
      </c>
      <c r="AQ17" s="91">
        <f t="shared" si="5"/>
        <v>1372</v>
      </c>
      <c r="AR17" s="114">
        <f t="shared" si="6"/>
        <v>1314</v>
      </c>
      <c r="AS17" s="114">
        <f t="shared" si="7"/>
        <v>1000</v>
      </c>
      <c r="AT17" s="114">
        <f t="shared" si="8"/>
        <v>1115</v>
      </c>
      <c r="AU17" s="114">
        <f t="shared" si="9"/>
        <v>1178</v>
      </c>
      <c r="AV17" s="91">
        <f t="shared" si="10"/>
        <v>1281</v>
      </c>
      <c r="AW17" s="114">
        <f t="shared" si="11"/>
        <v>1292</v>
      </c>
      <c r="AX17" s="114">
        <f t="shared" si="12"/>
        <v>1133</v>
      </c>
      <c r="AY17" s="39"/>
      <c r="AZ17" s="115">
        <f t="shared" si="13"/>
        <v>13</v>
      </c>
      <c r="BA17" s="114">
        <f t="shared" si="14"/>
        <v>10</v>
      </c>
      <c r="BB17" s="114">
        <f t="shared" si="15"/>
        <v>7</v>
      </c>
      <c r="BC17" s="91">
        <f t="shared" si="16"/>
        <v>13</v>
      </c>
      <c r="BD17" s="114">
        <f t="shared" si="17"/>
        <v>13</v>
      </c>
      <c r="BE17" s="114">
        <f t="shared" si="18"/>
        <v>8</v>
      </c>
      <c r="BF17" s="114">
        <f t="shared" si="19"/>
        <v>4</v>
      </c>
      <c r="BG17" s="114">
        <f t="shared" si="20"/>
        <v>9</v>
      </c>
      <c r="BH17" s="114">
        <f t="shared" si="21"/>
        <v>12</v>
      </c>
      <c r="BI17" s="114">
        <f t="shared" si="22"/>
        <v>8</v>
      </c>
      <c r="BJ17" s="114">
        <f t="shared" si="23"/>
        <v>10</v>
      </c>
      <c r="BK17" s="92">
        <f t="shared" si="28"/>
        <v>107</v>
      </c>
      <c r="BL17" s="91">
        <f t="shared" si="29"/>
        <v>4</v>
      </c>
      <c r="BM17" s="91">
        <f t="shared" si="30"/>
        <v>13</v>
      </c>
      <c r="BN17" s="93">
        <f t="shared" si="31"/>
        <v>103</v>
      </c>
      <c r="BO17" s="44"/>
    </row>
    <row r="18" spans="1:67" ht="14.25" x14ac:dyDescent="0.2">
      <c r="A18" s="94">
        <v>14</v>
      </c>
      <c r="B18" s="95" t="s">
        <v>4</v>
      </c>
      <c r="C18" s="116" t="s">
        <v>16</v>
      </c>
      <c r="D18" s="96"/>
      <c r="E18" s="97">
        <f t="shared" si="24"/>
        <v>1318.68</v>
      </c>
      <c r="F18" s="98">
        <f>IF(K18=0,0,IF(G18+(IF(H18&gt;-150,(IF(H18&gt;=150,IF(J18&gt;=$AT$1,0,SUM(IF(MAX(O18:AJ18)=999,J18-2,J18)-K18*2*(15+50)%)*10),SUM(IF(MAX(O18:AJ18)=999,J18-2,J18)-K18*2*(H18/10+50)%)*10)),(IF(H18&lt;-150,IF((IF(MAX(O18:AJ18)=999,J18-2,J18)-K18*2*(H18/10+50)%)*10&lt;1,0,(IF(MAX(O18:AJ18)=999,J18-2,J18)-K18*2*(H18/10+50)%)*10))))),(IF(H18&gt;-150,(IF(H18&gt;150,IF(J18&gt;=$AT$1,0,SUM(IF(MAX(O18:AJ18)=999,J18-2,J18)-K18*2*(15+50)%)*10),SUM(IF(MAX(O18:AJ18)=999,J18-2,J18)-K18*2*(H18/10+50)%)*10)),(IF(H18&lt;-150,IF((IF(MAX(O18:AJ18)=999,J18-2,J18)-K18*2*(H18/10+50)%)*10&lt;1,0,(IF(MAX(O18:AJ18)=999,J18-2,J18)-K18*2*(H18/10+50)%)*10)))))))</f>
        <v>4.679999999999982</v>
      </c>
      <c r="G18" s="96">
        <v>1314</v>
      </c>
      <c r="H18" s="100">
        <f t="shared" si="0"/>
        <v>69.63636363636374</v>
      </c>
      <c r="I18" s="101">
        <v>10</v>
      </c>
      <c r="J18" s="102">
        <v>13</v>
      </c>
      <c r="K18" s="103">
        <v>11</v>
      </c>
      <c r="L18" s="104">
        <f t="shared" si="25"/>
        <v>1244.3636363636363</v>
      </c>
      <c r="M18" s="100">
        <f t="shared" si="26"/>
        <v>127</v>
      </c>
      <c r="N18" s="105">
        <f t="shared" si="27"/>
        <v>118</v>
      </c>
      <c r="O18" s="106">
        <v>17</v>
      </c>
      <c r="P18" s="107">
        <v>0</v>
      </c>
      <c r="Q18" s="108">
        <v>34</v>
      </c>
      <c r="R18" s="109">
        <v>2</v>
      </c>
      <c r="S18" s="110">
        <v>29</v>
      </c>
      <c r="T18" s="111">
        <v>0</v>
      </c>
      <c r="U18" s="108">
        <v>32</v>
      </c>
      <c r="V18" s="111">
        <v>1</v>
      </c>
      <c r="W18" s="110">
        <v>13</v>
      </c>
      <c r="X18" s="111">
        <v>2</v>
      </c>
      <c r="Y18" s="110">
        <v>15</v>
      </c>
      <c r="Z18" s="111">
        <v>0</v>
      </c>
      <c r="AA18" s="110">
        <v>35</v>
      </c>
      <c r="AB18" s="109">
        <v>2</v>
      </c>
      <c r="AC18" s="106">
        <v>12</v>
      </c>
      <c r="AD18" s="107">
        <v>2</v>
      </c>
      <c r="AE18" s="112">
        <v>4</v>
      </c>
      <c r="AF18" s="109">
        <v>2</v>
      </c>
      <c r="AG18" s="108">
        <v>37</v>
      </c>
      <c r="AH18" s="111">
        <v>2</v>
      </c>
      <c r="AI18" s="108">
        <v>2</v>
      </c>
      <c r="AJ18" s="111">
        <v>0</v>
      </c>
      <c r="AK18" s="84"/>
      <c r="AL18" s="85">
        <f t="shared" si="1"/>
        <v>13</v>
      </c>
      <c r="AM18" s="84"/>
      <c r="AN18" s="113">
        <f t="shared" si="2"/>
        <v>1288</v>
      </c>
      <c r="AO18" s="91">
        <f t="shared" si="3"/>
        <v>1095</v>
      </c>
      <c r="AP18" s="114">
        <f t="shared" si="4"/>
        <v>1174</v>
      </c>
      <c r="AQ18" s="91">
        <f t="shared" si="5"/>
        <v>1133</v>
      </c>
      <c r="AR18" s="114">
        <f t="shared" si="6"/>
        <v>1316</v>
      </c>
      <c r="AS18" s="114">
        <f t="shared" si="7"/>
        <v>1299</v>
      </c>
      <c r="AT18" s="114">
        <f t="shared" si="8"/>
        <v>1092</v>
      </c>
      <c r="AU18" s="114">
        <f t="shared" si="9"/>
        <v>1337</v>
      </c>
      <c r="AV18" s="91">
        <f t="shared" si="10"/>
        <v>1437</v>
      </c>
      <c r="AW18" s="114">
        <f t="shared" si="11"/>
        <v>1039</v>
      </c>
      <c r="AX18" s="114">
        <f t="shared" si="12"/>
        <v>1478</v>
      </c>
      <c r="AY18" s="39"/>
      <c r="AZ18" s="115">
        <f t="shared" si="13"/>
        <v>14</v>
      </c>
      <c r="BA18" s="114">
        <f t="shared" si="14"/>
        <v>9</v>
      </c>
      <c r="BB18" s="114">
        <f t="shared" si="15"/>
        <v>10</v>
      </c>
      <c r="BC18" s="91">
        <f t="shared" si="16"/>
        <v>10</v>
      </c>
      <c r="BD18" s="114">
        <f t="shared" si="17"/>
        <v>10</v>
      </c>
      <c r="BE18" s="114">
        <f t="shared" si="18"/>
        <v>10</v>
      </c>
      <c r="BF18" s="114">
        <f t="shared" si="19"/>
        <v>10</v>
      </c>
      <c r="BG18" s="114">
        <f t="shared" si="20"/>
        <v>10</v>
      </c>
      <c r="BH18" s="114">
        <f t="shared" si="21"/>
        <v>13</v>
      </c>
      <c r="BI18" s="114">
        <f t="shared" si="22"/>
        <v>11</v>
      </c>
      <c r="BJ18" s="114">
        <f t="shared" si="23"/>
        <v>20</v>
      </c>
      <c r="BK18" s="92">
        <f t="shared" si="28"/>
        <v>127</v>
      </c>
      <c r="BL18" s="91">
        <f t="shared" si="29"/>
        <v>9</v>
      </c>
      <c r="BM18" s="91">
        <f t="shared" si="30"/>
        <v>20</v>
      </c>
      <c r="BN18" s="93">
        <f t="shared" si="31"/>
        <v>118</v>
      </c>
      <c r="BO18" s="44"/>
    </row>
    <row r="19" spans="1:67" ht="14.25" x14ac:dyDescent="0.2">
      <c r="A19" s="94">
        <v>15</v>
      </c>
      <c r="B19" s="95" t="s">
        <v>209</v>
      </c>
      <c r="C19" s="116" t="s">
        <v>19</v>
      </c>
      <c r="D19" s="96"/>
      <c r="E19" s="97">
        <f t="shared" si="24"/>
        <v>1276.1399999999999</v>
      </c>
      <c r="F19" s="98">
        <f>IF(K19=0,0,IF(G19+(IF(H19&gt;-150,(IF(H19&gt;=150,IF(J19&gt;=$AT$1,0,SUM(IF(MAX(O19:AJ19)=999,J19-2,J19)-K19*2*(15+50)%)*10),SUM(IF(MAX(O19:AJ19)=999,J19-2,J19)-K19*2*(H19/10+50)%)*10)),(IF(H19&lt;-150,IF((IF(MAX(O19:AJ19)=999,J19-2,J19)-K19*2*(H19/10+50)%)*10&lt;1,0,(IF(MAX(O19:AJ19)=999,J19-2,J19)-K19*2*(H19/10+50)%)*10))))),(IF(H19&gt;-150,(IF(H19&gt;150,IF(J19&gt;=$AT$1,0,SUM(IF(MAX(O19:AJ19)=999,J19-2,J19)-K19*2*(15+50)%)*10),SUM(IF(MAX(O19:AJ19)=999,J19-2,J19)-K19*2*(H19/10+50)%)*10)),(IF(H19&lt;-150,IF((IF(MAX(O19:AJ19)=999,J19-2,J19)-K19*2*(H19/10+50)%)*10&lt;1,0,(IF(MAX(O19:AJ19)=999,J19-2,J19)-K19*2*(H19/10+50)%)*10)))))))</f>
        <v>-22.860000000000014</v>
      </c>
      <c r="G19" s="96">
        <v>1299</v>
      </c>
      <c r="H19" s="100">
        <f t="shared" si="0"/>
        <v>58.454545454545496</v>
      </c>
      <c r="I19" s="101">
        <v>24</v>
      </c>
      <c r="J19" s="102">
        <v>10</v>
      </c>
      <c r="K19" s="103">
        <v>11</v>
      </c>
      <c r="L19" s="104">
        <f t="shared" si="25"/>
        <v>1240.5454545454545</v>
      </c>
      <c r="M19" s="100">
        <f t="shared" si="26"/>
        <v>118</v>
      </c>
      <c r="N19" s="105">
        <f t="shared" si="27"/>
        <v>110</v>
      </c>
      <c r="O19" s="106">
        <v>11</v>
      </c>
      <c r="P19" s="107">
        <v>1</v>
      </c>
      <c r="Q19" s="108">
        <v>16</v>
      </c>
      <c r="R19" s="109">
        <v>1</v>
      </c>
      <c r="S19" s="110">
        <v>1</v>
      </c>
      <c r="T19" s="111">
        <v>1</v>
      </c>
      <c r="U19" s="108">
        <v>19</v>
      </c>
      <c r="V19" s="111">
        <v>0</v>
      </c>
      <c r="W19" s="110">
        <v>40</v>
      </c>
      <c r="X19" s="111">
        <v>2</v>
      </c>
      <c r="Y19" s="110">
        <v>14</v>
      </c>
      <c r="Z19" s="111">
        <v>2</v>
      </c>
      <c r="AA19" s="110">
        <v>17</v>
      </c>
      <c r="AB19" s="109">
        <v>0</v>
      </c>
      <c r="AC19" s="106">
        <v>21</v>
      </c>
      <c r="AD19" s="107">
        <v>0</v>
      </c>
      <c r="AE19" s="112">
        <v>32</v>
      </c>
      <c r="AF19" s="109">
        <v>1</v>
      </c>
      <c r="AG19" s="108">
        <v>34</v>
      </c>
      <c r="AH19" s="111">
        <v>1</v>
      </c>
      <c r="AI19" s="108">
        <v>31</v>
      </c>
      <c r="AJ19" s="111">
        <v>1</v>
      </c>
      <c r="AK19" s="84"/>
      <c r="AL19" s="85">
        <f t="shared" si="1"/>
        <v>10</v>
      </c>
      <c r="AM19" s="84"/>
      <c r="AN19" s="113">
        <f t="shared" si="2"/>
        <v>1339</v>
      </c>
      <c r="AO19" s="91">
        <f t="shared" si="3"/>
        <v>1292</v>
      </c>
      <c r="AP19" s="114">
        <f t="shared" si="4"/>
        <v>1481</v>
      </c>
      <c r="AQ19" s="91">
        <f t="shared" si="5"/>
        <v>1281</v>
      </c>
      <c r="AR19" s="114">
        <f t="shared" si="6"/>
        <v>1000</v>
      </c>
      <c r="AS19" s="114">
        <f t="shared" si="7"/>
        <v>1314</v>
      </c>
      <c r="AT19" s="114">
        <f t="shared" si="8"/>
        <v>1288</v>
      </c>
      <c r="AU19" s="114">
        <f t="shared" si="9"/>
        <v>1278</v>
      </c>
      <c r="AV19" s="91">
        <f t="shared" si="10"/>
        <v>1133</v>
      </c>
      <c r="AW19" s="114">
        <f t="shared" si="11"/>
        <v>1095</v>
      </c>
      <c r="AX19" s="114">
        <f t="shared" si="12"/>
        <v>1145</v>
      </c>
      <c r="AY19" s="39"/>
      <c r="AZ19" s="115">
        <f t="shared" si="13"/>
        <v>11</v>
      </c>
      <c r="BA19" s="114">
        <f t="shared" si="14"/>
        <v>8</v>
      </c>
      <c r="BB19" s="114">
        <f t="shared" si="15"/>
        <v>12</v>
      </c>
      <c r="BC19" s="91">
        <f t="shared" si="16"/>
        <v>12</v>
      </c>
      <c r="BD19" s="114">
        <f t="shared" si="17"/>
        <v>8</v>
      </c>
      <c r="BE19" s="114">
        <f t="shared" si="18"/>
        <v>13</v>
      </c>
      <c r="BF19" s="114">
        <f t="shared" si="19"/>
        <v>14</v>
      </c>
      <c r="BG19" s="114">
        <f t="shared" si="20"/>
        <v>11</v>
      </c>
      <c r="BH19" s="114">
        <f t="shared" si="21"/>
        <v>10</v>
      </c>
      <c r="BI19" s="114">
        <f t="shared" si="22"/>
        <v>9</v>
      </c>
      <c r="BJ19" s="114">
        <f t="shared" si="23"/>
        <v>10</v>
      </c>
      <c r="BK19" s="92">
        <f t="shared" si="28"/>
        <v>118</v>
      </c>
      <c r="BL19" s="91">
        <f t="shared" si="29"/>
        <v>8</v>
      </c>
      <c r="BM19" s="91">
        <f t="shared" si="30"/>
        <v>14</v>
      </c>
      <c r="BN19" s="93">
        <f t="shared" si="31"/>
        <v>110</v>
      </c>
      <c r="BO19" s="44"/>
    </row>
    <row r="20" spans="1:67" ht="14.25" x14ac:dyDescent="0.2">
      <c r="A20" s="94">
        <v>16</v>
      </c>
      <c r="B20" s="95" t="s">
        <v>96</v>
      </c>
      <c r="C20" s="116" t="s">
        <v>16</v>
      </c>
      <c r="D20" s="96"/>
      <c r="E20" s="97">
        <f t="shared" si="24"/>
        <v>1292</v>
      </c>
      <c r="F20" s="169">
        <v>0</v>
      </c>
      <c r="G20" s="96">
        <v>1292</v>
      </c>
      <c r="H20" s="100">
        <f t="shared" si="0"/>
        <v>8.7272727272727479</v>
      </c>
      <c r="I20" s="101">
        <v>35</v>
      </c>
      <c r="J20" s="102">
        <v>8</v>
      </c>
      <c r="K20" s="103">
        <v>11</v>
      </c>
      <c r="L20" s="104">
        <f t="shared" si="25"/>
        <v>1283.2727272727273</v>
      </c>
      <c r="M20" s="100">
        <f t="shared" si="26"/>
        <v>119</v>
      </c>
      <c r="N20" s="105">
        <f t="shared" si="27"/>
        <v>111</v>
      </c>
      <c r="O20" s="106">
        <v>1</v>
      </c>
      <c r="P20" s="107">
        <v>1</v>
      </c>
      <c r="Q20" s="108">
        <v>15</v>
      </c>
      <c r="R20" s="109">
        <v>1</v>
      </c>
      <c r="S20" s="110">
        <v>22</v>
      </c>
      <c r="T20" s="111">
        <v>0</v>
      </c>
      <c r="U20" s="108">
        <v>5</v>
      </c>
      <c r="V20" s="111">
        <v>2</v>
      </c>
      <c r="W20" s="110">
        <v>36</v>
      </c>
      <c r="X20" s="111">
        <v>2</v>
      </c>
      <c r="Y20" s="110">
        <v>6</v>
      </c>
      <c r="Z20" s="111">
        <v>0</v>
      </c>
      <c r="AA20" s="110">
        <v>29</v>
      </c>
      <c r="AB20" s="109">
        <v>0</v>
      </c>
      <c r="AC20" s="106">
        <v>32</v>
      </c>
      <c r="AD20" s="107">
        <v>1</v>
      </c>
      <c r="AE20" s="112">
        <v>8</v>
      </c>
      <c r="AF20" s="109">
        <v>0</v>
      </c>
      <c r="AG20" s="108">
        <v>13</v>
      </c>
      <c r="AH20" s="111">
        <v>0</v>
      </c>
      <c r="AI20" s="108">
        <v>30</v>
      </c>
      <c r="AJ20" s="111">
        <v>1</v>
      </c>
      <c r="AK20" s="84"/>
      <c r="AL20" s="85">
        <f t="shared" si="1"/>
        <v>8</v>
      </c>
      <c r="AM20" s="84"/>
      <c r="AN20" s="113">
        <f t="shared" si="2"/>
        <v>1481</v>
      </c>
      <c r="AO20" s="91">
        <f t="shared" si="3"/>
        <v>1299</v>
      </c>
      <c r="AP20" s="114">
        <f t="shared" si="4"/>
        <v>1224</v>
      </c>
      <c r="AQ20" s="91">
        <f t="shared" si="5"/>
        <v>1433</v>
      </c>
      <c r="AR20" s="114">
        <f t="shared" si="6"/>
        <v>1083</v>
      </c>
      <c r="AS20" s="114">
        <f t="shared" si="7"/>
        <v>1431</v>
      </c>
      <c r="AT20" s="114">
        <f t="shared" si="8"/>
        <v>1174</v>
      </c>
      <c r="AU20" s="114">
        <f t="shared" si="9"/>
        <v>1133</v>
      </c>
      <c r="AV20" s="91">
        <f t="shared" si="10"/>
        <v>1372</v>
      </c>
      <c r="AW20" s="114">
        <f t="shared" si="11"/>
        <v>1316</v>
      </c>
      <c r="AX20" s="114">
        <f t="shared" si="12"/>
        <v>1170</v>
      </c>
      <c r="AY20" s="39"/>
      <c r="AZ20" s="115">
        <f t="shared" si="13"/>
        <v>12</v>
      </c>
      <c r="BA20" s="114">
        <f t="shared" si="14"/>
        <v>10</v>
      </c>
      <c r="BB20" s="114">
        <f t="shared" si="15"/>
        <v>13</v>
      </c>
      <c r="BC20" s="91">
        <f t="shared" si="16"/>
        <v>10</v>
      </c>
      <c r="BD20" s="114">
        <f t="shared" si="17"/>
        <v>9</v>
      </c>
      <c r="BE20" s="114">
        <f t="shared" si="18"/>
        <v>14</v>
      </c>
      <c r="BF20" s="114">
        <f t="shared" si="19"/>
        <v>10</v>
      </c>
      <c r="BG20" s="114">
        <f t="shared" si="20"/>
        <v>10</v>
      </c>
      <c r="BH20" s="114">
        <f t="shared" si="21"/>
        <v>13</v>
      </c>
      <c r="BI20" s="114">
        <f t="shared" si="22"/>
        <v>10</v>
      </c>
      <c r="BJ20" s="114">
        <f t="shared" si="23"/>
        <v>8</v>
      </c>
      <c r="BK20" s="92">
        <f t="shared" si="28"/>
        <v>119</v>
      </c>
      <c r="BL20" s="91">
        <f t="shared" si="29"/>
        <v>8</v>
      </c>
      <c r="BM20" s="91">
        <f t="shared" si="30"/>
        <v>14</v>
      </c>
      <c r="BN20" s="93">
        <f t="shared" si="31"/>
        <v>111</v>
      </c>
      <c r="BO20" s="44"/>
    </row>
    <row r="21" spans="1:67" ht="14.25" x14ac:dyDescent="0.2">
      <c r="A21" s="94">
        <v>17</v>
      </c>
      <c r="B21" s="95" t="s">
        <v>10</v>
      </c>
      <c r="C21" s="116" t="s">
        <v>17</v>
      </c>
      <c r="D21" s="96"/>
      <c r="E21" s="97">
        <f t="shared" si="24"/>
        <v>1328.24</v>
      </c>
      <c r="F21" s="98">
        <f t="shared" ref="F21:F27" si="32">IF(K21=0,0,IF(G21+(IF(H21&gt;-150,(IF(H21&gt;=150,IF(J21&gt;=$AT$1,0,SUM(IF(MAX(O21:AJ21)=999,J21-2,J21)-K21*2*(15+50)%)*10),SUM(IF(MAX(O21:AJ21)=999,J21-2,J21)-K21*2*(H21/10+50)%)*10)),(IF(H21&lt;-150,IF((IF(MAX(O21:AJ21)=999,J21-2,J21)-K21*2*(H21/10+50)%)*10&lt;1,0,(IF(MAX(O21:AJ21)=999,J21-2,J21)-K21*2*(H21/10+50)%)*10))))),(IF(H21&gt;-150,(IF(H21&gt;150,IF(J21&gt;=$AT$1,0,SUM(IF(MAX(O21:AJ21)=999,J21-2,J21)-K21*2*(15+50)%)*10),SUM(IF(MAX(O21:AJ21)=999,J21-2,J21)-K21*2*(H21/10+50)%)*10)),(IF(H21&lt;-150,IF((IF(MAX(O21:AJ21)=999,J21-2,J21)-K21*2*(H21/10+50)%)*10&lt;1,0,(IF(MAX(O21:AJ21)=999,J21-2,J21)-K21*2*(H21/10+50)%)*10)))))))</f>
        <v>40.239999999999995</v>
      </c>
      <c r="G21" s="120">
        <v>1288</v>
      </c>
      <c r="H21" s="100">
        <f t="shared" si="0"/>
        <v>-46.545454545454504</v>
      </c>
      <c r="I21" s="101">
        <v>5</v>
      </c>
      <c r="J21" s="102">
        <v>14</v>
      </c>
      <c r="K21" s="103">
        <v>11</v>
      </c>
      <c r="L21" s="104">
        <f t="shared" si="25"/>
        <v>1334.5454545454545</v>
      </c>
      <c r="M21" s="100">
        <f t="shared" si="26"/>
        <v>139</v>
      </c>
      <c r="N21" s="105">
        <f t="shared" si="27"/>
        <v>129</v>
      </c>
      <c r="O21" s="106">
        <v>14</v>
      </c>
      <c r="P21" s="107">
        <v>2</v>
      </c>
      <c r="Q21" s="108">
        <v>18</v>
      </c>
      <c r="R21" s="109">
        <v>1</v>
      </c>
      <c r="S21" s="110">
        <v>4</v>
      </c>
      <c r="T21" s="111">
        <v>0</v>
      </c>
      <c r="U21" s="108">
        <v>28</v>
      </c>
      <c r="V21" s="111">
        <v>2</v>
      </c>
      <c r="W21" s="110">
        <v>7</v>
      </c>
      <c r="X21" s="111">
        <v>0</v>
      </c>
      <c r="Y21" s="110">
        <v>31</v>
      </c>
      <c r="Z21" s="111">
        <v>2</v>
      </c>
      <c r="AA21" s="110">
        <v>15</v>
      </c>
      <c r="AB21" s="109">
        <v>2</v>
      </c>
      <c r="AC21" s="106">
        <v>2</v>
      </c>
      <c r="AD21" s="107">
        <v>0</v>
      </c>
      <c r="AE21" s="112">
        <v>9</v>
      </c>
      <c r="AF21" s="109">
        <v>2</v>
      </c>
      <c r="AG21" s="108">
        <v>6</v>
      </c>
      <c r="AH21" s="111">
        <v>1</v>
      </c>
      <c r="AI21" s="108">
        <v>11</v>
      </c>
      <c r="AJ21" s="111">
        <v>2</v>
      </c>
      <c r="AK21" s="84"/>
      <c r="AL21" s="85">
        <f t="shared" si="1"/>
        <v>14</v>
      </c>
      <c r="AM21" s="84"/>
      <c r="AN21" s="113">
        <f t="shared" si="2"/>
        <v>1314</v>
      </c>
      <c r="AO21" s="91">
        <f t="shared" si="3"/>
        <v>1286</v>
      </c>
      <c r="AP21" s="114">
        <f t="shared" si="4"/>
        <v>1437</v>
      </c>
      <c r="AQ21" s="91">
        <f t="shared" si="5"/>
        <v>1177</v>
      </c>
      <c r="AR21" s="114">
        <f t="shared" si="6"/>
        <v>1413</v>
      </c>
      <c r="AS21" s="114">
        <f t="shared" si="7"/>
        <v>1145</v>
      </c>
      <c r="AT21" s="114">
        <f t="shared" si="8"/>
        <v>1299</v>
      </c>
      <c r="AU21" s="114">
        <f t="shared" si="9"/>
        <v>1478</v>
      </c>
      <c r="AV21" s="91">
        <f t="shared" si="10"/>
        <v>1361</v>
      </c>
      <c r="AW21" s="114">
        <f t="shared" si="11"/>
        <v>1431</v>
      </c>
      <c r="AX21" s="114">
        <f t="shared" si="12"/>
        <v>1339</v>
      </c>
      <c r="AY21" s="39"/>
      <c r="AZ21" s="115">
        <f t="shared" si="13"/>
        <v>13</v>
      </c>
      <c r="BA21" s="114">
        <f t="shared" si="14"/>
        <v>14</v>
      </c>
      <c r="BB21" s="114">
        <f t="shared" si="15"/>
        <v>13</v>
      </c>
      <c r="BC21" s="91">
        <f t="shared" si="16"/>
        <v>11</v>
      </c>
      <c r="BD21" s="114">
        <f t="shared" si="17"/>
        <v>11</v>
      </c>
      <c r="BE21" s="114">
        <f t="shared" si="18"/>
        <v>10</v>
      </c>
      <c r="BF21" s="114">
        <f t="shared" si="19"/>
        <v>10</v>
      </c>
      <c r="BG21" s="114">
        <f t="shared" si="20"/>
        <v>20</v>
      </c>
      <c r="BH21" s="114">
        <f t="shared" si="21"/>
        <v>12</v>
      </c>
      <c r="BI21" s="114">
        <f t="shared" si="22"/>
        <v>14</v>
      </c>
      <c r="BJ21" s="114">
        <f t="shared" si="23"/>
        <v>11</v>
      </c>
      <c r="BK21" s="92">
        <f t="shared" si="28"/>
        <v>139</v>
      </c>
      <c r="BL21" s="91">
        <f t="shared" si="29"/>
        <v>10</v>
      </c>
      <c r="BM21" s="91">
        <f t="shared" si="30"/>
        <v>20</v>
      </c>
      <c r="BN21" s="93">
        <f t="shared" si="31"/>
        <v>129</v>
      </c>
      <c r="BO21" s="44"/>
    </row>
    <row r="22" spans="1:67" ht="14.25" x14ac:dyDescent="0.2">
      <c r="A22" s="94">
        <v>18</v>
      </c>
      <c r="B22" s="95" t="s">
        <v>99</v>
      </c>
      <c r="C22" s="116" t="s">
        <v>42</v>
      </c>
      <c r="D22" s="96" t="s">
        <v>137</v>
      </c>
      <c r="E22" s="97">
        <f t="shared" si="24"/>
        <v>1318.44</v>
      </c>
      <c r="F22" s="98">
        <f t="shared" si="32"/>
        <v>32.44</v>
      </c>
      <c r="G22" s="96">
        <v>1286</v>
      </c>
      <c r="H22" s="100">
        <f t="shared" si="0"/>
        <v>-11.090909090909008</v>
      </c>
      <c r="I22" s="101">
        <v>4</v>
      </c>
      <c r="J22" s="102">
        <v>14</v>
      </c>
      <c r="K22" s="103">
        <v>11</v>
      </c>
      <c r="L22" s="104">
        <f t="shared" si="25"/>
        <v>1297.090909090909</v>
      </c>
      <c r="M22" s="100">
        <f t="shared" si="26"/>
        <v>143</v>
      </c>
      <c r="N22" s="105">
        <f t="shared" si="27"/>
        <v>134</v>
      </c>
      <c r="O22" s="106">
        <v>34</v>
      </c>
      <c r="P22" s="107">
        <v>2</v>
      </c>
      <c r="Q22" s="108">
        <v>17</v>
      </c>
      <c r="R22" s="109">
        <v>1</v>
      </c>
      <c r="S22" s="110">
        <v>2</v>
      </c>
      <c r="T22" s="111">
        <v>0</v>
      </c>
      <c r="U22" s="108">
        <v>36</v>
      </c>
      <c r="V22" s="111">
        <v>1</v>
      </c>
      <c r="W22" s="110">
        <v>21</v>
      </c>
      <c r="X22" s="111">
        <v>1</v>
      </c>
      <c r="Y22" s="110">
        <v>22</v>
      </c>
      <c r="Z22" s="111">
        <v>2</v>
      </c>
      <c r="AA22" s="110">
        <v>19</v>
      </c>
      <c r="AB22" s="109">
        <v>2</v>
      </c>
      <c r="AC22" s="106">
        <v>4</v>
      </c>
      <c r="AD22" s="107">
        <v>1</v>
      </c>
      <c r="AE22" s="112">
        <v>29</v>
      </c>
      <c r="AF22" s="109">
        <v>2</v>
      </c>
      <c r="AG22" s="108">
        <v>3</v>
      </c>
      <c r="AH22" s="111">
        <v>0</v>
      </c>
      <c r="AI22" s="108">
        <v>1</v>
      </c>
      <c r="AJ22" s="111">
        <v>2</v>
      </c>
      <c r="AK22" s="84"/>
      <c r="AL22" s="85">
        <f t="shared" si="1"/>
        <v>14</v>
      </c>
      <c r="AM22" s="84"/>
      <c r="AN22" s="113">
        <f t="shared" si="2"/>
        <v>1095</v>
      </c>
      <c r="AO22" s="91">
        <f t="shared" si="3"/>
        <v>1288</v>
      </c>
      <c r="AP22" s="114">
        <f t="shared" si="4"/>
        <v>1478</v>
      </c>
      <c r="AQ22" s="91">
        <f t="shared" si="5"/>
        <v>1083</v>
      </c>
      <c r="AR22" s="114">
        <f t="shared" si="6"/>
        <v>1278</v>
      </c>
      <c r="AS22" s="114">
        <f t="shared" si="7"/>
        <v>1224</v>
      </c>
      <c r="AT22" s="114">
        <f t="shared" si="8"/>
        <v>1281</v>
      </c>
      <c r="AU22" s="114">
        <f t="shared" si="9"/>
        <v>1437</v>
      </c>
      <c r="AV22" s="91">
        <f t="shared" si="10"/>
        <v>1174</v>
      </c>
      <c r="AW22" s="114">
        <f t="shared" si="11"/>
        <v>1449</v>
      </c>
      <c r="AX22" s="114">
        <f t="shared" si="12"/>
        <v>1481</v>
      </c>
      <c r="AY22" s="39"/>
      <c r="AZ22" s="115">
        <f t="shared" si="13"/>
        <v>9</v>
      </c>
      <c r="BA22" s="114">
        <f t="shared" si="14"/>
        <v>14</v>
      </c>
      <c r="BB22" s="114">
        <f t="shared" si="15"/>
        <v>20</v>
      </c>
      <c r="BC22" s="91">
        <f t="shared" si="16"/>
        <v>9</v>
      </c>
      <c r="BD22" s="114">
        <f t="shared" si="17"/>
        <v>11</v>
      </c>
      <c r="BE22" s="114">
        <f t="shared" si="18"/>
        <v>13</v>
      </c>
      <c r="BF22" s="114">
        <f t="shared" si="19"/>
        <v>12</v>
      </c>
      <c r="BG22" s="114">
        <f t="shared" si="20"/>
        <v>13</v>
      </c>
      <c r="BH22" s="114">
        <f t="shared" si="21"/>
        <v>10</v>
      </c>
      <c r="BI22" s="114">
        <f t="shared" si="22"/>
        <v>20</v>
      </c>
      <c r="BJ22" s="114">
        <f t="shared" si="23"/>
        <v>12</v>
      </c>
      <c r="BK22" s="92">
        <f t="shared" si="28"/>
        <v>143</v>
      </c>
      <c r="BL22" s="91">
        <f t="shared" si="29"/>
        <v>9</v>
      </c>
      <c r="BM22" s="91">
        <f t="shared" si="30"/>
        <v>20</v>
      </c>
      <c r="BN22" s="93">
        <f t="shared" si="31"/>
        <v>134</v>
      </c>
      <c r="BO22" s="44"/>
    </row>
    <row r="23" spans="1:67" ht="14.25" x14ac:dyDescent="0.2">
      <c r="A23" s="94">
        <v>19</v>
      </c>
      <c r="B23" s="95" t="s">
        <v>8</v>
      </c>
      <c r="C23" s="116" t="s">
        <v>92</v>
      </c>
      <c r="D23" s="96"/>
      <c r="E23" s="97">
        <f t="shared" si="24"/>
        <v>1292.0999999999999</v>
      </c>
      <c r="F23" s="98">
        <f t="shared" si="32"/>
        <v>11.099999999999994</v>
      </c>
      <c r="G23" s="96">
        <v>1281</v>
      </c>
      <c r="H23" s="100">
        <f t="shared" si="0"/>
        <v>-5</v>
      </c>
      <c r="I23" s="101">
        <v>15</v>
      </c>
      <c r="J23" s="102">
        <v>12</v>
      </c>
      <c r="K23" s="103">
        <v>11</v>
      </c>
      <c r="L23" s="104">
        <f t="shared" si="25"/>
        <v>1286</v>
      </c>
      <c r="M23" s="100">
        <f t="shared" si="26"/>
        <v>128</v>
      </c>
      <c r="N23" s="105">
        <f t="shared" si="27"/>
        <v>124</v>
      </c>
      <c r="O23" s="106">
        <v>4</v>
      </c>
      <c r="P23" s="107">
        <v>0</v>
      </c>
      <c r="Q23" s="108">
        <v>33</v>
      </c>
      <c r="R23" s="109">
        <v>2</v>
      </c>
      <c r="S23" s="110">
        <v>25</v>
      </c>
      <c r="T23" s="111">
        <v>1</v>
      </c>
      <c r="U23" s="108">
        <v>15</v>
      </c>
      <c r="V23" s="111">
        <v>2</v>
      </c>
      <c r="W23" s="110">
        <v>37</v>
      </c>
      <c r="X23" s="111">
        <v>2</v>
      </c>
      <c r="Y23" s="110">
        <v>9</v>
      </c>
      <c r="Z23" s="111">
        <v>0</v>
      </c>
      <c r="AA23" s="110">
        <v>18</v>
      </c>
      <c r="AB23" s="109">
        <v>0</v>
      </c>
      <c r="AC23" s="106">
        <v>24</v>
      </c>
      <c r="AD23" s="107">
        <v>1</v>
      </c>
      <c r="AE23" s="112">
        <v>13</v>
      </c>
      <c r="AF23" s="109">
        <v>2</v>
      </c>
      <c r="AG23" s="108">
        <v>5</v>
      </c>
      <c r="AH23" s="111">
        <v>2</v>
      </c>
      <c r="AI23" s="108">
        <v>3</v>
      </c>
      <c r="AJ23" s="111">
        <v>0</v>
      </c>
      <c r="AK23" s="84"/>
      <c r="AL23" s="85">
        <f t="shared" si="1"/>
        <v>12</v>
      </c>
      <c r="AM23" s="84"/>
      <c r="AN23" s="113">
        <f t="shared" si="2"/>
        <v>1437</v>
      </c>
      <c r="AO23" s="91">
        <f t="shared" si="3"/>
        <v>1115</v>
      </c>
      <c r="AP23" s="114">
        <f t="shared" si="4"/>
        <v>1205</v>
      </c>
      <c r="AQ23" s="91">
        <f t="shared" si="5"/>
        <v>1299</v>
      </c>
      <c r="AR23" s="114">
        <f t="shared" si="6"/>
        <v>1039</v>
      </c>
      <c r="AS23" s="114">
        <f t="shared" si="7"/>
        <v>1361</v>
      </c>
      <c r="AT23" s="114">
        <f t="shared" si="8"/>
        <v>1286</v>
      </c>
      <c r="AU23" s="114">
        <f t="shared" si="9"/>
        <v>1206</v>
      </c>
      <c r="AV23" s="91">
        <f t="shared" si="10"/>
        <v>1316</v>
      </c>
      <c r="AW23" s="114">
        <f t="shared" si="11"/>
        <v>1433</v>
      </c>
      <c r="AX23" s="114">
        <f t="shared" si="12"/>
        <v>1449</v>
      </c>
      <c r="AY23" s="39"/>
      <c r="AZ23" s="115">
        <f t="shared" si="13"/>
        <v>13</v>
      </c>
      <c r="BA23" s="114">
        <f t="shared" si="14"/>
        <v>4</v>
      </c>
      <c r="BB23" s="114">
        <f t="shared" si="15"/>
        <v>12</v>
      </c>
      <c r="BC23" s="91">
        <f t="shared" si="16"/>
        <v>10</v>
      </c>
      <c r="BD23" s="114">
        <f t="shared" si="17"/>
        <v>11</v>
      </c>
      <c r="BE23" s="114">
        <f t="shared" si="18"/>
        <v>12</v>
      </c>
      <c r="BF23" s="114">
        <f t="shared" si="19"/>
        <v>14</v>
      </c>
      <c r="BG23" s="114">
        <f t="shared" si="20"/>
        <v>12</v>
      </c>
      <c r="BH23" s="114">
        <f t="shared" si="21"/>
        <v>10</v>
      </c>
      <c r="BI23" s="114">
        <f t="shared" si="22"/>
        <v>10</v>
      </c>
      <c r="BJ23" s="114">
        <f t="shared" si="23"/>
        <v>20</v>
      </c>
      <c r="BK23" s="92">
        <f t="shared" si="28"/>
        <v>128</v>
      </c>
      <c r="BL23" s="91">
        <f t="shared" si="29"/>
        <v>4</v>
      </c>
      <c r="BM23" s="91">
        <f t="shared" si="30"/>
        <v>20</v>
      </c>
      <c r="BN23" s="93">
        <f t="shared" si="31"/>
        <v>124</v>
      </c>
      <c r="BO23" s="44"/>
    </row>
    <row r="24" spans="1:67" ht="14.25" x14ac:dyDescent="0.2">
      <c r="A24" s="94">
        <v>20</v>
      </c>
      <c r="B24" s="95" t="s">
        <v>5</v>
      </c>
      <c r="C24" s="116" t="s">
        <v>16</v>
      </c>
      <c r="D24" s="96"/>
      <c r="E24" s="97">
        <f t="shared" si="24"/>
        <v>1216.8599999999999</v>
      </c>
      <c r="F24" s="98">
        <f t="shared" si="32"/>
        <v>-62.140000000000022</v>
      </c>
      <c r="G24" s="96">
        <v>1279</v>
      </c>
      <c r="H24" s="100">
        <f t="shared" si="0"/>
        <v>100.63636363636374</v>
      </c>
      <c r="I24" s="101">
        <v>38</v>
      </c>
      <c r="J24" s="102">
        <v>7</v>
      </c>
      <c r="K24" s="103">
        <v>11</v>
      </c>
      <c r="L24" s="104">
        <f t="shared" si="25"/>
        <v>1178.3636363636363</v>
      </c>
      <c r="M24" s="100">
        <f t="shared" si="26"/>
        <v>110</v>
      </c>
      <c r="N24" s="105">
        <f t="shared" si="27"/>
        <v>106</v>
      </c>
      <c r="O24" s="106">
        <v>24</v>
      </c>
      <c r="P24" s="107">
        <v>2</v>
      </c>
      <c r="Q24" s="108">
        <v>31</v>
      </c>
      <c r="R24" s="109">
        <v>0</v>
      </c>
      <c r="S24" s="110">
        <v>13</v>
      </c>
      <c r="T24" s="111">
        <v>2</v>
      </c>
      <c r="U24" s="108">
        <v>37</v>
      </c>
      <c r="V24" s="111">
        <v>0</v>
      </c>
      <c r="W24" s="110">
        <v>11</v>
      </c>
      <c r="X24" s="111">
        <v>0</v>
      </c>
      <c r="Y24" s="110">
        <v>35</v>
      </c>
      <c r="Z24" s="111">
        <v>1</v>
      </c>
      <c r="AA24" s="110">
        <v>8</v>
      </c>
      <c r="AB24" s="109">
        <v>0</v>
      </c>
      <c r="AC24" s="106">
        <v>28</v>
      </c>
      <c r="AD24" s="107">
        <v>0</v>
      </c>
      <c r="AE24" s="112">
        <v>39</v>
      </c>
      <c r="AF24" s="109">
        <v>2</v>
      </c>
      <c r="AG24" s="108">
        <v>27</v>
      </c>
      <c r="AH24" s="111">
        <v>0</v>
      </c>
      <c r="AI24" s="108">
        <v>36</v>
      </c>
      <c r="AJ24" s="111">
        <v>0</v>
      </c>
      <c r="AK24" s="84"/>
      <c r="AL24" s="85">
        <f t="shared" si="1"/>
        <v>7</v>
      </c>
      <c r="AM24" s="84"/>
      <c r="AN24" s="113">
        <f t="shared" si="2"/>
        <v>1206</v>
      </c>
      <c r="AO24" s="91">
        <f t="shared" si="3"/>
        <v>1145</v>
      </c>
      <c r="AP24" s="114">
        <f t="shared" si="4"/>
        <v>1316</v>
      </c>
      <c r="AQ24" s="91">
        <f t="shared" si="5"/>
        <v>1039</v>
      </c>
      <c r="AR24" s="114">
        <f t="shared" si="6"/>
        <v>1339</v>
      </c>
      <c r="AS24" s="114">
        <f t="shared" si="7"/>
        <v>1092</v>
      </c>
      <c r="AT24" s="114">
        <f t="shared" si="8"/>
        <v>1372</v>
      </c>
      <c r="AU24" s="114">
        <f t="shared" si="9"/>
        <v>1177</v>
      </c>
      <c r="AV24" s="91">
        <f t="shared" si="10"/>
        <v>1015</v>
      </c>
      <c r="AW24" s="114">
        <f t="shared" si="11"/>
        <v>1178</v>
      </c>
      <c r="AX24" s="114">
        <f t="shared" si="12"/>
        <v>1083</v>
      </c>
      <c r="AY24" s="39"/>
      <c r="AZ24" s="115">
        <f t="shared" si="13"/>
        <v>12</v>
      </c>
      <c r="BA24" s="114">
        <f t="shared" si="14"/>
        <v>10</v>
      </c>
      <c r="BB24" s="114">
        <f t="shared" si="15"/>
        <v>10</v>
      </c>
      <c r="BC24" s="91">
        <f t="shared" si="16"/>
        <v>11</v>
      </c>
      <c r="BD24" s="114">
        <f t="shared" si="17"/>
        <v>11</v>
      </c>
      <c r="BE24" s="114">
        <f t="shared" si="18"/>
        <v>10</v>
      </c>
      <c r="BF24" s="114">
        <f t="shared" si="19"/>
        <v>13</v>
      </c>
      <c r="BG24" s="114">
        <f t="shared" si="20"/>
        <v>11</v>
      </c>
      <c r="BH24" s="114">
        <f t="shared" si="21"/>
        <v>4</v>
      </c>
      <c r="BI24" s="114">
        <f t="shared" si="22"/>
        <v>9</v>
      </c>
      <c r="BJ24" s="114">
        <f t="shared" si="23"/>
        <v>9</v>
      </c>
      <c r="BK24" s="92">
        <f t="shared" si="28"/>
        <v>110</v>
      </c>
      <c r="BL24" s="91">
        <f t="shared" si="29"/>
        <v>4</v>
      </c>
      <c r="BM24" s="91">
        <f t="shared" si="30"/>
        <v>13</v>
      </c>
      <c r="BN24" s="93">
        <f t="shared" si="31"/>
        <v>106</v>
      </c>
      <c r="BO24" s="44"/>
    </row>
    <row r="25" spans="1:67" ht="14.25" x14ac:dyDescent="0.2">
      <c r="A25" s="94">
        <v>21</v>
      </c>
      <c r="B25" s="95" t="s">
        <v>45</v>
      </c>
      <c r="C25" s="116" t="s">
        <v>44</v>
      </c>
      <c r="D25" s="96"/>
      <c r="E25" s="97">
        <f t="shared" si="24"/>
        <v>1274.82</v>
      </c>
      <c r="F25" s="98">
        <f t="shared" si="32"/>
        <v>-3.1800000000000139</v>
      </c>
      <c r="G25" s="96">
        <v>1278</v>
      </c>
      <c r="H25" s="100">
        <f t="shared" si="0"/>
        <v>14.454545454545496</v>
      </c>
      <c r="I25" s="101">
        <v>20</v>
      </c>
      <c r="J25" s="102">
        <v>11</v>
      </c>
      <c r="K25" s="103">
        <v>11</v>
      </c>
      <c r="L25" s="104">
        <f t="shared" si="25"/>
        <v>1263.5454545454545</v>
      </c>
      <c r="M25" s="100">
        <f t="shared" si="26"/>
        <v>122</v>
      </c>
      <c r="N25" s="105">
        <f t="shared" si="27"/>
        <v>114</v>
      </c>
      <c r="O25" s="106">
        <v>37</v>
      </c>
      <c r="P25" s="107">
        <v>0</v>
      </c>
      <c r="Q25" s="108">
        <v>25</v>
      </c>
      <c r="R25" s="109">
        <v>0</v>
      </c>
      <c r="S25" s="110">
        <v>30</v>
      </c>
      <c r="T25" s="111">
        <v>2</v>
      </c>
      <c r="U25" s="108">
        <v>26</v>
      </c>
      <c r="V25" s="111">
        <v>2</v>
      </c>
      <c r="W25" s="110">
        <v>18</v>
      </c>
      <c r="X25" s="111">
        <v>1</v>
      </c>
      <c r="Y25" s="110">
        <v>28</v>
      </c>
      <c r="Z25" s="111">
        <v>1</v>
      </c>
      <c r="AA25" s="110">
        <v>12</v>
      </c>
      <c r="AB25" s="109">
        <v>1</v>
      </c>
      <c r="AC25" s="106">
        <v>15</v>
      </c>
      <c r="AD25" s="107">
        <v>2</v>
      </c>
      <c r="AE25" s="112">
        <v>7</v>
      </c>
      <c r="AF25" s="109">
        <v>2</v>
      </c>
      <c r="AG25" s="108">
        <v>4</v>
      </c>
      <c r="AH25" s="111">
        <v>0</v>
      </c>
      <c r="AI25" s="108">
        <v>10</v>
      </c>
      <c r="AJ25" s="111">
        <v>0</v>
      </c>
      <c r="AK25" s="84"/>
      <c r="AL25" s="85">
        <f t="shared" si="1"/>
        <v>11</v>
      </c>
      <c r="AM25" s="84"/>
      <c r="AN25" s="113">
        <f t="shared" si="2"/>
        <v>1039</v>
      </c>
      <c r="AO25" s="91">
        <f t="shared" si="3"/>
        <v>1205</v>
      </c>
      <c r="AP25" s="114">
        <f t="shared" si="4"/>
        <v>1170</v>
      </c>
      <c r="AQ25" s="91">
        <f t="shared" si="5"/>
        <v>1185</v>
      </c>
      <c r="AR25" s="114">
        <f t="shared" si="6"/>
        <v>1286</v>
      </c>
      <c r="AS25" s="114">
        <f t="shared" si="7"/>
        <v>1177</v>
      </c>
      <c r="AT25" s="114">
        <f t="shared" si="8"/>
        <v>1337</v>
      </c>
      <c r="AU25" s="114">
        <f t="shared" si="9"/>
        <v>1299</v>
      </c>
      <c r="AV25" s="91">
        <f t="shared" si="10"/>
        <v>1413</v>
      </c>
      <c r="AW25" s="114">
        <f t="shared" si="11"/>
        <v>1437</v>
      </c>
      <c r="AX25" s="114">
        <f t="shared" si="12"/>
        <v>1351</v>
      </c>
      <c r="AY25" s="39"/>
      <c r="AZ25" s="115">
        <f t="shared" si="13"/>
        <v>11</v>
      </c>
      <c r="BA25" s="114">
        <f t="shared" si="14"/>
        <v>12</v>
      </c>
      <c r="BB25" s="114">
        <f t="shared" si="15"/>
        <v>8</v>
      </c>
      <c r="BC25" s="91">
        <f t="shared" si="16"/>
        <v>9</v>
      </c>
      <c r="BD25" s="114">
        <f t="shared" si="17"/>
        <v>14</v>
      </c>
      <c r="BE25" s="114">
        <f t="shared" si="18"/>
        <v>11</v>
      </c>
      <c r="BF25" s="114">
        <f t="shared" si="19"/>
        <v>10</v>
      </c>
      <c r="BG25" s="114">
        <f t="shared" si="20"/>
        <v>10</v>
      </c>
      <c r="BH25" s="114">
        <f t="shared" si="21"/>
        <v>11</v>
      </c>
      <c r="BI25" s="114">
        <f t="shared" si="22"/>
        <v>13</v>
      </c>
      <c r="BJ25" s="114">
        <f t="shared" si="23"/>
        <v>13</v>
      </c>
      <c r="BK25" s="92">
        <f t="shared" si="28"/>
        <v>122</v>
      </c>
      <c r="BL25" s="91">
        <f t="shared" si="29"/>
        <v>8</v>
      </c>
      <c r="BM25" s="91">
        <f t="shared" si="30"/>
        <v>14</v>
      </c>
      <c r="BN25" s="93">
        <f t="shared" si="31"/>
        <v>114</v>
      </c>
      <c r="BO25" s="44"/>
    </row>
    <row r="26" spans="1:67" ht="14.25" x14ac:dyDescent="0.2">
      <c r="A26" s="94">
        <v>22</v>
      </c>
      <c r="B26" s="95" t="s">
        <v>6</v>
      </c>
      <c r="C26" s="116" t="s">
        <v>16</v>
      </c>
      <c r="D26" s="96"/>
      <c r="E26" s="97">
        <f t="shared" si="24"/>
        <v>1247.74</v>
      </c>
      <c r="F26" s="98">
        <f t="shared" si="32"/>
        <v>23.740000000000006</v>
      </c>
      <c r="G26" s="96">
        <v>1224</v>
      </c>
      <c r="H26" s="100">
        <f t="shared" si="0"/>
        <v>-17</v>
      </c>
      <c r="I26" s="101">
        <v>9</v>
      </c>
      <c r="J26" s="102">
        <v>13</v>
      </c>
      <c r="K26" s="103">
        <v>11</v>
      </c>
      <c r="L26" s="104">
        <f t="shared" si="25"/>
        <v>1241</v>
      </c>
      <c r="M26" s="100">
        <f t="shared" si="26"/>
        <v>127</v>
      </c>
      <c r="N26" s="105">
        <f t="shared" si="27"/>
        <v>119</v>
      </c>
      <c r="O26" s="106">
        <v>28</v>
      </c>
      <c r="P26" s="107">
        <v>2</v>
      </c>
      <c r="Q26" s="108">
        <v>37</v>
      </c>
      <c r="R26" s="109">
        <v>0</v>
      </c>
      <c r="S26" s="110">
        <v>16</v>
      </c>
      <c r="T26" s="111">
        <v>2</v>
      </c>
      <c r="U26" s="108">
        <v>12</v>
      </c>
      <c r="V26" s="111">
        <v>1</v>
      </c>
      <c r="W26" s="110">
        <v>4</v>
      </c>
      <c r="X26" s="111">
        <v>0</v>
      </c>
      <c r="Y26" s="110">
        <v>18</v>
      </c>
      <c r="Z26" s="111">
        <v>0</v>
      </c>
      <c r="AA26" s="110">
        <v>36</v>
      </c>
      <c r="AB26" s="109">
        <v>2</v>
      </c>
      <c r="AC26" s="106">
        <v>8</v>
      </c>
      <c r="AD26" s="107">
        <v>2</v>
      </c>
      <c r="AE26" s="112">
        <v>25</v>
      </c>
      <c r="AF26" s="109">
        <v>1</v>
      </c>
      <c r="AG26" s="108">
        <v>24</v>
      </c>
      <c r="AH26" s="111">
        <v>2</v>
      </c>
      <c r="AI26" s="108">
        <v>23</v>
      </c>
      <c r="AJ26" s="111">
        <v>1</v>
      </c>
      <c r="AK26" s="84"/>
      <c r="AL26" s="85">
        <f t="shared" si="1"/>
        <v>13</v>
      </c>
      <c r="AM26" s="84"/>
      <c r="AN26" s="113">
        <f t="shared" si="2"/>
        <v>1177</v>
      </c>
      <c r="AO26" s="91">
        <f t="shared" si="3"/>
        <v>1039</v>
      </c>
      <c r="AP26" s="114">
        <f t="shared" si="4"/>
        <v>1292</v>
      </c>
      <c r="AQ26" s="91">
        <f t="shared" si="5"/>
        <v>1337</v>
      </c>
      <c r="AR26" s="114">
        <f t="shared" si="6"/>
        <v>1437</v>
      </c>
      <c r="AS26" s="114">
        <f t="shared" si="7"/>
        <v>1286</v>
      </c>
      <c r="AT26" s="114">
        <f t="shared" si="8"/>
        <v>1083</v>
      </c>
      <c r="AU26" s="114">
        <f t="shared" si="9"/>
        <v>1372</v>
      </c>
      <c r="AV26" s="91">
        <f t="shared" si="10"/>
        <v>1205</v>
      </c>
      <c r="AW26" s="114">
        <f t="shared" si="11"/>
        <v>1206</v>
      </c>
      <c r="AX26" s="114">
        <f t="shared" si="12"/>
        <v>1217</v>
      </c>
      <c r="AY26" s="39"/>
      <c r="AZ26" s="115">
        <f t="shared" si="13"/>
        <v>11</v>
      </c>
      <c r="BA26" s="114">
        <f t="shared" si="14"/>
        <v>11</v>
      </c>
      <c r="BB26" s="114">
        <f t="shared" si="15"/>
        <v>8</v>
      </c>
      <c r="BC26" s="91">
        <f t="shared" si="16"/>
        <v>10</v>
      </c>
      <c r="BD26" s="114">
        <f t="shared" si="17"/>
        <v>13</v>
      </c>
      <c r="BE26" s="114">
        <f t="shared" si="18"/>
        <v>14</v>
      </c>
      <c r="BF26" s="114">
        <f t="shared" si="19"/>
        <v>9</v>
      </c>
      <c r="BG26" s="114">
        <f t="shared" si="20"/>
        <v>13</v>
      </c>
      <c r="BH26" s="114">
        <f t="shared" si="21"/>
        <v>12</v>
      </c>
      <c r="BI26" s="114">
        <f t="shared" si="22"/>
        <v>12</v>
      </c>
      <c r="BJ26" s="114">
        <f t="shared" si="23"/>
        <v>14</v>
      </c>
      <c r="BK26" s="92">
        <f t="shared" si="28"/>
        <v>127</v>
      </c>
      <c r="BL26" s="91">
        <f t="shared" si="29"/>
        <v>8</v>
      </c>
      <c r="BM26" s="91">
        <f t="shared" si="30"/>
        <v>14</v>
      </c>
      <c r="BN26" s="93">
        <f t="shared" si="31"/>
        <v>119</v>
      </c>
      <c r="BO26" s="44"/>
    </row>
    <row r="27" spans="1:67" ht="14.25" x14ac:dyDescent="0.2">
      <c r="A27" s="94">
        <v>23</v>
      </c>
      <c r="B27" s="95" t="s">
        <v>14</v>
      </c>
      <c r="C27" s="116" t="s">
        <v>44</v>
      </c>
      <c r="D27" s="96"/>
      <c r="E27" s="97">
        <f t="shared" si="24"/>
        <v>1269.8600000000001</v>
      </c>
      <c r="F27" s="98">
        <f t="shared" si="32"/>
        <v>52.860000000000014</v>
      </c>
      <c r="G27" s="96">
        <v>1217</v>
      </c>
      <c r="H27" s="100">
        <f t="shared" si="0"/>
        <v>-103.90909090909099</v>
      </c>
      <c r="I27" s="101">
        <v>3</v>
      </c>
      <c r="J27" s="102">
        <v>14</v>
      </c>
      <c r="K27" s="103">
        <v>11</v>
      </c>
      <c r="L27" s="104">
        <f t="shared" si="25"/>
        <v>1320.909090909091</v>
      </c>
      <c r="M27" s="100">
        <f t="shared" si="26"/>
        <v>147</v>
      </c>
      <c r="N27" s="105">
        <f t="shared" si="27"/>
        <v>137</v>
      </c>
      <c r="O27" s="106">
        <v>35</v>
      </c>
      <c r="P27" s="107">
        <v>2</v>
      </c>
      <c r="Q27" s="108">
        <v>7</v>
      </c>
      <c r="R27" s="109">
        <v>2</v>
      </c>
      <c r="S27" s="110">
        <v>37</v>
      </c>
      <c r="T27" s="111">
        <v>2</v>
      </c>
      <c r="U27" s="108">
        <v>9</v>
      </c>
      <c r="V27" s="111">
        <v>2</v>
      </c>
      <c r="W27" s="110">
        <v>2</v>
      </c>
      <c r="X27" s="111">
        <v>0</v>
      </c>
      <c r="Y27" s="110">
        <v>4</v>
      </c>
      <c r="Z27" s="111">
        <v>1</v>
      </c>
      <c r="AA27" s="110">
        <v>25</v>
      </c>
      <c r="AB27" s="109">
        <v>2</v>
      </c>
      <c r="AC27" s="106">
        <v>3</v>
      </c>
      <c r="AD27" s="107">
        <v>0</v>
      </c>
      <c r="AE27" s="112">
        <v>1</v>
      </c>
      <c r="AF27" s="109">
        <v>0</v>
      </c>
      <c r="AG27" s="108">
        <v>10</v>
      </c>
      <c r="AH27" s="111">
        <v>2</v>
      </c>
      <c r="AI27" s="108">
        <v>22</v>
      </c>
      <c r="AJ27" s="111">
        <v>1</v>
      </c>
      <c r="AK27" s="84"/>
      <c r="AL27" s="85">
        <f t="shared" si="1"/>
        <v>14</v>
      </c>
      <c r="AM27" s="84"/>
      <c r="AN27" s="113">
        <f t="shared" si="2"/>
        <v>1092</v>
      </c>
      <c r="AO27" s="91">
        <f t="shared" si="3"/>
        <v>1413</v>
      </c>
      <c r="AP27" s="114">
        <f t="shared" si="4"/>
        <v>1039</v>
      </c>
      <c r="AQ27" s="91">
        <f t="shared" si="5"/>
        <v>1361</v>
      </c>
      <c r="AR27" s="114">
        <f t="shared" si="6"/>
        <v>1478</v>
      </c>
      <c r="AS27" s="114">
        <f t="shared" si="7"/>
        <v>1437</v>
      </c>
      <c r="AT27" s="114">
        <f t="shared" si="8"/>
        <v>1205</v>
      </c>
      <c r="AU27" s="114">
        <f t="shared" si="9"/>
        <v>1449</v>
      </c>
      <c r="AV27" s="91">
        <f t="shared" si="10"/>
        <v>1481</v>
      </c>
      <c r="AW27" s="114">
        <f t="shared" si="11"/>
        <v>1351</v>
      </c>
      <c r="AX27" s="114">
        <f t="shared" si="12"/>
        <v>1224</v>
      </c>
      <c r="AY27" s="39"/>
      <c r="AZ27" s="115">
        <f t="shared" si="13"/>
        <v>10</v>
      </c>
      <c r="BA27" s="114">
        <f t="shared" si="14"/>
        <v>11</v>
      </c>
      <c r="BB27" s="114">
        <f t="shared" si="15"/>
        <v>11</v>
      </c>
      <c r="BC27" s="91">
        <f t="shared" si="16"/>
        <v>12</v>
      </c>
      <c r="BD27" s="114">
        <f t="shared" si="17"/>
        <v>20</v>
      </c>
      <c r="BE27" s="114">
        <f t="shared" si="18"/>
        <v>13</v>
      </c>
      <c r="BF27" s="114">
        <f t="shared" si="19"/>
        <v>12</v>
      </c>
      <c r="BG27" s="114">
        <f t="shared" si="20"/>
        <v>20</v>
      </c>
      <c r="BH27" s="114">
        <f t="shared" si="21"/>
        <v>12</v>
      </c>
      <c r="BI27" s="114">
        <f t="shared" si="22"/>
        <v>13</v>
      </c>
      <c r="BJ27" s="114">
        <f t="shared" si="23"/>
        <v>13</v>
      </c>
      <c r="BK27" s="92">
        <f t="shared" si="28"/>
        <v>147</v>
      </c>
      <c r="BL27" s="91">
        <f t="shared" si="29"/>
        <v>10</v>
      </c>
      <c r="BM27" s="91">
        <f t="shared" si="30"/>
        <v>20</v>
      </c>
      <c r="BN27" s="93">
        <f t="shared" si="31"/>
        <v>137</v>
      </c>
      <c r="BO27" s="44"/>
    </row>
    <row r="28" spans="1:67" ht="14.25" x14ac:dyDescent="0.2">
      <c r="A28" s="94">
        <v>24</v>
      </c>
      <c r="B28" s="95" t="s">
        <v>133</v>
      </c>
      <c r="C28" s="116" t="s">
        <v>92</v>
      </c>
      <c r="D28" s="96"/>
      <c r="E28" s="97">
        <f t="shared" si="24"/>
        <v>1206</v>
      </c>
      <c r="F28" s="169">
        <v>0</v>
      </c>
      <c r="G28" s="96">
        <v>1206</v>
      </c>
      <c r="H28" s="100">
        <f t="shared" si="0"/>
        <v>32</v>
      </c>
      <c r="I28" s="101">
        <v>16</v>
      </c>
      <c r="J28" s="102">
        <v>12</v>
      </c>
      <c r="K28" s="103">
        <v>11</v>
      </c>
      <c r="L28" s="104">
        <f t="shared" si="25"/>
        <v>1174</v>
      </c>
      <c r="M28" s="100">
        <f t="shared" si="26"/>
        <v>109</v>
      </c>
      <c r="N28" s="105">
        <f t="shared" si="27"/>
        <v>105</v>
      </c>
      <c r="O28" s="106">
        <v>20</v>
      </c>
      <c r="P28" s="107">
        <v>0</v>
      </c>
      <c r="Q28" s="108">
        <v>28</v>
      </c>
      <c r="R28" s="109">
        <v>0</v>
      </c>
      <c r="S28" s="110">
        <v>35</v>
      </c>
      <c r="T28" s="111">
        <v>2</v>
      </c>
      <c r="U28" s="108">
        <v>39</v>
      </c>
      <c r="V28" s="111">
        <v>2</v>
      </c>
      <c r="W28" s="110">
        <v>25</v>
      </c>
      <c r="X28" s="111">
        <v>0</v>
      </c>
      <c r="Y28" s="110">
        <v>8</v>
      </c>
      <c r="Z28" s="111">
        <v>1</v>
      </c>
      <c r="AA28" s="110">
        <v>40</v>
      </c>
      <c r="AB28" s="109">
        <v>2</v>
      </c>
      <c r="AC28" s="106">
        <v>19</v>
      </c>
      <c r="AD28" s="107">
        <v>1</v>
      </c>
      <c r="AE28" s="112">
        <v>34</v>
      </c>
      <c r="AF28" s="109">
        <v>2</v>
      </c>
      <c r="AG28" s="108">
        <v>22</v>
      </c>
      <c r="AH28" s="111">
        <v>0</v>
      </c>
      <c r="AI28" s="108">
        <v>29</v>
      </c>
      <c r="AJ28" s="111">
        <v>2</v>
      </c>
      <c r="AK28" s="84"/>
      <c r="AL28" s="85">
        <f t="shared" si="1"/>
        <v>12</v>
      </c>
      <c r="AM28" s="84"/>
      <c r="AN28" s="113">
        <f t="shared" si="2"/>
        <v>1279</v>
      </c>
      <c r="AO28" s="91">
        <f t="shared" si="3"/>
        <v>1177</v>
      </c>
      <c r="AP28" s="114">
        <f t="shared" si="4"/>
        <v>1092</v>
      </c>
      <c r="AQ28" s="91">
        <f t="shared" si="5"/>
        <v>1015</v>
      </c>
      <c r="AR28" s="114">
        <f t="shared" si="6"/>
        <v>1205</v>
      </c>
      <c r="AS28" s="114">
        <f t="shared" si="7"/>
        <v>1372</v>
      </c>
      <c r="AT28" s="114">
        <f t="shared" si="8"/>
        <v>1000</v>
      </c>
      <c r="AU28" s="114">
        <f t="shared" si="9"/>
        <v>1281</v>
      </c>
      <c r="AV28" s="91">
        <f t="shared" si="10"/>
        <v>1095</v>
      </c>
      <c r="AW28" s="114">
        <f t="shared" si="11"/>
        <v>1224</v>
      </c>
      <c r="AX28" s="114">
        <f t="shared" si="12"/>
        <v>1174</v>
      </c>
      <c r="AY28" s="39"/>
      <c r="AZ28" s="115">
        <f t="shared" si="13"/>
        <v>7</v>
      </c>
      <c r="BA28" s="114">
        <f t="shared" si="14"/>
        <v>11</v>
      </c>
      <c r="BB28" s="114">
        <f t="shared" si="15"/>
        <v>10</v>
      </c>
      <c r="BC28" s="91">
        <f t="shared" si="16"/>
        <v>4</v>
      </c>
      <c r="BD28" s="114">
        <f t="shared" si="17"/>
        <v>12</v>
      </c>
      <c r="BE28" s="114">
        <f t="shared" si="18"/>
        <v>13</v>
      </c>
      <c r="BF28" s="114">
        <f t="shared" si="19"/>
        <v>8</v>
      </c>
      <c r="BG28" s="114">
        <f t="shared" si="20"/>
        <v>12</v>
      </c>
      <c r="BH28" s="114">
        <f t="shared" si="21"/>
        <v>9</v>
      </c>
      <c r="BI28" s="114">
        <f t="shared" si="22"/>
        <v>13</v>
      </c>
      <c r="BJ28" s="114">
        <f t="shared" si="23"/>
        <v>10</v>
      </c>
      <c r="BK28" s="92">
        <f t="shared" si="28"/>
        <v>109</v>
      </c>
      <c r="BL28" s="91">
        <f t="shared" si="29"/>
        <v>4</v>
      </c>
      <c r="BM28" s="91">
        <f t="shared" si="30"/>
        <v>13</v>
      </c>
      <c r="BN28" s="93">
        <f t="shared" si="31"/>
        <v>105</v>
      </c>
      <c r="BO28" s="44"/>
    </row>
    <row r="29" spans="1:67" ht="14.25" x14ac:dyDescent="0.2">
      <c r="A29" s="94">
        <v>25</v>
      </c>
      <c r="B29" s="95" t="s">
        <v>9</v>
      </c>
      <c r="C29" s="116" t="s">
        <v>19</v>
      </c>
      <c r="D29" s="96"/>
      <c r="E29" s="97">
        <f t="shared" si="24"/>
        <v>1225.22</v>
      </c>
      <c r="F29" s="98">
        <f>IF(K29=0,0,IF(G29+(IF(H29&gt;-150,(IF(H29&gt;=150,IF(J29&gt;=$AT$1,0,SUM(IF(MAX(O29:AJ29)=999,J29-2,J29)-K29*2*(15+50)%)*10),SUM(IF(MAX(O29:AJ29)=999,J29-2,J29)-K29*2*(H29/10+50)%)*10)),(IF(H29&lt;-150,IF((IF(MAX(O29:AJ29)=999,J29-2,J29)-K29*2*(H29/10+50)%)*10&lt;1,0,(IF(MAX(O29:AJ29)=999,J29-2,J29)-K29*2*(H29/10+50)%)*10))))),(IF(H29&gt;-150,(IF(H29&gt;150,IF(J29&gt;=$AT$1,0,SUM(IF(MAX(O29:AJ29)=999,J29-2,J29)-K29*2*(15+50)%)*10),SUM(IF(MAX(O29:AJ29)=999,J29-2,J29)-K29*2*(H29/10+50)%)*10)),(IF(H29&lt;-150,IF((IF(MAX(O29:AJ29)=999,J29-2,J29)-K29*2*(H29/10+50)%)*10&lt;1,0,(IF(MAX(O29:AJ29)=999,J29-2,J29)-K29*2*(H29/10+50)%)*10)))))))</f>
        <v>20.220000000000002</v>
      </c>
      <c r="G29" s="96">
        <v>1205</v>
      </c>
      <c r="H29" s="100">
        <f t="shared" si="0"/>
        <v>-46.454545454545496</v>
      </c>
      <c r="I29" s="101">
        <v>13</v>
      </c>
      <c r="J29" s="102">
        <v>12</v>
      </c>
      <c r="K29" s="103">
        <v>11</v>
      </c>
      <c r="L29" s="104">
        <f t="shared" si="25"/>
        <v>1251.4545454545455</v>
      </c>
      <c r="M29" s="100">
        <f t="shared" si="26"/>
        <v>133</v>
      </c>
      <c r="N29" s="105">
        <f t="shared" si="27"/>
        <v>124</v>
      </c>
      <c r="O29" s="106">
        <v>3</v>
      </c>
      <c r="P29" s="107">
        <v>0</v>
      </c>
      <c r="Q29" s="108">
        <v>21</v>
      </c>
      <c r="R29" s="109">
        <v>2</v>
      </c>
      <c r="S29" s="110">
        <v>19</v>
      </c>
      <c r="T29" s="111">
        <v>1</v>
      </c>
      <c r="U29" s="108">
        <v>34</v>
      </c>
      <c r="V29" s="111">
        <v>1</v>
      </c>
      <c r="W29" s="110">
        <v>24</v>
      </c>
      <c r="X29" s="111">
        <v>2</v>
      </c>
      <c r="Y29" s="110">
        <v>29</v>
      </c>
      <c r="Z29" s="111">
        <v>2</v>
      </c>
      <c r="AA29" s="110">
        <v>23</v>
      </c>
      <c r="AB29" s="109">
        <v>0</v>
      </c>
      <c r="AC29" s="106">
        <v>5</v>
      </c>
      <c r="AD29" s="107">
        <v>1</v>
      </c>
      <c r="AE29" s="112">
        <v>22</v>
      </c>
      <c r="AF29" s="109">
        <v>1</v>
      </c>
      <c r="AG29" s="108">
        <v>8</v>
      </c>
      <c r="AH29" s="111">
        <v>0</v>
      </c>
      <c r="AI29" s="108">
        <v>38</v>
      </c>
      <c r="AJ29" s="111">
        <v>2</v>
      </c>
      <c r="AK29" s="84"/>
      <c r="AL29" s="85">
        <f t="shared" si="1"/>
        <v>12</v>
      </c>
      <c r="AM29" s="84"/>
      <c r="AN29" s="113">
        <f t="shared" si="2"/>
        <v>1449</v>
      </c>
      <c r="AO29" s="91">
        <f t="shared" si="3"/>
        <v>1278</v>
      </c>
      <c r="AP29" s="114">
        <f t="shared" si="4"/>
        <v>1281</v>
      </c>
      <c r="AQ29" s="91">
        <f t="shared" si="5"/>
        <v>1095</v>
      </c>
      <c r="AR29" s="114">
        <f t="shared" si="6"/>
        <v>1206</v>
      </c>
      <c r="AS29" s="114">
        <f t="shared" si="7"/>
        <v>1174</v>
      </c>
      <c r="AT29" s="114">
        <f t="shared" si="8"/>
        <v>1217</v>
      </c>
      <c r="AU29" s="114">
        <f t="shared" si="9"/>
        <v>1433</v>
      </c>
      <c r="AV29" s="91">
        <f t="shared" si="10"/>
        <v>1224</v>
      </c>
      <c r="AW29" s="114">
        <f t="shared" si="11"/>
        <v>1372</v>
      </c>
      <c r="AX29" s="114">
        <f t="shared" si="12"/>
        <v>1037</v>
      </c>
      <c r="AY29" s="39"/>
      <c r="AZ29" s="115">
        <f t="shared" si="13"/>
        <v>20</v>
      </c>
      <c r="BA29" s="114">
        <f t="shared" si="14"/>
        <v>11</v>
      </c>
      <c r="BB29" s="114">
        <f t="shared" si="15"/>
        <v>12</v>
      </c>
      <c r="BC29" s="91">
        <f t="shared" si="16"/>
        <v>9</v>
      </c>
      <c r="BD29" s="114">
        <f t="shared" si="17"/>
        <v>12</v>
      </c>
      <c r="BE29" s="114">
        <f t="shared" si="18"/>
        <v>10</v>
      </c>
      <c r="BF29" s="114">
        <f t="shared" si="19"/>
        <v>14</v>
      </c>
      <c r="BG29" s="114">
        <f t="shared" si="20"/>
        <v>10</v>
      </c>
      <c r="BH29" s="114">
        <f t="shared" si="21"/>
        <v>13</v>
      </c>
      <c r="BI29" s="114">
        <f t="shared" si="22"/>
        <v>13</v>
      </c>
      <c r="BJ29" s="114">
        <f t="shared" si="23"/>
        <v>9</v>
      </c>
      <c r="BK29" s="92">
        <f t="shared" si="28"/>
        <v>133</v>
      </c>
      <c r="BL29" s="91">
        <f t="shared" si="29"/>
        <v>9</v>
      </c>
      <c r="BM29" s="91">
        <f t="shared" si="30"/>
        <v>20</v>
      </c>
      <c r="BN29" s="93">
        <f t="shared" si="31"/>
        <v>124</v>
      </c>
      <c r="BO29" s="44"/>
    </row>
    <row r="30" spans="1:67" ht="14.25" x14ac:dyDescent="0.2">
      <c r="A30" s="94">
        <v>26</v>
      </c>
      <c r="B30" s="95" t="s">
        <v>47</v>
      </c>
      <c r="C30" s="116" t="s">
        <v>44</v>
      </c>
      <c r="D30" s="96"/>
      <c r="E30" s="97">
        <f t="shared" si="24"/>
        <v>1162.5</v>
      </c>
      <c r="F30" s="98">
        <f>IF(K30=0,0,IF(G30+(IF(H30&gt;-150,(IF(H30&gt;=150,IF(J30&gt;=$AT$1,0,SUM(IF(MAX(O30:AJ30)=999,J30-2,J30)-K30*2*(15+50)%)*10),SUM(IF(MAX(O30:AJ30)=999,J30-2,J30)-K30*2*(H30/10+50)%)*10)),(IF(H30&lt;-150,IF((IF(MAX(O30:AJ30)=999,J30-2,J30)-K30*2*(H30/10+50)%)*10&lt;1,0,(IF(MAX(O30:AJ30)=999,J30-2,J30)-K30*2*(H30/10+50)%)*10))))),(IF(H30&gt;-150,(IF(H30&gt;150,IF(J30&gt;=$AT$1,0,SUM(IF(MAX(O30:AJ30)=999,J30-2,J30)-K30*2*(15+50)%)*10),SUM(IF(MAX(O30:AJ30)=999,J30-2,J30)-K30*2*(H30/10+50)%)*10)),(IF(H30&lt;-150,IF((IF(MAX(O30:AJ30)=999,J30-2,J30)-K30*2*(H30/10+50)%)*10&lt;1,0,(IF(MAX(O30:AJ30)=999,J30-2,J30)-K30*2*(H30/10+50)%)*10)))))))</f>
        <v>-22.499999999999964</v>
      </c>
      <c r="G30" s="96">
        <v>1185</v>
      </c>
      <c r="H30" s="100">
        <f t="shared" si="0"/>
        <v>11.36363636363626</v>
      </c>
      <c r="I30" s="101">
        <v>32</v>
      </c>
      <c r="J30" s="102">
        <v>9</v>
      </c>
      <c r="K30" s="103">
        <v>11</v>
      </c>
      <c r="L30" s="104">
        <f t="shared" si="25"/>
        <v>1173.6363636363637</v>
      </c>
      <c r="M30" s="100">
        <f t="shared" si="26"/>
        <v>101</v>
      </c>
      <c r="N30" s="105">
        <f t="shared" si="27"/>
        <v>97</v>
      </c>
      <c r="O30" s="106">
        <v>29</v>
      </c>
      <c r="P30" s="107">
        <v>1</v>
      </c>
      <c r="Q30" s="108">
        <v>10</v>
      </c>
      <c r="R30" s="109">
        <v>0</v>
      </c>
      <c r="S30" s="110">
        <v>40</v>
      </c>
      <c r="T30" s="111">
        <v>1</v>
      </c>
      <c r="U30" s="108">
        <v>21</v>
      </c>
      <c r="V30" s="111">
        <v>0</v>
      </c>
      <c r="W30" s="110">
        <v>5</v>
      </c>
      <c r="X30" s="111">
        <v>1</v>
      </c>
      <c r="Y30" s="110">
        <v>27</v>
      </c>
      <c r="Z30" s="111">
        <v>2</v>
      </c>
      <c r="AA30" s="110">
        <v>32</v>
      </c>
      <c r="AB30" s="109">
        <v>1</v>
      </c>
      <c r="AC30" s="106">
        <v>34</v>
      </c>
      <c r="AD30" s="107">
        <v>0</v>
      </c>
      <c r="AE30" s="112">
        <v>36</v>
      </c>
      <c r="AF30" s="109">
        <v>0</v>
      </c>
      <c r="AG30" s="108">
        <v>30</v>
      </c>
      <c r="AH30" s="111">
        <v>1</v>
      </c>
      <c r="AI30" s="108">
        <v>39</v>
      </c>
      <c r="AJ30" s="111">
        <v>2</v>
      </c>
      <c r="AK30" s="84"/>
      <c r="AL30" s="85">
        <f t="shared" si="1"/>
        <v>9</v>
      </c>
      <c r="AM30" s="84"/>
      <c r="AN30" s="113">
        <f t="shared" si="2"/>
        <v>1174</v>
      </c>
      <c r="AO30" s="91">
        <f t="shared" si="3"/>
        <v>1351</v>
      </c>
      <c r="AP30" s="114">
        <f t="shared" si="4"/>
        <v>1000</v>
      </c>
      <c r="AQ30" s="91">
        <f t="shared" si="5"/>
        <v>1278</v>
      </c>
      <c r="AR30" s="114">
        <f t="shared" si="6"/>
        <v>1433</v>
      </c>
      <c r="AS30" s="114">
        <f t="shared" si="7"/>
        <v>1178</v>
      </c>
      <c r="AT30" s="114">
        <f t="shared" si="8"/>
        <v>1133</v>
      </c>
      <c r="AU30" s="114">
        <f t="shared" si="9"/>
        <v>1095</v>
      </c>
      <c r="AV30" s="91">
        <f t="shared" si="10"/>
        <v>1083</v>
      </c>
      <c r="AW30" s="114">
        <f t="shared" si="11"/>
        <v>1170</v>
      </c>
      <c r="AX30" s="114">
        <f t="shared" si="12"/>
        <v>1015</v>
      </c>
      <c r="AY30" s="39"/>
      <c r="AZ30" s="115">
        <f t="shared" si="13"/>
        <v>10</v>
      </c>
      <c r="BA30" s="114">
        <f t="shared" si="14"/>
        <v>13</v>
      </c>
      <c r="BB30" s="114">
        <f t="shared" si="15"/>
        <v>8</v>
      </c>
      <c r="BC30" s="91">
        <f t="shared" si="16"/>
        <v>11</v>
      </c>
      <c r="BD30" s="114">
        <f t="shared" si="17"/>
        <v>10</v>
      </c>
      <c r="BE30" s="114">
        <f t="shared" si="18"/>
        <v>9</v>
      </c>
      <c r="BF30" s="114">
        <f t="shared" si="19"/>
        <v>10</v>
      </c>
      <c r="BG30" s="114">
        <f t="shared" si="20"/>
        <v>9</v>
      </c>
      <c r="BH30" s="114">
        <f t="shared" si="21"/>
        <v>9</v>
      </c>
      <c r="BI30" s="114">
        <f t="shared" si="22"/>
        <v>8</v>
      </c>
      <c r="BJ30" s="114">
        <f t="shared" si="23"/>
        <v>4</v>
      </c>
      <c r="BK30" s="92">
        <f t="shared" si="28"/>
        <v>101</v>
      </c>
      <c r="BL30" s="91">
        <f t="shared" si="29"/>
        <v>4</v>
      </c>
      <c r="BM30" s="91">
        <f t="shared" si="30"/>
        <v>13</v>
      </c>
      <c r="BN30" s="93">
        <f t="shared" si="31"/>
        <v>97</v>
      </c>
      <c r="BO30" s="44"/>
    </row>
    <row r="31" spans="1:67" ht="14.25" x14ac:dyDescent="0.2">
      <c r="A31" s="94">
        <v>27</v>
      </c>
      <c r="B31" s="95" t="s">
        <v>13</v>
      </c>
      <c r="C31" s="116" t="s">
        <v>16</v>
      </c>
      <c r="D31" s="96"/>
      <c r="E31" s="97">
        <f t="shared" si="24"/>
        <v>1178</v>
      </c>
      <c r="F31" s="169">
        <v>0</v>
      </c>
      <c r="G31" s="96">
        <v>1178</v>
      </c>
      <c r="H31" s="100">
        <f t="shared" si="0"/>
        <v>-82.727272727272748</v>
      </c>
      <c r="I31" s="101">
        <v>31</v>
      </c>
      <c r="J31" s="102">
        <v>9</v>
      </c>
      <c r="K31" s="103">
        <v>11</v>
      </c>
      <c r="L31" s="104">
        <f t="shared" si="25"/>
        <v>1260.7272727272727</v>
      </c>
      <c r="M31" s="100">
        <f t="shared" si="26"/>
        <v>102</v>
      </c>
      <c r="N31" s="105">
        <f t="shared" si="27"/>
        <v>98</v>
      </c>
      <c r="O31" s="106">
        <v>38</v>
      </c>
      <c r="P31" s="107">
        <v>2</v>
      </c>
      <c r="Q31" s="108">
        <v>12</v>
      </c>
      <c r="R31" s="109">
        <v>2</v>
      </c>
      <c r="S31" s="110">
        <v>9</v>
      </c>
      <c r="T31" s="111">
        <v>0</v>
      </c>
      <c r="U31" s="108">
        <v>1</v>
      </c>
      <c r="V31" s="111">
        <v>0</v>
      </c>
      <c r="W31" s="110">
        <v>29</v>
      </c>
      <c r="X31" s="111">
        <v>0</v>
      </c>
      <c r="Y31" s="110">
        <v>26</v>
      </c>
      <c r="Z31" s="111">
        <v>0</v>
      </c>
      <c r="AA31" s="110">
        <v>30</v>
      </c>
      <c r="AB31" s="109">
        <v>1</v>
      </c>
      <c r="AC31" s="106">
        <v>13</v>
      </c>
      <c r="AD31" s="107">
        <v>0</v>
      </c>
      <c r="AE31" s="112">
        <v>33</v>
      </c>
      <c r="AF31" s="109">
        <v>2</v>
      </c>
      <c r="AG31" s="108">
        <v>20</v>
      </c>
      <c r="AH31" s="111">
        <v>2</v>
      </c>
      <c r="AI31" s="108">
        <v>7</v>
      </c>
      <c r="AJ31" s="111">
        <v>0</v>
      </c>
      <c r="AK31" s="84"/>
      <c r="AL31" s="85">
        <f t="shared" si="1"/>
        <v>9</v>
      </c>
      <c r="AM31" s="84"/>
      <c r="AN31" s="113">
        <f t="shared" si="2"/>
        <v>1037</v>
      </c>
      <c r="AO31" s="91">
        <f t="shared" si="3"/>
        <v>1337</v>
      </c>
      <c r="AP31" s="114">
        <f t="shared" si="4"/>
        <v>1361</v>
      </c>
      <c r="AQ31" s="91">
        <f t="shared" si="5"/>
        <v>1481</v>
      </c>
      <c r="AR31" s="114">
        <f t="shared" si="6"/>
        <v>1174</v>
      </c>
      <c r="AS31" s="114">
        <f t="shared" si="7"/>
        <v>1185</v>
      </c>
      <c r="AT31" s="114">
        <f t="shared" si="8"/>
        <v>1170</v>
      </c>
      <c r="AU31" s="114">
        <f t="shared" si="9"/>
        <v>1316</v>
      </c>
      <c r="AV31" s="91">
        <f t="shared" si="10"/>
        <v>1115</v>
      </c>
      <c r="AW31" s="114">
        <f t="shared" si="11"/>
        <v>1279</v>
      </c>
      <c r="AX31" s="114">
        <f t="shared" si="12"/>
        <v>1413</v>
      </c>
      <c r="AY31" s="39"/>
      <c r="AZ31" s="115">
        <f t="shared" si="13"/>
        <v>9</v>
      </c>
      <c r="BA31" s="114">
        <f t="shared" si="14"/>
        <v>10</v>
      </c>
      <c r="BB31" s="114">
        <f t="shared" si="15"/>
        <v>12</v>
      </c>
      <c r="BC31" s="91">
        <f t="shared" si="16"/>
        <v>12</v>
      </c>
      <c r="BD31" s="114">
        <f t="shared" si="17"/>
        <v>10</v>
      </c>
      <c r="BE31" s="114">
        <f t="shared" si="18"/>
        <v>9</v>
      </c>
      <c r="BF31" s="114">
        <f t="shared" si="19"/>
        <v>8</v>
      </c>
      <c r="BG31" s="114">
        <f t="shared" si="20"/>
        <v>10</v>
      </c>
      <c r="BH31" s="114">
        <f t="shared" si="21"/>
        <v>4</v>
      </c>
      <c r="BI31" s="114">
        <f t="shared" si="22"/>
        <v>7</v>
      </c>
      <c r="BJ31" s="114">
        <f t="shared" si="23"/>
        <v>11</v>
      </c>
      <c r="BK31" s="92">
        <f t="shared" si="28"/>
        <v>102</v>
      </c>
      <c r="BL31" s="91">
        <f t="shared" si="29"/>
        <v>4</v>
      </c>
      <c r="BM31" s="91">
        <f t="shared" si="30"/>
        <v>12</v>
      </c>
      <c r="BN31" s="93">
        <f t="shared" si="31"/>
        <v>98</v>
      </c>
      <c r="BO31" s="44"/>
    </row>
    <row r="32" spans="1:67" ht="14.25" x14ac:dyDescent="0.2">
      <c r="A32" s="94">
        <v>28</v>
      </c>
      <c r="B32" s="95" t="s">
        <v>100</v>
      </c>
      <c r="C32" s="116" t="s">
        <v>16</v>
      </c>
      <c r="D32" s="96"/>
      <c r="E32" s="97">
        <f t="shared" si="24"/>
        <v>1194.72</v>
      </c>
      <c r="F32" s="98">
        <f>IF(K32=0,0,IF(G32+(IF(H32&gt;-150,(IF(H32&gt;=150,IF(J32&gt;=$AT$1,0,SUM(IF(MAX(O32:AJ32)=999,J32-2,J32)-K32*2*(15+50)%)*10),SUM(IF(MAX(O32:AJ32)=999,J32-2,J32)-K32*2*(H32/10+50)%)*10)),(IF(H32&lt;-150,IF((IF(MAX(O32:AJ32)=999,J32-2,J32)-K32*2*(H32/10+50)%)*10&lt;1,0,(IF(MAX(O32:AJ32)=999,J32-2,J32)-K32*2*(H32/10+50)%)*10))))),(IF(H32&gt;-150,(IF(H32&gt;150,IF(J32&gt;=$AT$1,0,SUM(IF(MAX(O32:AJ32)=999,J32-2,J32)-K32*2*(15+50)%)*10),SUM(IF(MAX(O32:AJ32)=999,J32-2,J32)-K32*2*(H32/10+50)%)*10)),(IF(H32&lt;-150,IF((IF(MAX(O32:AJ32)=999,J32-2,J32)-K32*2*(H32/10+50)%)*10&lt;1,0,(IF(MAX(O32:AJ32)=999,J32-2,J32)-K32*2*(H32/10+50)%)*10)))))))</f>
        <v>17.719999999999985</v>
      </c>
      <c r="G32" s="96">
        <v>1177</v>
      </c>
      <c r="H32" s="100">
        <f t="shared" si="0"/>
        <v>-80.545454545454504</v>
      </c>
      <c r="I32" s="101">
        <v>21</v>
      </c>
      <c r="J32" s="102">
        <v>11</v>
      </c>
      <c r="K32" s="103">
        <v>11</v>
      </c>
      <c r="L32" s="104">
        <f t="shared" si="25"/>
        <v>1257.5454545454545</v>
      </c>
      <c r="M32" s="100">
        <f t="shared" si="26"/>
        <v>118</v>
      </c>
      <c r="N32" s="105">
        <f t="shared" si="27"/>
        <v>111</v>
      </c>
      <c r="O32" s="106">
        <v>22</v>
      </c>
      <c r="P32" s="107">
        <v>0</v>
      </c>
      <c r="Q32" s="108">
        <v>24</v>
      </c>
      <c r="R32" s="109">
        <v>2</v>
      </c>
      <c r="S32" s="110">
        <v>7</v>
      </c>
      <c r="T32" s="111">
        <v>1</v>
      </c>
      <c r="U32" s="108">
        <v>17</v>
      </c>
      <c r="V32" s="111">
        <v>0</v>
      </c>
      <c r="W32" s="110">
        <v>32</v>
      </c>
      <c r="X32" s="111">
        <v>2</v>
      </c>
      <c r="Y32" s="110">
        <v>21</v>
      </c>
      <c r="Z32" s="111">
        <v>1</v>
      </c>
      <c r="AA32" s="110">
        <v>11</v>
      </c>
      <c r="AB32" s="109">
        <v>0</v>
      </c>
      <c r="AC32" s="106">
        <v>20</v>
      </c>
      <c r="AD32" s="107">
        <v>2</v>
      </c>
      <c r="AE32" s="112">
        <v>5</v>
      </c>
      <c r="AF32" s="109">
        <v>0</v>
      </c>
      <c r="AG32" s="108">
        <v>31</v>
      </c>
      <c r="AH32" s="111">
        <v>1</v>
      </c>
      <c r="AI32" s="108">
        <v>34</v>
      </c>
      <c r="AJ32" s="111">
        <v>2</v>
      </c>
      <c r="AK32" s="84"/>
      <c r="AL32" s="85">
        <f t="shared" si="1"/>
        <v>11</v>
      </c>
      <c r="AM32" s="84"/>
      <c r="AN32" s="113">
        <f t="shared" si="2"/>
        <v>1224</v>
      </c>
      <c r="AO32" s="91">
        <f t="shared" si="3"/>
        <v>1206</v>
      </c>
      <c r="AP32" s="114">
        <f t="shared" si="4"/>
        <v>1413</v>
      </c>
      <c r="AQ32" s="91">
        <f t="shared" si="5"/>
        <v>1288</v>
      </c>
      <c r="AR32" s="114">
        <f t="shared" si="6"/>
        <v>1133</v>
      </c>
      <c r="AS32" s="114">
        <f t="shared" si="7"/>
        <v>1278</v>
      </c>
      <c r="AT32" s="114">
        <f t="shared" si="8"/>
        <v>1339</v>
      </c>
      <c r="AU32" s="114">
        <f t="shared" si="9"/>
        <v>1279</v>
      </c>
      <c r="AV32" s="91">
        <f t="shared" si="10"/>
        <v>1433</v>
      </c>
      <c r="AW32" s="114">
        <f t="shared" si="11"/>
        <v>1145</v>
      </c>
      <c r="AX32" s="114">
        <f t="shared" si="12"/>
        <v>1095</v>
      </c>
      <c r="AY32" s="39"/>
      <c r="AZ32" s="115">
        <f t="shared" si="13"/>
        <v>13</v>
      </c>
      <c r="BA32" s="114">
        <f t="shared" si="14"/>
        <v>12</v>
      </c>
      <c r="BB32" s="114">
        <f t="shared" si="15"/>
        <v>11</v>
      </c>
      <c r="BC32" s="91">
        <f t="shared" si="16"/>
        <v>14</v>
      </c>
      <c r="BD32" s="114">
        <f t="shared" si="17"/>
        <v>10</v>
      </c>
      <c r="BE32" s="114">
        <f t="shared" si="18"/>
        <v>11</v>
      </c>
      <c r="BF32" s="114">
        <f t="shared" si="19"/>
        <v>11</v>
      </c>
      <c r="BG32" s="114">
        <f t="shared" si="20"/>
        <v>7</v>
      </c>
      <c r="BH32" s="114">
        <f t="shared" si="21"/>
        <v>10</v>
      </c>
      <c r="BI32" s="114">
        <f t="shared" si="22"/>
        <v>10</v>
      </c>
      <c r="BJ32" s="114">
        <f t="shared" si="23"/>
        <v>9</v>
      </c>
      <c r="BK32" s="92">
        <f t="shared" si="28"/>
        <v>118</v>
      </c>
      <c r="BL32" s="91">
        <f t="shared" si="29"/>
        <v>7</v>
      </c>
      <c r="BM32" s="91">
        <f t="shared" si="30"/>
        <v>14</v>
      </c>
      <c r="BN32" s="93">
        <f t="shared" si="31"/>
        <v>111</v>
      </c>
      <c r="BO32" s="44"/>
    </row>
    <row r="33" spans="1:67" ht="14.25" x14ac:dyDescent="0.2">
      <c r="A33" s="94">
        <v>29</v>
      </c>
      <c r="B33" s="95" t="s">
        <v>49</v>
      </c>
      <c r="C33" s="116" t="s">
        <v>16</v>
      </c>
      <c r="D33" s="96"/>
      <c r="E33" s="97">
        <f t="shared" si="24"/>
        <v>1188.92</v>
      </c>
      <c r="F33" s="98">
        <f>IF(K33=0,0,IF(G33+(IF(H33&gt;-150,(IF(H33&gt;=150,IF(J33&gt;=$AT$1,0,SUM(IF(MAX(O33:AJ33)=999,J33-2,J33)-K33*2*(15+50)%)*10),SUM(IF(MAX(O33:AJ33)=999,J33-2,J33)-K33*2*(H33/10+50)%)*10)),(IF(H33&lt;-150,IF((IF(MAX(O33:AJ33)=999,J33-2,J33)-K33*2*(H33/10+50)%)*10&lt;1,0,(IF(MAX(O33:AJ33)=999,J33-2,J33)-K33*2*(H33/10+50)%)*10))))),(IF(H33&gt;-150,(IF(H33&gt;150,IF(J33&gt;=$AT$1,0,SUM(IF(MAX(O33:AJ33)=999,J33-2,J33)-K33*2*(15+50)%)*10),SUM(IF(MAX(O33:AJ33)=999,J33-2,J33)-K33*2*(H33/10+50)%)*10)),(IF(H33&lt;-150,IF((IF(MAX(O33:AJ33)=999,J33-2,J33)-K33*2*(H33/10+50)%)*10&lt;1,0,(IF(MAX(O33:AJ33)=999,J33-2,J33)-K33*2*(H33/10+50)%)*10)))))))</f>
        <v>14.920000000000009</v>
      </c>
      <c r="G33" s="96">
        <v>1174</v>
      </c>
      <c r="H33" s="100">
        <f t="shared" si="0"/>
        <v>-113.27272727272725</v>
      </c>
      <c r="I33" s="101">
        <v>22</v>
      </c>
      <c r="J33" s="102">
        <v>10</v>
      </c>
      <c r="K33" s="103">
        <v>11</v>
      </c>
      <c r="L33" s="104">
        <f t="shared" si="25"/>
        <v>1287.2727272727273</v>
      </c>
      <c r="M33" s="100">
        <f t="shared" si="26"/>
        <v>130</v>
      </c>
      <c r="N33" s="105">
        <f t="shared" si="27"/>
        <v>122</v>
      </c>
      <c r="O33" s="106">
        <v>26</v>
      </c>
      <c r="P33" s="107">
        <v>1</v>
      </c>
      <c r="Q33" s="108">
        <v>13</v>
      </c>
      <c r="R33" s="109">
        <v>1</v>
      </c>
      <c r="S33" s="110">
        <v>14</v>
      </c>
      <c r="T33" s="111">
        <v>2</v>
      </c>
      <c r="U33" s="108">
        <v>2</v>
      </c>
      <c r="V33" s="111">
        <v>0</v>
      </c>
      <c r="W33" s="110">
        <v>27</v>
      </c>
      <c r="X33" s="111">
        <v>2</v>
      </c>
      <c r="Y33" s="110">
        <v>25</v>
      </c>
      <c r="Z33" s="111">
        <v>0</v>
      </c>
      <c r="AA33" s="110">
        <v>16</v>
      </c>
      <c r="AB33" s="109">
        <v>2</v>
      </c>
      <c r="AC33" s="106">
        <v>11</v>
      </c>
      <c r="AD33" s="107">
        <v>1</v>
      </c>
      <c r="AE33" s="112">
        <v>18</v>
      </c>
      <c r="AF33" s="109">
        <v>0</v>
      </c>
      <c r="AG33" s="108">
        <v>9</v>
      </c>
      <c r="AH33" s="111">
        <v>1</v>
      </c>
      <c r="AI33" s="108">
        <v>24</v>
      </c>
      <c r="AJ33" s="111">
        <v>0</v>
      </c>
      <c r="AK33" s="84"/>
      <c r="AL33" s="85">
        <f t="shared" si="1"/>
        <v>10</v>
      </c>
      <c r="AM33" s="84"/>
      <c r="AN33" s="113">
        <f t="shared" si="2"/>
        <v>1185</v>
      </c>
      <c r="AO33" s="91">
        <f t="shared" si="3"/>
        <v>1316</v>
      </c>
      <c r="AP33" s="114">
        <f t="shared" si="4"/>
        <v>1314</v>
      </c>
      <c r="AQ33" s="91">
        <f t="shared" si="5"/>
        <v>1478</v>
      </c>
      <c r="AR33" s="114">
        <f t="shared" si="6"/>
        <v>1178</v>
      </c>
      <c r="AS33" s="114">
        <f t="shared" si="7"/>
        <v>1205</v>
      </c>
      <c r="AT33" s="114">
        <f t="shared" si="8"/>
        <v>1292</v>
      </c>
      <c r="AU33" s="114">
        <f t="shared" si="9"/>
        <v>1339</v>
      </c>
      <c r="AV33" s="91">
        <f t="shared" si="10"/>
        <v>1286</v>
      </c>
      <c r="AW33" s="114">
        <f t="shared" si="11"/>
        <v>1361</v>
      </c>
      <c r="AX33" s="114">
        <f t="shared" si="12"/>
        <v>1206</v>
      </c>
      <c r="AY33" s="39"/>
      <c r="AZ33" s="115">
        <f t="shared" si="13"/>
        <v>9</v>
      </c>
      <c r="BA33" s="114">
        <f t="shared" si="14"/>
        <v>10</v>
      </c>
      <c r="BB33" s="114">
        <f t="shared" si="15"/>
        <v>13</v>
      </c>
      <c r="BC33" s="91">
        <f t="shared" si="16"/>
        <v>20</v>
      </c>
      <c r="BD33" s="114">
        <f t="shared" si="17"/>
        <v>9</v>
      </c>
      <c r="BE33" s="114">
        <f t="shared" si="18"/>
        <v>12</v>
      </c>
      <c r="BF33" s="114">
        <f t="shared" si="19"/>
        <v>8</v>
      </c>
      <c r="BG33" s="114">
        <f t="shared" si="20"/>
        <v>11</v>
      </c>
      <c r="BH33" s="114">
        <f t="shared" si="21"/>
        <v>14</v>
      </c>
      <c r="BI33" s="114">
        <f t="shared" si="22"/>
        <v>12</v>
      </c>
      <c r="BJ33" s="114">
        <f t="shared" si="23"/>
        <v>12</v>
      </c>
      <c r="BK33" s="92">
        <f t="shared" si="28"/>
        <v>130</v>
      </c>
      <c r="BL33" s="91">
        <f t="shared" si="29"/>
        <v>8</v>
      </c>
      <c r="BM33" s="91">
        <f t="shared" si="30"/>
        <v>20</v>
      </c>
      <c r="BN33" s="93">
        <f t="shared" si="31"/>
        <v>122</v>
      </c>
      <c r="BO33" s="44"/>
    </row>
    <row r="34" spans="1:67" ht="14.25" x14ac:dyDescent="0.2">
      <c r="A34" s="94">
        <v>30</v>
      </c>
      <c r="B34" s="95" t="s">
        <v>12</v>
      </c>
      <c r="C34" s="116" t="s">
        <v>17</v>
      </c>
      <c r="D34" s="96" t="s">
        <v>138</v>
      </c>
      <c r="E34" s="97">
        <f t="shared" si="24"/>
        <v>1170</v>
      </c>
      <c r="F34" s="169">
        <v>0</v>
      </c>
      <c r="G34" s="96">
        <v>1170</v>
      </c>
      <c r="H34" s="100">
        <f t="shared" si="0"/>
        <v>6</v>
      </c>
      <c r="I34" s="101">
        <v>37</v>
      </c>
      <c r="J34" s="102">
        <v>8</v>
      </c>
      <c r="K34" s="103">
        <v>11</v>
      </c>
      <c r="L34" s="104">
        <f t="shared" si="25"/>
        <v>1164</v>
      </c>
      <c r="M34" s="100">
        <f t="shared" si="26"/>
        <v>92</v>
      </c>
      <c r="N34" s="105">
        <f t="shared" si="27"/>
        <v>88</v>
      </c>
      <c r="O34" s="106">
        <v>32</v>
      </c>
      <c r="P34" s="107">
        <v>0</v>
      </c>
      <c r="Q34" s="108">
        <v>40</v>
      </c>
      <c r="R34" s="109">
        <v>0</v>
      </c>
      <c r="S34" s="110">
        <v>21</v>
      </c>
      <c r="T34" s="111">
        <v>0</v>
      </c>
      <c r="U34" s="108">
        <v>33</v>
      </c>
      <c r="V34" s="111">
        <v>1</v>
      </c>
      <c r="W34" s="110">
        <v>39</v>
      </c>
      <c r="X34" s="111">
        <v>2</v>
      </c>
      <c r="Y34" s="110">
        <v>5</v>
      </c>
      <c r="Z34" s="111">
        <v>0</v>
      </c>
      <c r="AA34" s="110">
        <v>27</v>
      </c>
      <c r="AB34" s="109">
        <v>1</v>
      </c>
      <c r="AC34" s="106">
        <v>36</v>
      </c>
      <c r="AD34" s="107">
        <v>2</v>
      </c>
      <c r="AE34" s="112">
        <v>35</v>
      </c>
      <c r="AF34" s="109">
        <v>0</v>
      </c>
      <c r="AG34" s="108">
        <v>26</v>
      </c>
      <c r="AH34" s="111">
        <v>1</v>
      </c>
      <c r="AI34" s="108">
        <v>16</v>
      </c>
      <c r="AJ34" s="111">
        <v>1</v>
      </c>
      <c r="AK34" s="84"/>
      <c r="AL34" s="85">
        <f t="shared" si="1"/>
        <v>8</v>
      </c>
      <c r="AM34" s="84"/>
      <c r="AN34" s="113">
        <f t="shared" si="2"/>
        <v>1133</v>
      </c>
      <c r="AO34" s="91">
        <f t="shared" si="3"/>
        <v>1000</v>
      </c>
      <c r="AP34" s="114">
        <f t="shared" si="4"/>
        <v>1278</v>
      </c>
      <c r="AQ34" s="91">
        <f t="shared" si="5"/>
        <v>1115</v>
      </c>
      <c r="AR34" s="114">
        <f t="shared" si="6"/>
        <v>1015</v>
      </c>
      <c r="AS34" s="114">
        <f t="shared" si="7"/>
        <v>1433</v>
      </c>
      <c r="AT34" s="114">
        <f t="shared" si="8"/>
        <v>1178</v>
      </c>
      <c r="AU34" s="114">
        <f t="shared" si="9"/>
        <v>1083</v>
      </c>
      <c r="AV34" s="91">
        <f t="shared" si="10"/>
        <v>1092</v>
      </c>
      <c r="AW34" s="114">
        <f t="shared" si="11"/>
        <v>1185</v>
      </c>
      <c r="AX34" s="114">
        <f t="shared" si="12"/>
        <v>1292</v>
      </c>
      <c r="AY34" s="39"/>
      <c r="AZ34" s="115">
        <f t="shared" si="13"/>
        <v>10</v>
      </c>
      <c r="BA34" s="114">
        <f t="shared" si="14"/>
        <v>8</v>
      </c>
      <c r="BB34" s="114">
        <f t="shared" si="15"/>
        <v>11</v>
      </c>
      <c r="BC34" s="91">
        <f t="shared" si="16"/>
        <v>4</v>
      </c>
      <c r="BD34" s="114">
        <f t="shared" si="17"/>
        <v>4</v>
      </c>
      <c r="BE34" s="114">
        <f t="shared" si="18"/>
        <v>10</v>
      </c>
      <c r="BF34" s="114">
        <f t="shared" si="19"/>
        <v>9</v>
      </c>
      <c r="BG34" s="114">
        <f t="shared" si="20"/>
        <v>9</v>
      </c>
      <c r="BH34" s="114">
        <f t="shared" si="21"/>
        <v>10</v>
      </c>
      <c r="BI34" s="114">
        <f t="shared" si="22"/>
        <v>9</v>
      </c>
      <c r="BJ34" s="114">
        <f t="shared" si="23"/>
        <v>8</v>
      </c>
      <c r="BK34" s="92">
        <f t="shared" si="28"/>
        <v>92</v>
      </c>
      <c r="BL34" s="91">
        <f t="shared" si="29"/>
        <v>4</v>
      </c>
      <c r="BM34" s="91">
        <f t="shared" si="30"/>
        <v>11</v>
      </c>
      <c r="BN34" s="93">
        <f t="shared" si="31"/>
        <v>88</v>
      </c>
      <c r="BO34" s="44"/>
    </row>
    <row r="35" spans="1:67" ht="14.25" x14ac:dyDescent="0.2">
      <c r="A35" s="94">
        <v>31</v>
      </c>
      <c r="B35" s="95" t="s">
        <v>213</v>
      </c>
      <c r="C35" s="116" t="s">
        <v>19</v>
      </c>
      <c r="D35" s="121"/>
      <c r="E35" s="97">
        <f t="shared" si="24"/>
        <v>1159.22</v>
      </c>
      <c r="F35" s="98">
        <f t="shared" ref="F35:F44" si="33">IF(K35=0,0,IF(G35+(IF(H35&gt;-150,(IF(H35&gt;=150,IF(J35&gt;=$AT$1,0,SUM(IF(MAX(O35:AJ35)=999,J35-2,J35)-K35*2*(15+50)%)*10),SUM(IF(MAX(O35:AJ35)=999,J35-2,J35)-K35*2*(H35/10+50)%)*10)),(IF(H35&lt;-150,IF((IF(MAX(O35:AJ35)=999,J35-2,J35)-K35*2*(H35/10+50)%)*10&lt;1,0,(IF(MAX(O35:AJ35)=999,J35-2,J35)-K35*2*(H35/10+50)%)*10))))),(IF(H35&gt;-150,(IF(H35&gt;150,IF(J35&gt;=$AT$1,0,SUM(IF(MAX(O35:AJ35)=999,J35-2,J35)-K35*2*(15+50)%)*10),SUM(IF(MAX(O35:AJ35)=999,J35-2,J35)-K35*2*(H35/10+50)%)*10)),(IF(H35&lt;-150,IF((IF(MAX(O35:AJ35)=999,J35-2,J35)-K35*2*(H35/10+50)%)*10&lt;1,0,(IF(MAX(O35:AJ35)=999,J35-2,J35)-K35*2*(H35/10+50)%)*10)))))))</f>
        <v>14.219999999999988</v>
      </c>
      <c r="G35" s="100">
        <v>1145</v>
      </c>
      <c r="H35" s="100">
        <f t="shared" si="0"/>
        <v>-110.09090909090901</v>
      </c>
      <c r="I35" s="101">
        <v>25</v>
      </c>
      <c r="J35" s="102">
        <v>10</v>
      </c>
      <c r="K35" s="103">
        <v>11</v>
      </c>
      <c r="L35" s="104">
        <f t="shared" si="25"/>
        <v>1255.090909090909</v>
      </c>
      <c r="M35" s="100">
        <f t="shared" si="26"/>
        <v>117</v>
      </c>
      <c r="N35" s="105">
        <f t="shared" si="27"/>
        <v>113</v>
      </c>
      <c r="O35" s="106">
        <v>36</v>
      </c>
      <c r="P35" s="107">
        <v>2</v>
      </c>
      <c r="Q35" s="108">
        <v>20</v>
      </c>
      <c r="R35" s="109">
        <v>2</v>
      </c>
      <c r="S35" s="110">
        <v>3</v>
      </c>
      <c r="T35" s="111">
        <v>0</v>
      </c>
      <c r="U35" s="108">
        <v>10</v>
      </c>
      <c r="V35" s="111">
        <v>0</v>
      </c>
      <c r="W35" s="110">
        <v>34</v>
      </c>
      <c r="X35" s="111">
        <v>1</v>
      </c>
      <c r="Y35" s="110">
        <v>17</v>
      </c>
      <c r="Z35" s="111">
        <v>0</v>
      </c>
      <c r="AA35" s="110">
        <v>5</v>
      </c>
      <c r="AB35" s="109">
        <v>0</v>
      </c>
      <c r="AC35" s="106">
        <v>39</v>
      </c>
      <c r="AD35" s="107">
        <v>2</v>
      </c>
      <c r="AE35" s="112">
        <v>12</v>
      </c>
      <c r="AF35" s="109">
        <v>1</v>
      </c>
      <c r="AG35" s="108">
        <v>28</v>
      </c>
      <c r="AH35" s="111">
        <v>1</v>
      </c>
      <c r="AI35" s="108">
        <v>15</v>
      </c>
      <c r="AJ35" s="111">
        <v>1</v>
      </c>
      <c r="AK35" s="84"/>
      <c r="AL35" s="85">
        <f t="shared" si="1"/>
        <v>10</v>
      </c>
      <c r="AM35" s="84"/>
      <c r="AN35" s="113">
        <f t="shared" si="2"/>
        <v>1083</v>
      </c>
      <c r="AO35" s="91">
        <f t="shared" si="3"/>
        <v>1279</v>
      </c>
      <c r="AP35" s="114">
        <f t="shared" si="4"/>
        <v>1449</v>
      </c>
      <c r="AQ35" s="91">
        <f t="shared" si="5"/>
        <v>1351</v>
      </c>
      <c r="AR35" s="114">
        <f t="shared" si="6"/>
        <v>1095</v>
      </c>
      <c r="AS35" s="114">
        <f t="shared" si="7"/>
        <v>1288</v>
      </c>
      <c r="AT35" s="114">
        <f t="shared" si="8"/>
        <v>1433</v>
      </c>
      <c r="AU35" s="114">
        <f t="shared" si="9"/>
        <v>1015</v>
      </c>
      <c r="AV35" s="91">
        <f t="shared" si="10"/>
        <v>1337</v>
      </c>
      <c r="AW35" s="114">
        <f t="shared" si="11"/>
        <v>1177</v>
      </c>
      <c r="AX35" s="114">
        <f t="shared" si="12"/>
        <v>1299</v>
      </c>
      <c r="AY35" s="39"/>
      <c r="AZ35" s="115">
        <f t="shared" si="13"/>
        <v>9</v>
      </c>
      <c r="BA35" s="114">
        <f t="shared" si="14"/>
        <v>7</v>
      </c>
      <c r="BB35" s="114">
        <f t="shared" si="15"/>
        <v>20</v>
      </c>
      <c r="BC35" s="91">
        <f t="shared" si="16"/>
        <v>13</v>
      </c>
      <c r="BD35" s="114">
        <f t="shared" si="17"/>
        <v>9</v>
      </c>
      <c r="BE35" s="114">
        <f t="shared" si="18"/>
        <v>14</v>
      </c>
      <c r="BF35" s="114">
        <f t="shared" si="19"/>
        <v>10</v>
      </c>
      <c r="BG35" s="114">
        <f t="shared" si="20"/>
        <v>4</v>
      </c>
      <c r="BH35" s="114">
        <f t="shared" si="21"/>
        <v>10</v>
      </c>
      <c r="BI35" s="114">
        <f t="shared" si="22"/>
        <v>11</v>
      </c>
      <c r="BJ35" s="114">
        <f t="shared" si="23"/>
        <v>10</v>
      </c>
      <c r="BK35" s="92">
        <f t="shared" si="28"/>
        <v>117</v>
      </c>
      <c r="BL35" s="91">
        <f t="shared" si="29"/>
        <v>4</v>
      </c>
      <c r="BM35" s="91">
        <f t="shared" si="30"/>
        <v>20</v>
      </c>
      <c r="BN35" s="93">
        <f t="shared" si="31"/>
        <v>113</v>
      </c>
      <c r="BO35" s="44"/>
    </row>
    <row r="36" spans="1:67" ht="14.25" x14ac:dyDescent="0.2">
      <c r="A36" s="94">
        <v>32</v>
      </c>
      <c r="B36" s="95" t="s">
        <v>136</v>
      </c>
      <c r="C36" s="116" t="s">
        <v>19</v>
      </c>
      <c r="D36" s="121"/>
      <c r="E36" s="97">
        <f t="shared" si="24"/>
        <v>1145.3399999999999</v>
      </c>
      <c r="F36" s="98">
        <f t="shared" si="33"/>
        <v>12.339999999999982</v>
      </c>
      <c r="G36" s="100">
        <v>1133</v>
      </c>
      <c r="H36" s="100">
        <f t="shared" si="0"/>
        <v>-101.5454545454545</v>
      </c>
      <c r="I36" s="101">
        <v>26</v>
      </c>
      <c r="J36" s="102">
        <v>10</v>
      </c>
      <c r="K36" s="103">
        <v>11</v>
      </c>
      <c r="L36" s="104">
        <f t="shared" si="25"/>
        <v>1234.5454545454545</v>
      </c>
      <c r="M36" s="100">
        <f t="shared" si="26"/>
        <v>110</v>
      </c>
      <c r="N36" s="105">
        <f t="shared" si="27"/>
        <v>102</v>
      </c>
      <c r="O36" s="106">
        <v>30</v>
      </c>
      <c r="P36" s="107">
        <v>2</v>
      </c>
      <c r="Q36" s="108">
        <v>9</v>
      </c>
      <c r="R36" s="109">
        <v>0</v>
      </c>
      <c r="S36" s="110">
        <v>12</v>
      </c>
      <c r="T36" s="111">
        <v>0</v>
      </c>
      <c r="U36" s="108">
        <v>14</v>
      </c>
      <c r="V36" s="111">
        <v>1</v>
      </c>
      <c r="W36" s="110">
        <v>28</v>
      </c>
      <c r="X36" s="111">
        <v>0</v>
      </c>
      <c r="Y36" s="110">
        <v>38</v>
      </c>
      <c r="Z36" s="111">
        <v>2</v>
      </c>
      <c r="AA36" s="110">
        <v>26</v>
      </c>
      <c r="AB36" s="109">
        <v>1</v>
      </c>
      <c r="AC36" s="106">
        <v>16</v>
      </c>
      <c r="AD36" s="107">
        <v>1</v>
      </c>
      <c r="AE36" s="112">
        <v>15</v>
      </c>
      <c r="AF36" s="109">
        <v>1</v>
      </c>
      <c r="AG36" s="108">
        <v>35</v>
      </c>
      <c r="AH36" s="111">
        <v>1</v>
      </c>
      <c r="AI36" s="108">
        <v>13</v>
      </c>
      <c r="AJ36" s="111">
        <v>1</v>
      </c>
      <c r="AK36" s="84"/>
      <c r="AL36" s="85">
        <f t="shared" si="1"/>
        <v>10</v>
      </c>
      <c r="AM36" s="84"/>
      <c r="AN36" s="113">
        <f t="shared" si="2"/>
        <v>1170</v>
      </c>
      <c r="AO36" s="91">
        <f t="shared" si="3"/>
        <v>1361</v>
      </c>
      <c r="AP36" s="114">
        <f t="shared" si="4"/>
        <v>1337</v>
      </c>
      <c r="AQ36" s="91">
        <f t="shared" si="5"/>
        <v>1314</v>
      </c>
      <c r="AR36" s="114">
        <f t="shared" si="6"/>
        <v>1177</v>
      </c>
      <c r="AS36" s="114">
        <f t="shared" si="7"/>
        <v>1037</v>
      </c>
      <c r="AT36" s="114">
        <f t="shared" si="8"/>
        <v>1185</v>
      </c>
      <c r="AU36" s="114">
        <f t="shared" si="9"/>
        <v>1292</v>
      </c>
      <c r="AV36" s="91">
        <f t="shared" si="10"/>
        <v>1299</v>
      </c>
      <c r="AW36" s="114">
        <f t="shared" si="11"/>
        <v>1092</v>
      </c>
      <c r="AX36" s="114">
        <f t="shared" si="12"/>
        <v>1316</v>
      </c>
      <c r="AY36" s="39"/>
      <c r="AZ36" s="115">
        <f t="shared" si="13"/>
        <v>8</v>
      </c>
      <c r="BA36" s="114">
        <f t="shared" si="14"/>
        <v>12</v>
      </c>
      <c r="BB36" s="114">
        <f t="shared" si="15"/>
        <v>10</v>
      </c>
      <c r="BC36" s="91">
        <f t="shared" si="16"/>
        <v>13</v>
      </c>
      <c r="BD36" s="114">
        <f t="shared" si="17"/>
        <v>11</v>
      </c>
      <c r="BE36" s="114">
        <f t="shared" si="18"/>
        <v>9</v>
      </c>
      <c r="BF36" s="114">
        <f t="shared" si="19"/>
        <v>9</v>
      </c>
      <c r="BG36" s="114">
        <f t="shared" si="20"/>
        <v>8</v>
      </c>
      <c r="BH36" s="114">
        <f t="shared" si="21"/>
        <v>10</v>
      </c>
      <c r="BI36" s="114">
        <f t="shared" si="22"/>
        <v>10</v>
      </c>
      <c r="BJ36" s="114">
        <f t="shared" si="23"/>
        <v>10</v>
      </c>
      <c r="BK36" s="92">
        <f t="shared" si="28"/>
        <v>110</v>
      </c>
      <c r="BL36" s="91">
        <f t="shared" si="29"/>
        <v>8</v>
      </c>
      <c r="BM36" s="91">
        <f t="shared" si="30"/>
        <v>13</v>
      </c>
      <c r="BN36" s="93">
        <f t="shared" si="31"/>
        <v>102</v>
      </c>
      <c r="BO36" s="44"/>
    </row>
    <row r="37" spans="1:67" ht="14.25" x14ac:dyDescent="0.2">
      <c r="A37" s="94">
        <v>33</v>
      </c>
      <c r="B37" s="95" t="s">
        <v>15</v>
      </c>
      <c r="C37" s="116" t="s">
        <v>19</v>
      </c>
      <c r="D37" s="121"/>
      <c r="E37" s="97">
        <f t="shared" si="24"/>
        <v>1054.5999999999999</v>
      </c>
      <c r="F37" s="98">
        <f t="shared" si="33"/>
        <v>-60.399999999999977</v>
      </c>
      <c r="G37" s="100">
        <v>1115</v>
      </c>
      <c r="H37" s="100">
        <f t="shared" si="0"/>
        <v>-43.63636363636374</v>
      </c>
      <c r="I37" s="101">
        <v>39</v>
      </c>
      <c r="J37" s="102">
        <v>4</v>
      </c>
      <c r="K37" s="103">
        <v>11</v>
      </c>
      <c r="L37" s="104">
        <f t="shared" si="25"/>
        <v>1158.6363636363637</v>
      </c>
      <c r="M37" s="100">
        <f t="shared" si="26"/>
        <v>108</v>
      </c>
      <c r="N37" s="105">
        <f t="shared" si="27"/>
        <v>104</v>
      </c>
      <c r="O37" s="106">
        <v>2</v>
      </c>
      <c r="P37" s="107">
        <v>0</v>
      </c>
      <c r="Q37" s="108">
        <v>19</v>
      </c>
      <c r="R37" s="109">
        <v>0</v>
      </c>
      <c r="S37" s="110">
        <v>34</v>
      </c>
      <c r="T37" s="111">
        <v>0</v>
      </c>
      <c r="U37" s="108">
        <v>30</v>
      </c>
      <c r="V37" s="111">
        <v>1</v>
      </c>
      <c r="W37" s="110">
        <v>35</v>
      </c>
      <c r="X37" s="111">
        <v>0</v>
      </c>
      <c r="Y37" s="110">
        <v>39</v>
      </c>
      <c r="Z37" s="111">
        <v>2</v>
      </c>
      <c r="AA37" s="110">
        <v>13</v>
      </c>
      <c r="AB37" s="109">
        <v>0</v>
      </c>
      <c r="AC37" s="106">
        <v>38</v>
      </c>
      <c r="AD37" s="107">
        <v>0</v>
      </c>
      <c r="AE37" s="112">
        <v>27</v>
      </c>
      <c r="AF37" s="109">
        <v>0</v>
      </c>
      <c r="AG37" s="108">
        <v>36</v>
      </c>
      <c r="AH37" s="111">
        <v>1</v>
      </c>
      <c r="AI37" s="108">
        <v>40</v>
      </c>
      <c r="AJ37" s="111">
        <v>0</v>
      </c>
      <c r="AK37" s="84"/>
      <c r="AL37" s="85">
        <f t="shared" si="1"/>
        <v>4</v>
      </c>
      <c r="AM37" s="84"/>
      <c r="AN37" s="113">
        <f t="shared" si="2"/>
        <v>1478</v>
      </c>
      <c r="AO37" s="91">
        <f t="shared" si="3"/>
        <v>1281</v>
      </c>
      <c r="AP37" s="114">
        <f t="shared" si="4"/>
        <v>1095</v>
      </c>
      <c r="AQ37" s="91">
        <f t="shared" si="5"/>
        <v>1170</v>
      </c>
      <c r="AR37" s="114">
        <f t="shared" si="6"/>
        <v>1092</v>
      </c>
      <c r="AS37" s="114">
        <f t="shared" si="7"/>
        <v>1015</v>
      </c>
      <c r="AT37" s="114">
        <f t="shared" si="8"/>
        <v>1316</v>
      </c>
      <c r="AU37" s="114">
        <f t="shared" si="9"/>
        <v>1037</v>
      </c>
      <c r="AV37" s="91">
        <f t="shared" si="10"/>
        <v>1178</v>
      </c>
      <c r="AW37" s="114">
        <f t="shared" si="11"/>
        <v>1083</v>
      </c>
      <c r="AX37" s="114">
        <f t="shared" si="12"/>
        <v>1000</v>
      </c>
      <c r="AY37" s="39"/>
      <c r="AZ37" s="115">
        <f t="shared" si="13"/>
        <v>20</v>
      </c>
      <c r="BA37" s="114">
        <f t="shared" si="14"/>
        <v>12</v>
      </c>
      <c r="BB37" s="114">
        <f t="shared" si="15"/>
        <v>9</v>
      </c>
      <c r="BC37" s="91">
        <f t="shared" si="16"/>
        <v>8</v>
      </c>
      <c r="BD37" s="114">
        <f t="shared" si="17"/>
        <v>10</v>
      </c>
      <c r="BE37" s="114">
        <f t="shared" si="18"/>
        <v>4</v>
      </c>
      <c r="BF37" s="114">
        <f t="shared" si="19"/>
        <v>10</v>
      </c>
      <c r="BG37" s="114">
        <f t="shared" si="20"/>
        <v>9</v>
      </c>
      <c r="BH37" s="114">
        <f t="shared" si="21"/>
        <v>9</v>
      </c>
      <c r="BI37" s="114">
        <f t="shared" si="22"/>
        <v>9</v>
      </c>
      <c r="BJ37" s="114">
        <f t="shared" si="23"/>
        <v>8</v>
      </c>
      <c r="BK37" s="92">
        <f t="shared" si="28"/>
        <v>108</v>
      </c>
      <c r="BL37" s="91">
        <f t="shared" si="29"/>
        <v>4</v>
      </c>
      <c r="BM37" s="91">
        <f t="shared" si="30"/>
        <v>20</v>
      </c>
      <c r="BN37" s="93">
        <f t="shared" si="31"/>
        <v>104</v>
      </c>
      <c r="BO37" s="44"/>
    </row>
    <row r="38" spans="1:67" ht="14.25" x14ac:dyDescent="0.2">
      <c r="A38" s="94">
        <v>34</v>
      </c>
      <c r="B38" s="95" t="s">
        <v>51</v>
      </c>
      <c r="C38" s="116" t="s">
        <v>19</v>
      </c>
      <c r="D38" s="121"/>
      <c r="E38" s="97">
        <f t="shared" si="24"/>
        <v>1102.6600000000001</v>
      </c>
      <c r="F38" s="98">
        <f t="shared" si="33"/>
        <v>7.6600000000000179</v>
      </c>
      <c r="G38" s="100">
        <v>1095</v>
      </c>
      <c r="H38" s="100">
        <f t="shared" si="0"/>
        <v>-125.72727272727275</v>
      </c>
      <c r="I38" s="101">
        <v>30</v>
      </c>
      <c r="J38" s="102">
        <v>9</v>
      </c>
      <c r="K38" s="103">
        <v>11</v>
      </c>
      <c r="L38" s="104">
        <f t="shared" si="25"/>
        <v>1220.7272727272727</v>
      </c>
      <c r="M38" s="100">
        <f t="shared" si="26"/>
        <v>115</v>
      </c>
      <c r="N38" s="105">
        <f t="shared" si="27"/>
        <v>111</v>
      </c>
      <c r="O38" s="106">
        <v>18</v>
      </c>
      <c r="P38" s="107">
        <v>0</v>
      </c>
      <c r="Q38" s="108">
        <v>14</v>
      </c>
      <c r="R38" s="109">
        <v>0</v>
      </c>
      <c r="S38" s="110">
        <v>33</v>
      </c>
      <c r="T38" s="111">
        <v>2</v>
      </c>
      <c r="U38" s="108">
        <v>25</v>
      </c>
      <c r="V38" s="111">
        <v>1</v>
      </c>
      <c r="W38" s="110">
        <v>31</v>
      </c>
      <c r="X38" s="111">
        <v>1</v>
      </c>
      <c r="Y38" s="110">
        <v>36</v>
      </c>
      <c r="Z38" s="111">
        <v>2</v>
      </c>
      <c r="AA38" s="110">
        <v>7</v>
      </c>
      <c r="AB38" s="109">
        <v>0</v>
      </c>
      <c r="AC38" s="106">
        <v>26</v>
      </c>
      <c r="AD38" s="107">
        <v>2</v>
      </c>
      <c r="AE38" s="112">
        <v>24</v>
      </c>
      <c r="AF38" s="109">
        <v>0</v>
      </c>
      <c r="AG38" s="108">
        <v>15</v>
      </c>
      <c r="AH38" s="111">
        <v>1</v>
      </c>
      <c r="AI38" s="108">
        <v>28</v>
      </c>
      <c r="AJ38" s="111">
        <v>0</v>
      </c>
      <c r="AK38" s="84"/>
      <c r="AL38" s="85">
        <f t="shared" si="1"/>
        <v>9</v>
      </c>
      <c r="AM38" s="84"/>
      <c r="AN38" s="113">
        <f t="shared" si="2"/>
        <v>1286</v>
      </c>
      <c r="AO38" s="91">
        <f t="shared" si="3"/>
        <v>1314</v>
      </c>
      <c r="AP38" s="114">
        <f t="shared" si="4"/>
        <v>1115</v>
      </c>
      <c r="AQ38" s="91">
        <f t="shared" si="5"/>
        <v>1205</v>
      </c>
      <c r="AR38" s="114">
        <f t="shared" si="6"/>
        <v>1145</v>
      </c>
      <c r="AS38" s="114">
        <f t="shared" si="7"/>
        <v>1083</v>
      </c>
      <c r="AT38" s="114">
        <f t="shared" si="8"/>
        <v>1413</v>
      </c>
      <c r="AU38" s="114">
        <f t="shared" si="9"/>
        <v>1185</v>
      </c>
      <c r="AV38" s="91">
        <f t="shared" si="10"/>
        <v>1206</v>
      </c>
      <c r="AW38" s="114">
        <f t="shared" si="11"/>
        <v>1299</v>
      </c>
      <c r="AX38" s="114">
        <f t="shared" si="12"/>
        <v>1177</v>
      </c>
      <c r="AY38" s="39"/>
      <c r="AZ38" s="115">
        <f t="shared" si="13"/>
        <v>14</v>
      </c>
      <c r="BA38" s="114">
        <f t="shared" si="14"/>
        <v>13</v>
      </c>
      <c r="BB38" s="114">
        <f t="shared" si="15"/>
        <v>4</v>
      </c>
      <c r="BC38" s="91">
        <f t="shared" si="16"/>
        <v>12</v>
      </c>
      <c r="BD38" s="114">
        <f t="shared" si="17"/>
        <v>10</v>
      </c>
      <c r="BE38" s="114">
        <f t="shared" si="18"/>
        <v>9</v>
      </c>
      <c r="BF38" s="114">
        <f t="shared" si="19"/>
        <v>11</v>
      </c>
      <c r="BG38" s="114">
        <f t="shared" si="20"/>
        <v>9</v>
      </c>
      <c r="BH38" s="114">
        <f t="shared" si="21"/>
        <v>12</v>
      </c>
      <c r="BI38" s="114">
        <f t="shared" si="22"/>
        <v>10</v>
      </c>
      <c r="BJ38" s="114">
        <f t="shared" si="23"/>
        <v>11</v>
      </c>
      <c r="BK38" s="92">
        <f t="shared" si="28"/>
        <v>115</v>
      </c>
      <c r="BL38" s="91">
        <f t="shared" si="29"/>
        <v>4</v>
      </c>
      <c r="BM38" s="91">
        <f t="shared" si="30"/>
        <v>14</v>
      </c>
      <c r="BN38" s="93">
        <f t="shared" si="31"/>
        <v>111</v>
      </c>
      <c r="BO38" s="44"/>
    </row>
    <row r="39" spans="1:67" ht="14.25" x14ac:dyDescent="0.2">
      <c r="A39" s="94">
        <v>35</v>
      </c>
      <c r="B39" s="95" t="s">
        <v>50</v>
      </c>
      <c r="C39" s="116" t="s">
        <v>19</v>
      </c>
      <c r="D39" s="121"/>
      <c r="E39" s="97">
        <f t="shared" si="24"/>
        <v>1105.3600000000001</v>
      </c>
      <c r="F39" s="98">
        <f t="shared" si="33"/>
        <v>13.360000000000021</v>
      </c>
      <c r="G39" s="100">
        <v>1092</v>
      </c>
      <c r="H39" s="100">
        <f t="shared" si="0"/>
        <v>-106.18181818181824</v>
      </c>
      <c r="I39" s="101">
        <v>27</v>
      </c>
      <c r="J39" s="102">
        <v>10</v>
      </c>
      <c r="K39" s="103">
        <v>11</v>
      </c>
      <c r="L39" s="104">
        <f t="shared" si="25"/>
        <v>1198.1818181818182</v>
      </c>
      <c r="M39" s="100">
        <f t="shared" si="26"/>
        <v>108</v>
      </c>
      <c r="N39" s="105">
        <f t="shared" si="27"/>
        <v>104</v>
      </c>
      <c r="O39" s="106">
        <v>23</v>
      </c>
      <c r="P39" s="107">
        <v>0</v>
      </c>
      <c r="Q39" s="108">
        <v>8</v>
      </c>
      <c r="R39" s="109">
        <v>1</v>
      </c>
      <c r="S39" s="110">
        <v>24</v>
      </c>
      <c r="T39" s="111">
        <v>0</v>
      </c>
      <c r="U39" s="108">
        <v>38</v>
      </c>
      <c r="V39" s="111">
        <v>1</v>
      </c>
      <c r="W39" s="110">
        <v>33</v>
      </c>
      <c r="X39" s="111">
        <v>2</v>
      </c>
      <c r="Y39" s="110">
        <v>20</v>
      </c>
      <c r="Z39" s="111">
        <v>1</v>
      </c>
      <c r="AA39" s="110">
        <v>14</v>
      </c>
      <c r="AB39" s="109">
        <v>0</v>
      </c>
      <c r="AC39" s="106">
        <v>40</v>
      </c>
      <c r="AD39" s="107">
        <v>1</v>
      </c>
      <c r="AE39" s="112">
        <v>30</v>
      </c>
      <c r="AF39" s="109">
        <v>2</v>
      </c>
      <c r="AG39" s="108">
        <v>32</v>
      </c>
      <c r="AH39" s="111">
        <v>1</v>
      </c>
      <c r="AI39" s="108">
        <v>12</v>
      </c>
      <c r="AJ39" s="111">
        <v>1</v>
      </c>
      <c r="AK39" s="84"/>
      <c r="AL39" s="85">
        <f t="shared" si="1"/>
        <v>10</v>
      </c>
      <c r="AM39" s="84"/>
      <c r="AN39" s="113">
        <f t="shared" si="2"/>
        <v>1217</v>
      </c>
      <c r="AO39" s="91">
        <f t="shared" si="3"/>
        <v>1372</v>
      </c>
      <c r="AP39" s="114">
        <f t="shared" si="4"/>
        <v>1206</v>
      </c>
      <c r="AQ39" s="91">
        <f t="shared" si="5"/>
        <v>1037</v>
      </c>
      <c r="AR39" s="114">
        <f t="shared" si="6"/>
        <v>1115</v>
      </c>
      <c r="AS39" s="114">
        <f t="shared" si="7"/>
        <v>1279</v>
      </c>
      <c r="AT39" s="114">
        <f t="shared" si="8"/>
        <v>1314</v>
      </c>
      <c r="AU39" s="114">
        <f t="shared" si="9"/>
        <v>1000</v>
      </c>
      <c r="AV39" s="91">
        <f t="shared" si="10"/>
        <v>1170</v>
      </c>
      <c r="AW39" s="114">
        <f t="shared" si="11"/>
        <v>1133</v>
      </c>
      <c r="AX39" s="114">
        <f t="shared" si="12"/>
        <v>1337</v>
      </c>
      <c r="AY39" s="39"/>
      <c r="AZ39" s="115">
        <f t="shared" si="13"/>
        <v>14</v>
      </c>
      <c r="BA39" s="114">
        <f t="shared" si="14"/>
        <v>13</v>
      </c>
      <c r="BB39" s="114">
        <f t="shared" si="15"/>
        <v>12</v>
      </c>
      <c r="BC39" s="91">
        <f t="shared" si="16"/>
        <v>9</v>
      </c>
      <c r="BD39" s="114">
        <f t="shared" si="17"/>
        <v>4</v>
      </c>
      <c r="BE39" s="114">
        <f t="shared" si="18"/>
        <v>7</v>
      </c>
      <c r="BF39" s="114">
        <f t="shared" si="19"/>
        <v>13</v>
      </c>
      <c r="BG39" s="114">
        <f t="shared" si="20"/>
        <v>8</v>
      </c>
      <c r="BH39" s="114">
        <f t="shared" si="21"/>
        <v>8</v>
      </c>
      <c r="BI39" s="114">
        <f t="shared" si="22"/>
        <v>10</v>
      </c>
      <c r="BJ39" s="114">
        <f t="shared" si="23"/>
        <v>10</v>
      </c>
      <c r="BK39" s="92">
        <f t="shared" si="28"/>
        <v>108</v>
      </c>
      <c r="BL39" s="91">
        <f t="shared" si="29"/>
        <v>4</v>
      </c>
      <c r="BM39" s="91">
        <f t="shared" si="30"/>
        <v>14</v>
      </c>
      <c r="BN39" s="93">
        <f t="shared" si="31"/>
        <v>104</v>
      </c>
      <c r="BO39" s="44"/>
    </row>
    <row r="40" spans="1:67" ht="14.25" x14ac:dyDescent="0.2">
      <c r="A40" s="94">
        <v>36</v>
      </c>
      <c r="B40" s="95" t="s">
        <v>142</v>
      </c>
      <c r="C40" s="116" t="s">
        <v>16</v>
      </c>
      <c r="D40" s="121"/>
      <c r="E40" s="97">
        <f t="shared" si="24"/>
        <v>1081.5999999999999</v>
      </c>
      <c r="F40" s="98">
        <f t="shared" si="33"/>
        <v>-1.4000000000000057</v>
      </c>
      <c r="G40" s="100">
        <v>1083</v>
      </c>
      <c r="H40" s="100">
        <f t="shared" si="0"/>
        <v>-84.545454545454504</v>
      </c>
      <c r="I40" s="101">
        <v>34</v>
      </c>
      <c r="J40" s="102">
        <v>9</v>
      </c>
      <c r="K40" s="103">
        <v>11</v>
      </c>
      <c r="L40" s="104">
        <f t="shared" si="25"/>
        <v>1167.5454545454545</v>
      </c>
      <c r="M40" s="100">
        <f t="shared" si="26"/>
        <v>95</v>
      </c>
      <c r="N40" s="105">
        <f t="shared" si="27"/>
        <v>91</v>
      </c>
      <c r="O40" s="106">
        <v>31</v>
      </c>
      <c r="P40" s="107">
        <v>0</v>
      </c>
      <c r="Q40" s="108">
        <v>39</v>
      </c>
      <c r="R40" s="109">
        <v>1</v>
      </c>
      <c r="S40" s="110">
        <v>38</v>
      </c>
      <c r="T40" s="111">
        <v>2</v>
      </c>
      <c r="U40" s="108">
        <v>18</v>
      </c>
      <c r="V40" s="111">
        <v>1</v>
      </c>
      <c r="W40" s="110">
        <v>16</v>
      </c>
      <c r="X40" s="111">
        <v>0</v>
      </c>
      <c r="Y40" s="110">
        <v>34</v>
      </c>
      <c r="Z40" s="111">
        <v>0</v>
      </c>
      <c r="AA40" s="110">
        <v>22</v>
      </c>
      <c r="AB40" s="109">
        <v>0</v>
      </c>
      <c r="AC40" s="106">
        <v>30</v>
      </c>
      <c r="AD40" s="107">
        <v>0</v>
      </c>
      <c r="AE40" s="112">
        <v>26</v>
      </c>
      <c r="AF40" s="109">
        <v>2</v>
      </c>
      <c r="AG40" s="108">
        <v>33</v>
      </c>
      <c r="AH40" s="111">
        <v>1</v>
      </c>
      <c r="AI40" s="108">
        <v>20</v>
      </c>
      <c r="AJ40" s="111">
        <v>2</v>
      </c>
      <c r="AK40" s="84"/>
      <c r="AL40" s="85">
        <f t="shared" si="1"/>
        <v>9</v>
      </c>
      <c r="AM40" s="84"/>
      <c r="AN40" s="113">
        <f t="shared" si="2"/>
        <v>1145</v>
      </c>
      <c r="AO40" s="91">
        <f t="shared" si="3"/>
        <v>1015</v>
      </c>
      <c r="AP40" s="114">
        <f t="shared" si="4"/>
        <v>1037</v>
      </c>
      <c r="AQ40" s="91">
        <f t="shared" si="5"/>
        <v>1286</v>
      </c>
      <c r="AR40" s="114">
        <f t="shared" si="6"/>
        <v>1292</v>
      </c>
      <c r="AS40" s="114">
        <f t="shared" si="7"/>
        <v>1095</v>
      </c>
      <c r="AT40" s="114">
        <f t="shared" si="8"/>
        <v>1224</v>
      </c>
      <c r="AU40" s="114">
        <f t="shared" si="9"/>
        <v>1170</v>
      </c>
      <c r="AV40" s="91">
        <f t="shared" si="10"/>
        <v>1185</v>
      </c>
      <c r="AW40" s="114">
        <f t="shared" si="11"/>
        <v>1115</v>
      </c>
      <c r="AX40" s="114">
        <f t="shared" si="12"/>
        <v>1279</v>
      </c>
      <c r="AY40" s="39"/>
      <c r="AZ40" s="115">
        <f t="shared" si="13"/>
        <v>10</v>
      </c>
      <c r="BA40" s="114">
        <f t="shared" si="14"/>
        <v>4</v>
      </c>
      <c r="BB40" s="114">
        <f t="shared" si="15"/>
        <v>9</v>
      </c>
      <c r="BC40" s="91">
        <f t="shared" si="16"/>
        <v>14</v>
      </c>
      <c r="BD40" s="114">
        <f t="shared" si="17"/>
        <v>8</v>
      </c>
      <c r="BE40" s="114">
        <f t="shared" si="18"/>
        <v>9</v>
      </c>
      <c r="BF40" s="114">
        <f t="shared" si="19"/>
        <v>13</v>
      </c>
      <c r="BG40" s="114">
        <f t="shared" si="20"/>
        <v>8</v>
      </c>
      <c r="BH40" s="114">
        <f t="shared" si="21"/>
        <v>9</v>
      </c>
      <c r="BI40" s="114">
        <f t="shared" si="22"/>
        <v>4</v>
      </c>
      <c r="BJ40" s="114">
        <f t="shared" si="23"/>
        <v>7</v>
      </c>
      <c r="BK40" s="92">
        <f t="shared" si="28"/>
        <v>95</v>
      </c>
      <c r="BL40" s="91">
        <f t="shared" si="29"/>
        <v>4</v>
      </c>
      <c r="BM40" s="91">
        <f t="shared" si="30"/>
        <v>14</v>
      </c>
      <c r="BN40" s="93">
        <f t="shared" si="31"/>
        <v>91</v>
      </c>
      <c r="BO40" s="44"/>
    </row>
    <row r="41" spans="1:67" ht="14.25" x14ac:dyDescent="0.2">
      <c r="A41" s="94">
        <v>37</v>
      </c>
      <c r="B41" s="95" t="s">
        <v>143</v>
      </c>
      <c r="C41" s="116" t="s">
        <v>122</v>
      </c>
      <c r="D41" s="121"/>
      <c r="E41" s="97">
        <f t="shared" si="24"/>
        <v>1101.1199999999999</v>
      </c>
      <c r="F41" s="98">
        <f t="shared" si="33"/>
        <v>62.119999999999976</v>
      </c>
      <c r="G41" s="100">
        <v>1039</v>
      </c>
      <c r="H41" s="100">
        <f t="shared" si="0"/>
        <v>-282.36363636363626</v>
      </c>
      <c r="I41" s="101">
        <v>17</v>
      </c>
      <c r="J41" s="102">
        <v>11</v>
      </c>
      <c r="K41" s="103">
        <v>11</v>
      </c>
      <c r="L41" s="104">
        <f t="shared" si="25"/>
        <v>1321.3636363636363</v>
      </c>
      <c r="M41" s="100">
        <f t="shared" si="26"/>
        <v>141</v>
      </c>
      <c r="N41" s="105">
        <f t="shared" si="27"/>
        <v>134</v>
      </c>
      <c r="O41" s="106">
        <v>21</v>
      </c>
      <c r="P41" s="107">
        <v>2</v>
      </c>
      <c r="Q41" s="108">
        <v>22</v>
      </c>
      <c r="R41" s="109">
        <v>2</v>
      </c>
      <c r="S41" s="110">
        <v>23</v>
      </c>
      <c r="T41" s="111">
        <v>0</v>
      </c>
      <c r="U41" s="108">
        <v>20</v>
      </c>
      <c r="V41" s="111">
        <v>2</v>
      </c>
      <c r="W41" s="110">
        <v>19</v>
      </c>
      <c r="X41" s="111">
        <v>0</v>
      </c>
      <c r="Y41" s="110">
        <v>11</v>
      </c>
      <c r="Z41" s="111">
        <v>2</v>
      </c>
      <c r="AA41" s="110">
        <v>6</v>
      </c>
      <c r="AB41" s="109">
        <v>1</v>
      </c>
      <c r="AC41" s="106">
        <v>10</v>
      </c>
      <c r="AD41" s="107">
        <v>2</v>
      </c>
      <c r="AE41" s="112">
        <v>3</v>
      </c>
      <c r="AF41" s="109">
        <v>0</v>
      </c>
      <c r="AG41" s="108">
        <v>14</v>
      </c>
      <c r="AH41" s="111">
        <v>0</v>
      </c>
      <c r="AI41" s="108">
        <v>8</v>
      </c>
      <c r="AJ41" s="111">
        <v>0</v>
      </c>
      <c r="AK41" s="84"/>
      <c r="AL41" s="85">
        <f t="shared" si="1"/>
        <v>11</v>
      </c>
      <c r="AM41" s="84"/>
      <c r="AN41" s="113">
        <f t="shared" si="2"/>
        <v>1278</v>
      </c>
      <c r="AO41" s="91">
        <f t="shared" si="3"/>
        <v>1224</v>
      </c>
      <c r="AP41" s="114">
        <f t="shared" si="4"/>
        <v>1217</v>
      </c>
      <c r="AQ41" s="91">
        <f t="shared" si="5"/>
        <v>1279</v>
      </c>
      <c r="AR41" s="114">
        <f t="shared" si="6"/>
        <v>1281</v>
      </c>
      <c r="AS41" s="114">
        <f t="shared" si="7"/>
        <v>1339</v>
      </c>
      <c r="AT41" s="114">
        <f t="shared" si="8"/>
        <v>1431</v>
      </c>
      <c r="AU41" s="114">
        <f t="shared" si="9"/>
        <v>1351</v>
      </c>
      <c r="AV41" s="91">
        <f t="shared" si="10"/>
        <v>1449</v>
      </c>
      <c r="AW41" s="114">
        <f t="shared" si="11"/>
        <v>1314</v>
      </c>
      <c r="AX41" s="114">
        <f t="shared" si="12"/>
        <v>1372</v>
      </c>
      <c r="AY41" s="39"/>
      <c r="AZ41" s="115">
        <f t="shared" si="13"/>
        <v>11</v>
      </c>
      <c r="BA41" s="114">
        <f t="shared" si="14"/>
        <v>13</v>
      </c>
      <c r="BB41" s="114">
        <f t="shared" si="15"/>
        <v>14</v>
      </c>
      <c r="BC41" s="91">
        <f t="shared" si="16"/>
        <v>7</v>
      </c>
      <c r="BD41" s="114">
        <f t="shared" si="17"/>
        <v>12</v>
      </c>
      <c r="BE41" s="114">
        <f t="shared" si="18"/>
        <v>11</v>
      </c>
      <c r="BF41" s="114">
        <f t="shared" si="19"/>
        <v>14</v>
      </c>
      <c r="BG41" s="114">
        <f t="shared" si="20"/>
        <v>13</v>
      </c>
      <c r="BH41" s="114">
        <f t="shared" si="21"/>
        <v>20</v>
      </c>
      <c r="BI41" s="114">
        <f t="shared" si="22"/>
        <v>13</v>
      </c>
      <c r="BJ41" s="114">
        <f t="shared" si="23"/>
        <v>13</v>
      </c>
      <c r="BK41" s="92">
        <f t="shared" si="28"/>
        <v>141</v>
      </c>
      <c r="BL41" s="91">
        <f t="shared" si="29"/>
        <v>7</v>
      </c>
      <c r="BM41" s="91">
        <f t="shared" si="30"/>
        <v>20</v>
      </c>
      <c r="BN41" s="93">
        <f t="shared" si="31"/>
        <v>134</v>
      </c>
      <c r="BO41" s="44"/>
    </row>
    <row r="42" spans="1:67" ht="14.25" x14ac:dyDescent="0.2">
      <c r="A42" s="94">
        <v>38</v>
      </c>
      <c r="B42" s="95" t="s">
        <v>141</v>
      </c>
      <c r="C42" s="116" t="s">
        <v>16</v>
      </c>
      <c r="D42" s="121"/>
      <c r="E42" s="97">
        <f t="shared" si="24"/>
        <v>1048.1200000000001</v>
      </c>
      <c r="F42" s="98">
        <f t="shared" si="33"/>
        <v>11.12000000000001</v>
      </c>
      <c r="G42" s="100">
        <v>1037</v>
      </c>
      <c r="H42" s="100">
        <f t="shared" si="0"/>
        <v>-141.4545454545455</v>
      </c>
      <c r="I42" s="101">
        <v>33</v>
      </c>
      <c r="J42" s="102">
        <v>9</v>
      </c>
      <c r="K42" s="103">
        <v>11</v>
      </c>
      <c r="L42" s="104">
        <f t="shared" si="25"/>
        <v>1178.4545454545455</v>
      </c>
      <c r="M42" s="100">
        <f t="shared" si="26"/>
        <v>99</v>
      </c>
      <c r="N42" s="105">
        <f t="shared" si="27"/>
        <v>95</v>
      </c>
      <c r="O42" s="106">
        <v>27</v>
      </c>
      <c r="P42" s="107">
        <v>0</v>
      </c>
      <c r="Q42" s="108">
        <v>5</v>
      </c>
      <c r="R42" s="109">
        <v>1</v>
      </c>
      <c r="S42" s="110">
        <v>36</v>
      </c>
      <c r="T42" s="111">
        <v>0</v>
      </c>
      <c r="U42" s="108">
        <v>35</v>
      </c>
      <c r="V42" s="111">
        <v>1</v>
      </c>
      <c r="W42" s="110">
        <v>8</v>
      </c>
      <c r="X42" s="111">
        <v>0</v>
      </c>
      <c r="Y42" s="110">
        <v>32</v>
      </c>
      <c r="Z42" s="111">
        <v>0</v>
      </c>
      <c r="AA42" s="110">
        <v>39</v>
      </c>
      <c r="AB42" s="109">
        <v>2</v>
      </c>
      <c r="AC42" s="106">
        <v>33</v>
      </c>
      <c r="AD42" s="107">
        <v>2</v>
      </c>
      <c r="AE42" s="112">
        <v>40</v>
      </c>
      <c r="AF42" s="109">
        <v>2</v>
      </c>
      <c r="AG42" s="108">
        <v>12</v>
      </c>
      <c r="AH42" s="111">
        <v>1</v>
      </c>
      <c r="AI42" s="108">
        <v>25</v>
      </c>
      <c r="AJ42" s="111">
        <v>0</v>
      </c>
      <c r="AK42" s="84"/>
      <c r="AL42" s="85">
        <f t="shared" si="1"/>
        <v>9</v>
      </c>
      <c r="AM42" s="84"/>
      <c r="AN42" s="113">
        <f t="shared" si="2"/>
        <v>1178</v>
      </c>
      <c r="AO42" s="91">
        <f t="shared" si="3"/>
        <v>1433</v>
      </c>
      <c r="AP42" s="114">
        <f t="shared" si="4"/>
        <v>1083</v>
      </c>
      <c r="AQ42" s="91">
        <f t="shared" si="5"/>
        <v>1092</v>
      </c>
      <c r="AR42" s="114">
        <f t="shared" si="6"/>
        <v>1372</v>
      </c>
      <c r="AS42" s="114">
        <f t="shared" si="7"/>
        <v>1133</v>
      </c>
      <c r="AT42" s="114">
        <f t="shared" si="8"/>
        <v>1015</v>
      </c>
      <c r="AU42" s="114">
        <f t="shared" si="9"/>
        <v>1115</v>
      </c>
      <c r="AV42" s="91">
        <f t="shared" si="10"/>
        <v>1000</v>
      </c>
      <c r="AW42" s="114">
        <f t="shared" si="11"/>
        <v>1337</v>
      </c>
      <c r="AX42" s="114">
        <f t="shared" si="12"/>
        <v>1205</v>
      </c>
      <c r="AY42" s="39"/>
      <c r="AZ42" s="115">
        <f t="shared" si="13"/>
        <v>9</v>
      </c>
      <c r="BA42" s="114">
        <f t="shared" si="14"/>
        <v>10</v>
      </c>
      <c r="BB42" s="114">
        <f t="shared" si="15"/>
        <v>9</v>
      </c>
      <c r="BC42" s="91">
        <f t="shared" si="16"/>
        <v>10</v>
      </c>
      <c r="BD42" s="114">
        <f t="shared" si="17"/>
        <v>13</v>
      </c>
      <c r="BE42" s="114">
        <f t="shared" si="18"/>
        <v>10</v>
      </c>
      <c r="BF42" s="114">
        <f t="shared" si="19"/>
        <v>4</v>
      </c>
      <c r="BG42" s="114">
        <f t="shared" si="20"/>
        <v>4</v>
      </c>
      <c r="BH42" s="114">
        <f t="shared" si="21"/>
        <v>8</v>
      </c>
      <c r="BI42" s="114">
        <f t="shared" si="22"/>
        <v>10</v>
      </c>
      <c r="BJ42" s="114">
        <f t="shared" si="23"/>
        <v>12</v>
      </c>
      <c r="BK42" s="92">
        <f t="shared" si="28"/>
        <v>99</v>
      </c>
      <c r="BL42" s="91">
        <f t="shared" si="29"/>
        <v>4</v>
      </c>
      <c r="BM42" s="91">
        <f t="shared" si="30"/>
        <v>13</v>
      </c>
      <c r="BN42" s="93">
        <f t="shared" si="31"/>
        <v>95</v>
      </c>
      <c r="BO42" s="44"/>
    </row>
    <row r="43" spans="1:67" ht="14.25" x14ac:dyDescent="0.2">
      <c r="A43" s="94">
        <v>39</v>
      </c>
      <c r="B43" s="95" t="s">
        <v>106</v>
      </c>
      <c r="C43" s="116" t="s">
        <v>17</v>
      </c>
      <c r="D43" s="121"/>
      <c r="E43" s="97">
        <f t="shared" si="24"/>
        <v>1015</v>
      </c>
      <c r="F43" s="98">
        <f t="shared" si="33"/>
        <v>0</v>
      </c>
      <c r="G43" s="100">
        <v>1015</v>
      </c>
      <c r="H43" s="100">
        <f t="shared" si="0"/>
        <v>-174.4545454545455</v>
      </c>
      <c r="I43" s="101">
        <v>40</v>
      </c>
      <c r="J43" s="102">
        <v>4</v>
      </c>
      <c r="K43" s="103">
        <v>11</v>
      </c>
      <c r="L43" s="104">
        <f t="shared" si="25"/>
        <v>1189.4545454545455</v>
      </c>
      <c r="M43" s="100">
        <f t="shared" si="26"/>
        <v>100</v>
      </c>
      <c r="N43" s="105">
        <f t="shared" si="27"/>
        <v>96</v>
      </c>
      <c r="O43" s="106">
        <v>6</v>
      </c>
      <c r="P43" s="107">
        <v>0</v>
      </c>
      <c r="Q43" s="108">
        <v>36</v>
      </c>
      <c r="R43" s="109">
        <v>1</v>
      </c>
      <c r="S43" s="110">
        <v>5</v>
      </c>
      <c r="T43" s="111">
        <v>1</v>
      </c>
      <c r="U43" s="108">
        <v>24</v>
      </c>
      <c r="V43" s="111">
        <v>0</v>
      </c>
      <c r="W43" s="110">
        <v>30</v>
      </c>
      <c r="X43" s="111">
        <v>0</v>
      </c>
      <c r="Y43" s="110">
        <v>33</v>
      </c>
      <c r="Z43" s="111">
        <v>0</v>
      </c>
      <c r="AA43" s="110">
        <v>38</v>
      </c>
      <c r="AB43" s="109">
        <v>0</v>
      </c>
      <c r="AC43" s="106">
        <v>31</v>
      </c>
      <c r="AD43" s="107">
        <v>0</v>
      </c>
      <c r="AE43" s="112">
        <v>20</v>
      </c>
      <c r="AF43" s="109">
        <v>0</v>
      </c>
      <c r="AG43" s="108">
        <v>40</v>
      </c>
      <c r="AH43" s="111">
        <v>2</v>
      </c>
      <c r="AI43" s="108">
        <v>26</v>
      </c>
      <c r="AJ43" s="111">
        <v>0</v>
      </c>
      <c r="AK43" s="84"/>
      <c r="AL43" s="85">
        <f t="shared" si="1"/>
        <v>4</v>
      </c>
      <c r="AM43" s="84"/>
      <c r="AN43" s="113">
        <f t="shared" si="2"/>
        <v>1431</v>
      </c>
      <c r="AO43" s="91">
        <f t="shared" si="3"/>
        <v>1083</v>
      </c>
      <c r="AP43" s="114">
        <f t="shared" si="4"/>
        <v>1433</v>
      </c>
      <c r="AQ43" s="91">
        <f t="shared" si="5"/>
        <v>1206</v>
      </c>
      <c r="AR43" s="114">
        <f t="shared" si="6"/>
        <v>1170</v>
      </c>
      <c r="AS43" s="114">
        <f t="shared" si="7"/>
        <v>1115</v>
      </c>
      <c r="AT43" s="114">
        <f t="shared" si="8"/>
        <v>1037</v>
      </c>
      <c r="AU43" s="114">
        <f t="shared" si="9"/>
        <v>1145</v>
      </c>
      <c r="AV43" s="91">
        <f t="shared" si="10"/>
        <v>1279</v>
      </c>
      <c r="AW43" s="114">
        <f t="shared" si="11"/>
        <v>1000</v>
      </c>
      <c r="AX43" s="114">
        <f t="shared" si="12"/>
        <v>1185</v>
      </c>
      <c r="AY43" s="39"/>
      <c r="AZ43" s="115">
        <f t="shared" si="13"/>
        <v>14</v>
      </c>
      <c r="BA43" s="114">
        <f t="shared" si="14"/>
        <v>9</v>
      </c>
      <c r="BB43" s="114">
        <f t="shared" si="15"/>
        <v>10</v>
      </c>
      <c r="BC43" s="91">
        <f t="shared" si="16"/>
        <v>12</v>
      </c>
      <c r="BD43" s="114">
        <f t="shared" si="17"/>
        <v>8</v>
      </c>
      <c r="BE43" s="114">
        <f t="shared" si="18"/>
        <v>4</v>
      </c>
      <c r="BF43" s="114">
        <f t="shared" si="19"/>
        <v>9</v>
      </c>
      <c r="BG43" s="114">
        <f t="shared" si="20"/>
        <v>10</v>
      </c>
      <c r="BH43" s="114">
        <f t="shared" si="21"/>
        <v>7</v>
      </c>
      <c r="BI43" s="114">
        <f t="shared" si="22"/>
        <v>8</v>
      </c>
      <c r="BJ43" s="114">
        <f t="shared" si="23"/>
        <v>9</v>
      </c>
      <c r="BK43" s="92">
        <f t="shared" si="28"/>
        <v>100</v>
      </c>
      <c r="BL43" s="91">
        <f t="shared" si="29"/>
        <v>4</v>
      </c>
      <c r="BM43" s="91">
        <f t="shared" si="30"/>
        <v>14</v>
      </c>
      <c r="BN43" s="93">
        <f t="shared" si="31"/>
        <v>96</v>
      </c>
      <c r="BO43" s="44"/>
    </row>
    <row r="44" spans="1:67" ht="14.25" x14ac:dyDescent="0.2">
      <c r="A44" s="94">
        <v>40</v>
      </c>
      <c r="B44" s="95" t="s">
        <v>107</v>
      </c>
      <c r="C44" s="116" t="s">
        <v>17</v>
      </c>
      <c r="D44" s="121"/>
      <c r="E44" s="97">
        <f t="shared" si="24"/>
        <v>1014.18</v>
      </c>
      <c r="F44" s="98">
        <f t="shared" si="33"/>
        <v>14.179999999999984</v>
      </c>
      <c r="G44" s="100">
        <v>1000</v>
      </c>
      <c r="H44" s="100">
        <f t="shared" si="0"/>
        <v>-200.81818181818176</v>
      </c>
      <c r="I44" s="101">
        <v>36</v>
      </c>
      <c r="J44" s="102">
        <v>8</v>
      </c>
      <c r="K44" s="103">
        <v>11</v>
      </c>
      <c r="L44" s="104">
        <f t="shared" si="25"/>
        <v>1200.8181818181818</v>
      </c>
      <c r="M44" s="100">
        <f t="shared" si="26"/>
        <v>99</v>
      </c>
      <c r="N44" s="105">
        <f t="shared" si="27"/>
        <v>95</v>
      </c>
      <c r="O44" s="106">
        <v>9</v>
      </c>
      <c r="P44" s="107">
        <v>0</v>
      </c>
      <c r="Q44" s="108">
        <v>30</v>
      </c>
      <c r="R44" s="109">
        <v>2</v>
      </c>
      <c r="S44" s="110">
        <v>26</v>
      </c>
      <c r="T44" s="111">
        <v>1</v>
      </c>
      <c r="U44" s="108">
        <v>7</v>
      </c>
      <c r="V44" s="111">
        <v>0</v>
      </c>
      <c r="W44" s="110">
        <v>15</v>
      </c>
      <c r="X44" s="111">
        <v>0</v>
      </c>
      <c r="Y44" s="110">
        <v>13</v>
      </c>
      <c r="Z44" s="111">
        <v>2</v>
      </c>
      <c r="AA44" s="110">
        <v>24</v>
      </c>
      <c r="AB44" s="109">
        <v>0</v>
      </c>
      <c r="AC44" s="106">
        <v>35</v>
      </c>
      <c r="AD44" s="107">
        <v>1</v>
      </c>
      <c r="AE44" s="112">
        <v>38</v>
      </c>
      <c r="AF44" s="109">
        <v>0</v>
      </c>
      <c r="AG44" s="108">
        <v>39</v>
      </c>
      <c r="AH44" s="111">
        <v>0</v>
      </c>
      <c r="AI44" s="108">
        <v>33</v>
      </c>
      <c r="AJ44" s="111">
        <v>2</v>
      </c>
      <c r="AK44" s="84"/>
      <c r="AL44" s="85">
        <f t="shared" si="1"/>
        <v>8</v>
      </c>
      <c r="AM44" s="84"/>
      <c r="AN44" s="113">
        <f t="shared" si="2"/>
        <v>1361</v>
      </c>
      <c r="AO44" s="91">
        <f t="shared" si="3"/>
        <v>1170</v>
      </c>
      <c r="AP44" s="114">
        <f t="shared" si="4"/>
        <v>1185</v>
      </c>
      <c r="AQ44" s="91">
        <f t="shared" si="5"/>
        <v>1413</v>
      </c>
      <c r="AR44" s="114">
        <f t="shared" si="6"/>
        <v>1299</v>
      </c>
      <c r="AS44" s="114">
        <f t="shared" si="7"/>
        <v>1316</v>
      </c>
      <c r="AT44" s="114">
        <f t="shared" si="8"/>
        <v>1206</v>
      </c>
      <c r="AU44" s="114">
        <f t="shared" si="9"/>
        <v>1092</v>
      </c>
      <c r="AV44" s="91">
        <f t="shared" si="10"/>
        <v>1037</v>
      </c>
      <c r="AW44" s="114">
        <f t="shared" si="11"/>
        <v>1015</v>
      </c>
      <c r="AX44" s="114">
        <f t="shared" si="12"/>
        <v>1115</v>
      </c>
      <c r="AY44" s="39"/>
      <c r="AZ44" s="115">
        <f t="shared" si="13"/>
        <v>12</v>
      </c>
      <c r="BA44" s="114">
        <f t="shared" si="14"/>
        <v>8</v>
      </c>
      <c r="BB44" s="114">
        <f t="shared" si="15"/>
        <v>9</v>
      </c>
      <c r="BC44" s="91">
        <f t="shared" si="16"/>
        <v>11</v>
      </c>
      <c r="BD44" s="114">
        <f t="shared" si="17"/>
        <v>10</v>
      </c>
      <c r="BE44" s="114">
        <f t="shared" si="18"/>
        <v>10</v>
      </c>
      <c r="BF44" s="114">
        <f t="shared" si="19"/>
        <v>12</v>
      </c>
      <c r="BG44" s="114">
        <f t="shared" si="20"/>
        <v>10</v>
      </c>
      <c r="BH44" s="114">
        <f t="shared" si="21"/>
        <v>9</v>
      </c>
      <c r="BI44" s="114">
        <f t="shared" si="22"/>
        <v>4</v>
      </c>
      <c r="BJ44" s="114">
        <f t="shared" si="23"/>
        <v>4</v>
      </c>
      <c r="BK44" s="92">
        <f t="shared" si="28"/>
        <v>99</v>
      </c>
      <c r="BL44" s="91">
        <f t="shared" si="29"/>
        <v>4</v>
      </c>
      <c r="BM44" s="91">
        <f t="shared" si="30"/>
        <v>12</v>
      </c>
      <c r="BN44" s="93">
        <f t="shared" si="31"/>
        <v>95</v>
      </c>
      <c r="BO44" s="44"/>
    </row>
    <row r="45" spans="1:67" ht="20.25" customHeight="1" x14ac:dyDescent="0.2">
      <c r="A45" s="123">
        <f>COUNTIF(A5:A44,"&lt;201")</f>
        <v>40</v>
      </c>
      <c r="B45" s="124"/>
      <c r="C45" s="125"/>
      <c r="D45" s="125"/>
      <c r="E45" s="125"/>
      <c r="F45" s="126"/>
      <c r="G45" s="127"/>
      <c r="H45" s="128"/>
      <c r="I45" s="128"/>
      <c r="J45" s="129"/>
      <c r="K45" s="128"/>
      <c r="L45" s="128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30"/>
      <c r="AF45" s="125"/>
      <c r="AG45" s="125"/>
      <c r="AH45" s="125"/>
      <c r="AI45" s="125"/>
      <c r="AJ45" s="125"/>
      <c r="AK45" s="125"/>
      <c r="AL45" s="125"/>
      <c r="AM45" s="125"/>
      <c r="AN45" s="131"/>
      <c r="AO45" s="132"/>
      <c r="AP45" s="132"/>
      <c r="AQ45" s="131"/>
      <c r="AR45" s="131"/>
      <c r="AS45" s="131"/>
      <c r="AT45" s="131"/>
      <c r="AU45" s="131"/>
      <c r="AV45" s="131"/>
      <c r="AW45" s="131"/>
      <c r="AX45" s="132"/>
      <c r="AY45" s="39"/>
      <c r="AZ45" s="39"/>
      <c r="BA45" s="39"/>
      <c r="BB45" s="39"/>
      <c r="BC45" s="39"/>
      <c r="BD45" s="132"/>
      <c r="BE45" s="131"/>
      <c r="BF45" s="132"/>
      <c r="BG45" s="132"/>
      <c r="BH45" s="132"/>
      <c r="BI45" s="132"/>
      <c r="BJ45" s="132"/>
      <c r="BK45" s="132"/>
      <c r="BL45" s="131"/>
      <c r="BM45" s="132"/>
      <c r="BN45" s="39"/>
      <c r="BO45" s="44"/>
    </row>
    <row r="46" spans="1:67" ht="18" customHeight="1" x14ac:dyDescent="0.2">
      <c r="A46" s="133"/>
      <c r="B46" s="134"/>
      <c r="C46" s="125"/>
      <c r="D46" s="125"/>
      <c r="E46" s="125"/>
      <c r="F46" s="135"/>
      <c r="G46" s="127"/>
      <c r="H46" s="128"/>
      <c r="I46" s="128"/>
      <c r="J46" s="129"/>
      <c r="K46" s="128"/>
      <c r="L46" s="128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31"/>
      <c r="AO46" s="132"/>
      <c r="AP46" s="132"/>
      <c r="AQ46" s="131"/>
      <c r="AR46" s="131"/>
      <c r="AS46" s="131"/>
      <c r="AT46" s="131"/>
      <c r="AU46" s="131"/>
      <c r="AV46" s="131"/>
      <c r="AW46" s="131"/>
      <c r="AX46" s="132"/>
      <c r="AY46" s="39"/>
      <c r="AZ46" s="39"/>
      <c r="BA46" s="39"/>
      <c r="BB46" s="39"/>
      <c r="BC46" s="39"/>
      <c r="BD46" s="132"/>
      <c r="BE46" s="131"/>
      <c r="BF46" s="132"/>
      <c r="BG46" s="132"/>
      <c r="BH46" s="132"/>
      <c r="BI46" s="132"/>
      <c r="BJ46" s="132"/>
      <c r="BK46" s="132"/>
      <c r="BL46" s="131"/>
      <c r="BM46" s="132"/>
      <c r="BN46" s="39"/>
      <c r="BO46" s="44"/>
    </row>
    <row r="47" spans="1:67" x14ac:dyDescent="0.2">
      <c r="A47" s="136"/>
      <c r="B47" s="137"/>
      <c r="C47" s="125"/>
      <c r="D47" s="125"/>
      <c r="E47" s="125"/>
      <c r="F47" s="39"/>
      <c r="G47" s="127"/>
      <c r="H47" s="128"/>
      <c r="I47" s="128"/>
      <c r="J47" s="128"/>
      <c r="K47" s="128"/>
      <c r="L47" s="128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39"/>
      <c r="AO47" s="39"/>
      <c r="AP47" s="39"/>
      <c r="AQ47" s="131"/>
      <c r="AR47" s="131"/>
      <c r="AS47" s="131"/>
      <c r="AT47" s="131"/>
      <c r="AU47" s="131"/>
      <c r="AV47" s="131"/>
      <c r="AW47" s="131"/>
      <c r="AX47" s="39"/>
      <c r="AY47" s="39"/>
      <c r="AZ47" s="39"/>
      <c r="BA47" s="39"/>
      <c r="BB47" s="39"/>
      <c r="BC47" s="39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39"/>
      <c r="BO47" s="44"/>
    </row>
    <row r="48" spans="1:67" ht="15.75" x14ac:dyDescent="0.25">
      <c r="A48" s="223" t="s">
        <v>111</v>
      </c>
      <c r="B48" s="223"/>
      <c r="C48" s="215" t="s">
        <v>112</v>
      </c>
      <c r="D48" s="215"/>
      <c r="E48" s="215"/>
      <c r="F48" s="215"/>
      <c r="G48" s="215"/>
      <c r="H48" s="215"/>
      <c r="I48" s="215"/>
      <c r="J48" s="215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138"/>
      <c r="AE48" s="138"/>
      <c r="AF48" s="138"/>
      <c r="AG48" s="138"/>
      <c r="AH48" s="138"/>
      <c r="AI48" s="138"/>
      <c r="AJ48" s="138"/>
      <c r="AK48" s="139"/>
      <c r="AL48" s="139"/>
      <c r="AM48" s="139"/>
      <c r="AN48" s="39"/>
      <c r="AO48" s="39"/>
      <c r="AP48" s="39"/>
      <c r="AQ48" s="132"/>
      <c r="AR48" s="132"/>
      <c r="AS48" s="132"/>
      <c r="AT48" s="132"/>
      <c r="AU48" s="132"/>
      <c r="AV48" s="132"/>
      <c r="AW48" s="132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44"/>
    </row>
    <row r="49" spans="1:67" x14ac:dyDescent="0.2">
      <c r="A49" s="39"/>
      <c r="B49" s="39"/>
      <c r="C49" s="39"/>
      <c r="D49" s="39"/>
      <c r="E49" s="221"/>
      <c r="F49" s="22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44"/>
    </row>
    <row r="50" spans="1:67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44"/>
    </row>
    <row r="51" spans="1:67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44"/>
    </row>
    <row r="52" spans="1:67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44"/>
    </row>
    <row r="53" spans="1:67" x14ac:dyDescent="0.2">
      <c r="A53" s="39"/>
      <c r="B53" s="39"/>
      <c r="C53" s="132"/>
      <c r="D53" s="39"/>
      <c r="E53" s="39"/>
      <c r="F53" s="39"/>
      <c r="G53" s="39"/>
      <c r="H53" s="39"/>
      <c r="I53" s="39"/>
      <c r="J53" s="39"/>
      <c r="K53" s="39"/>
      <c r="L53" s="13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44"/>
    </row>
    <row r="54" spans="1:67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44"/>
    </row>
    <row r="55" spans="1:67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67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67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67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67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67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67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67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67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67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8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38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38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38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38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38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1:38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1:38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1:38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1:38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1:38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1:38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1:38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38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38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8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</row>
    <row r="91" spans="1:3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1:38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38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38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38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</sheetData>
  <sheetProtection algorithmName="SHA-512" hashValue="MkFZSsUOhgH3Ysc+EfuvQeA/95xxuHu5CQwvW4jCXotxxadRMYsEdleHTtYv3l1r93rr7/lM70zx0QrbWQwRpA==" saltValue="dAZ4f5sG5Sl3IJiDInvYAA==" spinCount="100000" sheet="1" objects="1" scenarios="1"/>
  <protectedRanges>
    <protectedRange sqref="K5:K44" name="Diapazons4"/>
    <protectedRange sqref="O5:AJ44" name="Diapazons2"/>
    <protectedRange sqref="A1 A3 J45:J46 A45 B46 J5:K44 G5:G44 A5:D44" name="Diapazons1"/>
    <protectedRange sqref="P3 C48 P48 I5:I44" name="Diapazons3"/>
  </protectedRanges>
  <mergeCells count="25">
    <mergeCell ref="E49:F49"/>
    <mergeCell ref="AG4:AH4"/>
    <mergeCell ref="AI4:AJ4"/>
    <mergeCell ref="A48:B48"/>
    <mergeCell ref="C48:J48"/>
    <mergeCell ref="K48:AC48"/>
    <mergeCell ref="AZ3:BN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1:AF2"/>
    <mergeCell ref="AN1:AO1"/>
    <mergeCell ref="AQ1:AS1"/>
    <mergeCell ref="AU1:AV1"/>
    <mergeCell ref="A3:B3"/>
    <mergeCell ref="D3:G3"/>
    <mergeCell ref="L3:O3"/>
    <mergeCell ref="P3:AJ3"/>
    <mergeCell ref="AN3:AX3"/>
  </mergeCells>
  <conditionalFormatting sqref="B5:B44">
    <cfRule type="expression" dxfId="71" priority="1" stopIfTrue="1">
      <formula>I5=1</formula>
    </cfRule>
    <cfRule type="expression" dxfId="70" priority="2" stopIfTrue="1">
      <formula>I5=2</formula>
    </cfRule>
    <cfRule type="expression" dxfId="69" priority="3" stopIfTrue="1">
      <formula>I5=3</formula>
    </cfRule>
  </conditionalFormatting>
  <conditionalFormatting sqref="BK7:BK44">
    <cfRule type="expression" dxfId="68" priority="4" stopIfTrue="1">
      <formula>A7="X"</formula>
    </cfRule>
  </conditionalFormatting>
  <conditionalFormatting sqref="BL7:BL44">
    <cfRule type="expression" dxfId="67" priority="5" stopIfTrue="1">
      <formula>A7="X"</formula>
    </cfRule>
  </conditionalFormatting>
  <conditionalFormatting sqref="BM7:BM44">
    <cfRule type="expression" dxfId="66" priority="6" stopIfTrue="1">
      <formula>A7="X"</formula>
    </cfRule>
  </conditionalFormatting>
  <conditionalFormatting sqref="BN7:BN44">
    <cfRule type="expression" dxfId="65" priority="7" stopIfTrue="1">
      <formula>A7="X"</formula>
    </cfRule>
  </conditionalFormatting>
  <conditionalFormatting sqref="H5:H44">
    <cfRule type="expression" dxfId="64" priority="8" stopIfTrue="1">
      <formula>H5&gt;150</formula>
    </cfRule>
    <cfRule type="expression" dxfId="63" priority="9" stopIfTrue="1">
      <formula>H5&lt;-150</formula>
    </cfRule>
  </conditionalFormatting>
  <conditionalFormatting sqref="O5:O44">
    <cfRule type="expression" dxfId="62" priority="10" stopIfTrue="1">
      <formula>O5=999</formula>
    </cfRule>
  </conditionalFormatting>
  <conditionalFormatting sqref="Q5:Q44 S5:S44 U5:U44">
    <cfRule type="expression" dxfId="61" priority="11" stopIfTrue="1">
      <formula>Q5=999</formula>
    </cfRule>
  </conditionalFormatting>
  <conditionalFormatting sqref="W5:W44 Y5:Y44 AA5:AA44 AC5:AC44 AE5:AE44 AG5:AG44 AI5:AI44">
    <cfRule type="expression" dxfId="60" priority="12" stopIfTrue="1">
      <formula>W5=999</formula>
    </cfRule>
  </conditionalFormatting>
  <conditionalFormatting sqref="P3:AJ3">
    <cfRule type="expression" dxfId="59" priority="13" stopIfTrue="1">
      <formula>$P$3=""</formula>
    </cfRule>
  </conditionalFormatting>
  <conditionalFormatting sqref="I5">
    <cfRule type="expression" dxfId="58" priority="14" stopIfTrue="1">
      <formula>$I5=""</formula>
    </cfRule>
  </conditionalFormatting>
  <conditionalFormatting sqref="I6:I44">
    <cfRule type="expression" dxfId="57" priority="15" stopIfTrue="1">
      <formula>$I6=0</formula>
    </cfRule>
  </conditionalFormatting>
  <conditionalFormatting sqref="C48:J48">
    <cfRule type="expression" dxfId="56" priority="16" stopIfTrue="1">
      <formula>$C$48=0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91"/>
  <sheetViews>
    <sheetView topLeftCell="A13" workbookViewId="0">
      <selection activeCell="K44" sqref="K44:AC44"/>
    </sheetView>
  </sheetViews>
  <sheetFormatPr defaultRowHeight="12.75" x14ac:dyDescent="0.2"/>
  <cols>
    <col min="1" max="1" width="3.42578125" style="1" customWidth="1"/>
    <col min="2" max="2" width="18.42578125" style="1" customWidth="1"/>
    <col min="3" max="3" width="14.42578125" style="1" customWidth="1"/>
    <col min="4" max="4" width="5" style="1" customWidth="1"/>
    <col min="5" max="11" width="4.7109375" style="1" customWidth="1"/>
    <col min="12" max="14" width="5" style="1" customWidth="1"/>
    <col min="15" max="15" width="3.28515625" style="1" customWidth="1"/>
    <col min="16" max="16" width="2.7109375" style="1" customWidth="1"/>
    <col min="17" max="17" width="3.28515625" style="1" customWidth="1"/>
    <col min="18" max="18" width="2.7109375" style="1" customWidth="1"/>
    <col min="19" max="19" width="3.28515625" style="1" customWidth="1"/>
    <col min="20" max="20" width="2.7109375" style="1" customWidth="1"/>
    <col min="21" max="21" width="3.28515625" style="1" customWidth="1"/>
    <col min="22" max="22" width="2.7109375" style="1" customWidth="1"/>
    <col min="23" max="23" width="3.28515625" style="1" customWidth="1"/>
    <col min="24" max="24" width="2.7109375" style="1" customWidth="1"/>
    <col min="25" max="25" width="3.28515625" style="1" customWidth="1"/>
    <col min="26" max="26" width="2.7109375" style="1" customWidth="1"/>
    <col min="27" max="27" width="3.28515625" style="1" customWidth="1"/>
    <col min="28" max="28" width="2.7109375" style="1" customWidth="1"/>
    <col min="29" max="29" width="3.28515625" style="1" customWidth="1"/>
    <col min="30" max="30" width="2.7109375" style="1" customWidth="1"/>
    <col min="31" max="31" width="3.28515625" style="1" customWidth="1"/>
    <col min="32" max="32" width="2.7109375" style="1" customWidth="1"/>
    <col min="33" max="33" width="3.28515625" style="1" customWidth="1"/>
    <col min="34" max="34" width="2.7109375" style="1" customWidth="1"/>
    <col min="35" max="35" width="3.28515625" style="1" customWidth="1"/>
    <col min="36" max="36" width="2.7109375" style="1" customWidth="1"/>
    <col min="37" max="37" width="2.42578125" style="1" customWidth="1"/>
    <col min="38" max="38" width="2.28515625" style="1" customWidth="1"/>
    <col min="39" max="39" width="2.42578125" style="1" customWidth="1"/>
    <col min="40" max="50" width="4.140625" style="1" customWidth="1"/>
    <col min="51" max="51" width="2.42578125" style="1" customWidth="1"/>
    <col min="52" max="62" width="4.140625" style="1" customWidth="1"/>
    <col min="63" max="63" width="5.85546875" style="1" customWidth="1"/>
    <col min="64" max="65" width="6.42578125" style="1" customWidth="1"/>
    <col min="66" max="66" width="6.7109375" style="1" customWidth="1"/>
    <col min="67" max="256" width="9.140625" style="1"/>
    <col min="257" max="257" width="3.42578125" style="1" customWidth="1"/>
    <col min="258" max="258" width="18.42578125" style="1" customWidth="1"/>
    <col min="259" max="259" width="14.42578125" style="1" customWidth="1"/>
    <col min="260" max="260" width="5" style="1" customWidth="1"/>
    <col min="261" max="267" width="4.7109375" style="1" customWidth="1"/>
    <col min="268" max="270" width="5" style="1" customWidth="1"/>
    <col min="271" max="271" width="3.28515625" style="1" customWidth="1"/>
    <col min="272" max="272" width="2.7109375" style="1" customWidth="1"/>
    <col min="273" max="273" width="3.28515625" style="1" customWidth="1"/>
    <col min="274" max="274" width="2.7109375" style="1" customWidth="1"/>
    <col min="275" max="275" width="3.28515625" style="1" customWidth="1"/>
    <col min="276" max="276" width="2.7109375" style="1" customWidth="1"/>
    <col min="277" max="277" width="3.28515625" style="1" customWidth="1"/>
    <col min="278" max="278" width="2.7109375" style="1" customWidth="1"/>
    <col min="279" max="279" width="3.28515625" style="1" customWidth="1"/>
    <col min="280" max="280" width="2.7109375" style="1" customWidth="1"/>
    <col min="281" max="281" width="3.28515625" style="1" customWidth="1"/>
    <col min="282" max="282" width="2.7109375" style="1" customWidth="1"/>
    <col min="283" max="283" width="3.28515625" style="1" customWidth="1"/>
    <col min="284" max="284" width="2.7109375" style="1" customWidth="1"/>
    <col min="285" max="285" width="3.28515625" style="1" customWidth="1"/>
    <col min="286" max="286" width="2.7109375" style="1" customWidth="1"/>
    <col min="287" max="287" width="3.28515625" style="1" customWidth="1"/>
    <col min="288" max="288" width="2.7109375" style="1" customWidth="1"/>
    <col min="289" max="289" width="3.28515625" style="1" customWidth="1"/>
    <col min="290" max="290" width="2.7109375" style="1" customWidth="1"/>
    <col min="291" max="291" width="3.28515625" style="1" customWidth="1"/>
    <col min="292" max="292" width="2.7109375" style="1" customWidth="1"/>
    <col min="293" max="293" width="2.42578125" style="1" customWidth="1"/>
    <col min="294" max="294" width="2.28515625" style="1" customWidth="1"/>
    <col min="295" max="295" width="2.42578125" style="1" customWidth="1"/>
    <col min="296" max="306" width="4.140625" style="1" customWidth="1"/>
    <col min="307" max="307" width="2.42578125" style="1" customWidth="1"/>
    <col min="308" max="318" width="4.140625" style="1" customWidth="1"/>
    <col min="319" max="319" width="5.85546875" style="1" customWidth="1"/>
    <col min="320" max="321" width="6.42578125" style="1" customWidth="1"/>
    <col min="322" max="322" width="6.7109375" style="1" customWidth="1"/>
    <col min="323" max="512" width="9.140625" style="1"/>
    <col min="513" max="513" width="3.42578125" style="1" customWidth="1"/>
    <col min="514" max="514" width="18.42578125" style="1" customWidth="1"/>
    <col min="515" max="515" width="14.42578125" style="1" customWidth="1"/>
    <col min="516" max="516" width="5" style="1" customWidth="1"/>
    <col min="517" max="523" width="4.7109375" style="1" customWidth="1"/>
    <col min="524" max="526" width="5" style="1" customWidth="1"/>
    <col min="527" max="527" width="3.28515625" style="1" customWidth="1"/>
    <col min="528" max="528" width="2.7109375" style="1" customWidth="1"/>
    <col min="529" max="529" width="3.28515625" style="1" customWidth="1"/>
    <col min="530" max="530" width="2.7109375" style="1" customWidth="1"/>
    <col min="531" max="531" width="3.28515625" style="1" customWidth="1"/>
    <col min="532" max="532" width="2.7109375" style="1" customWidth="1"/>
    <col min="533" max="533" width="3.28515625" style="1" customWidth="1"/>
    <col min="534" max="534" width="2.7109375" style="1" customWidth="1"/>
    <col min="535" max="535" width="3.28515625" style="1" customWidth="1"/>
    <col min="536" max="536" width="2.7109375" style="1" customWidth="1"/>
    <col min="537" max="537" width="3.28515625" style="1" customWidth="1"/>
    <col min="538" max="538" width="2.7109375" style="1" customWidth="1"/>
    <col min="539" max="539" width="3.28515625" style="1" customWidth="1"/>
    <col min="540" max="540" width="2.7109375" style="1" customWidth="1"/>
    <col min="541" max="541" width="3.28515625" style="1" customWidth="1"/>
    <col min="542" max="542" width="2.7109375" style="1" customWidth="1"/>
    <col min="543" max="543" width="3.28515625" style="1" customWidth="1"/>
    <col min="544" max="544" width="2.7109375" style="1" customWidth="1"/>
    <col min="545" max="545" width="3.28515625" style="1" customWidth="1"/>
    <col min="546" max="546" width="2.7109375" style="1" customWidth="1"/>
    <col min="547" max="547" width="3.28515625" style="1" customWidth="1"/>
    <col min="548" max="548" width="2.7109375" style="1" customWidth="1"/>
    <col min="549" max="549" width="2.42578125" style="1" customWidth="1"/>
    <col min="550" max="550" width="2.28515625" style="1" customWidth="1"/>
    <col min="551" max="551" width="2.42578125" style="1" customWidth="1"/>
    <col min="552" max="562" width="4.140625" style="1" customWidth="1"/>
    <col min="563" max="563" width="2.42578125" style="1" customWidth="1"/>
    <col min="564" max="574" width="4.140625" style="1" customWidth="1"/>
    <col min="575" max="575" width="5.85546875" style="1" customWidth="1"/>
    <col min="576" max="577" width="6.42578125" style="1" customWidth="1"/>
    <col min="578" max="578" width="6.7109375" style="1" customWidth="1"/>
    <col min="579" max="768" width="9.140625" style="1"/>
    <col min="769" max="769" width="3.42578125" style="1" customWidth="1"/>
    <col min="770" max="770" width="18.42578125" style="1" customWidth="1"/>
    <col min="771" max="771" width="14.42578125" style="1" customWidth="1"/>
    <col min="772" max="772" width="5" style="1" customWidth="1"/>
    <col min="773" max="779" width="4.7109375" style="1" customWidth="1"/>
    <col min="780" max="782" width="5" style="1" customWidth="1"/>
    <col min="783" max="783" width="3.28515625" style="1" customWidth="1"/>
    <col min="784" max="784" width="2.7109375" style="1" customWidth="1"/>
    <col min="785" max="785" width="3.28515625" style="1" customWidth="1"/>
    <col min="786" max="786" width="2.7109375" style="1" customWidth="1"/>
    <col min="787" max="787" width="3.28515625" style="1" customWidth="1"/>
    <col min="788" max="788" width="2.7109375" style="1" customWidth="1"/>
    <col min="789" max="789" width="3.28515625" style="1" customWidth="1"/>
    <col min="790" max="790" width="2.7109375" style="1" customWidth="1"/>
    <col min="791" max="791" width="3.28515625" style="1" customWidth="1"/>
    <col min="792" max="792" width="2.7109375" style="1" customWidth="1"/>
    <col min="793" max="793" width="3.28515625" style="1" customWidth="1"/>
    <col min="794" max="794" width="2.7109375" style="1" customWidth="1"/>
    <col min="795" max="795" width="3.28515625" style="1" customWidth="1"/>
    <col min="796" max="796" width="2.7109375" style="1" customWidth="1"/>
    <col min="797" max="797" width="3.28515625" style="1" customWidth="1"/>
    <col min="798" max="798" width="2.7109375" style="1" customWidth="1"/>
    <col min="799" max="799" width="3.28515625" style="1" customWidth="1"/>
    <col min="800" max="800" width="2.7109375" style="1" customWidth="1"/>
    <col min="801" max="801" width="3.28515625" style="1" customWidth="1"/>
    <col min="802" max="802" width="2.7109375" style="1" customWidth="1"/>
    <col min="803" max="803" width="3.28515625" style="1" customWidth="1"/>
    <col min="804" max="804" width="2.7109375" style="1" customWidth="1"/>
    <col min="805" max="805" width="2.42578125" style="1" customWidth="1"/>
    <col min="806" max="806" width="2.28515625" style="1" customWidth="1"/>
    <col min="807" max="807" width="2.42578125" style="1" customWidth="1"/>
    <col min="808" max="818" width="4.140625" style="1" customWidth="1"/>
    <col min="819" max="819" width="2.42578125" style="1" customWidth="1"/>
    <col min="820" max="830" width="4.140625" style="1" customWidth="1"/>
    <col min="831" max="831" width="5.85546875" style="1" customWidth="1"/>
    <col min="832" max="833" width="6.42578125" style="1" customWidth="1"/>
    <col min="834" max="834" width="6.7109375" style="1" customWidth="1"/>
    <col min="835" max="1024" width="9.140625" style="1"/>
    <col min="1025" max="1025" width="3.42578125" style="1" customWidth="1"/>
    <col min="1026" max="1026" width="18.42578125" style="1" customWidth="1"/>
    <col min="1027" max="1027" width="14.42578125" style="1" customWidth="1"/>
    <col min="1028" max="1028" width="5" style="1" customWidth="1"/>
    <col min="1029" max="1035" width="4.7109375" style="1" customWidth="1"/>
    <col min="1036" max="1038" width="5" style="1" customWidth="1"/>
    <col min="1039" max="1039" width="3.28515625" style="1" customWidth="1"/>
    <col min="1040" max="1040" width="2.7109375" style="1" customWidth="1"/>
    <col min="1041" max="1041" width="3.28515625" style="1" customWidth="1"/>
    <col min="1042" max="1042" width="2.7109375" style="1" customWidth="1"/>
    <col min="1043" max="1043" width="3.28515625" style="1" customWidth="1"/>
    <col min="1044" max="1044" width="2.7109375" style="1" customWidth="1"/>
    <col min="1045" max="1045" width="3.28515625" style="1" customWidth="1"/>
    <col min="1046" max="1046" width="2.7109375" style="1" customWidth="1"/>
    <col min="1047" max="1047" width="3.28515625" style="1" customWidth="1"/>
    <col min="1048" max="1048" width="2.7109375" style="1" customWidth="1"/>
    <col min="1049" max="1049" width="3.28515625" style="1" customWidth="1"/>
    <col min="1050" max="1050" width="2.7109375" style="1" customWidth="1"/>
    <col min="1051" max="1051" width="3.28515625" style="1" customWidth="1"/>
    <col min="1052" max="1052" width="2.7109375" style="1" customWidth="1"/>
    <col min="1053" max="1053" width="3.28515625" style="1" customWidth="1"/>
    <col min="1054" max="1054" width="2.7109375" style="1" customWidth="1"/>
    <col min="1055" max="1055" width="3.28515625" style="1" customWidth="1"/>
    <col min="1056" max="1056" width="2.7109375" style="1" customWidth="1"/>
    <col min="1057" max="1057" width="3.28515625" style="1" customWidth="1"/>
    <col min="1058" max="1058" width="2.7109375" style="1" customWidth="1"/>
    <col min="1059" max="1059" width="3.28515625" style="1" customWidth="1"/>
    <col min="1060" max="1060" width="2.7109375" style="1" customWidth="1"/>
    <col min="1061" max="1061" width="2.42578125" style="1" customWidth="1"/>
    <col min="1062" max="1062" width="2.28515625" style="1" customWidth="1"/>
    <col min="1063" max="1063" width="2.42578125" style="1" customWidth="1"/>
    <col min="1064" max="1074" width="4.140625" style="1" customWidth="1"/>
    <col min="1075" max="1075" width="2.42578125" style="1" customWidth="1"/>
    <col min="1076" max="1086" width="4.140625" style="1" customWidth="1"/>
    <col min="1087" max="1087" width="5.85546875" style="1" customWidth="1"/>
    <col min="1088" max="1089" width="6.42578125" style="1" customWidth="1"/>
    <col min="1090" max="1090" width="6.7109375" style="1" customWidth="1"/>
    <col min="1091" max="1280" width="9.140625" style="1"/>
    <col min="1281" max="1281" width="3.42578125" style="1" customWidth="1"/>
    <col min="1282" max="1282" width="18.42578125" style="1" customWidth="1"/>
    <col min="1283" max="1283" width="14.42578125" style="1" customWidth="1"/>
    <col min="1284" max="1284" width="5" style="1" customWidth="1"/>
    <col min="1285" max="1291" width="4.7109375" style="1" customWidth="1"/>
    <col min="1292" max="1294" width="5" style="1" customWidth="1"/>
    <col min="1295" max="1295" width="3.28515625" style="1" customWidth="1"/>
    <col min="1296" max="1296" width="2.7109375" style="1" customWidth="1"/>
    <col min="1297" max="1297" width="3.28515625" style="1" customWidth="1"/>
    <col min="1298" max="1298" width="2.7109375" style="1" customWidth="1"/>
    <col min="1299" max="1299" width="3.28515625" style="1" customWidth="1"/>
    <col min="1300" max="1300" width="2.7109375" style="1" customWidth="1"/>
    <col min="1301" max="1301" width="3.28515625" style="1" customWidth="1"/>
    <col min="1302" max="1302" width="2.7109375" style="1" customWidth="1"/>
    <col min="1303" max="1303" width="3.28515625" style="1" customWidth="1"/>
    <col min="1304" max="1304" width="2.7109375" style="1" customWidth="1"/>
    <col min="1305" max="1305" width="3.28515625" style="1" customWidth="1"/>
    <col min="1306" max="1306" width="2.7109375" style="1" customWidth="1"/>
    <col min="1307" max="1307" width="3.28515625" style="1" customWidth="1"/>
    <col min="1308" max="1308" width="2.7109375" style="1" customWidth="1"/>
    <col min="1309" max="1309" width="3.28515625" style="1" customWidth="1"/>
    <col min="1310" max="1310" width="2.7109375" style="1" customWidth="1"/>
    <col min="1311" max="1311" width="3.28515625" style="1" customWidth="1"/>
    <col min="1312" max="1312" width="2.7109375" style="1" customWidth="1"/>
    <col min="1313" max="1313" width="3.28515625" style="1" customWidth="1"/>
    <col min="1314" max="1314" width="2.7109375" style="1" customWidth="1"/>
    <col min="1315" max="1315" width="3.28515625" style="1" customWidth="1"/>
    <col min="1316" max="1316" width="2.7109375" style="1" customWidth="1"/>
    <col min="1317" max="1317" width="2.42578125" style="1" customWidth="1"/>
    <col min="1318" max="1318" width="2.28515625" style="1" customWidth="1"/>
    <col min="1319" max="1319" width="2.42578125" style="1" customWidth="1"/>
    <col min="1320" max="1330" width="4.140625" style="1" customWidth="1"/>
    <col min="1331" max="1331" width="2.42578125" style="1" customWidth="1"/>
    <col min="1332" max="1342" width="4.140625" style="1" customWidth="1"/>
    <col min="1343" max="1343" width="5.85546875" style="1" customWidth="1"/>
    <col min="1344" max="1345" width="6.42578125" style="1" customWidth="1"/>
    <col min="1346" max="1346" width="6.7109375" style="1" customWidth="1"/>
    <col min="1347" max="1536" width="9.140625" style="1"/>
    <col min="1537" max="1537" width="3.42578125" style="1" customWidth="1"/>
    <col min="1538" max="1538" width="18.42578125" style="1" customWidth="1"/>
    <col min="1539" max="1539" width="14.42578125" style="1" customWidth="1"/>
    <col min="1540" max="1540" width="5" style="1" customWidth="1"/>
    <col min="1541" max="1547" width="4.7109375" style="1" customWidth="1"/>
    <col min="1548" max="1550" width="5" style="1" customWidth="1"/>
    <col min="1551" max="1551" width="3.28515625" style="1" customWidth="1"/>
    <col min="1552" max="1552" width="2.7109375" style="1" customWidth="1"/>
    <col min="1553" max="1553" width="3.28515625" style="1" customWidth="1"/>
    <col min="1554" max="1554" width="2.7109375" style="1" customWidth="1"/>
    <col min="1555" max="1555" width="3.28515625" style="1" customWidth="1"/>
    <col min="1556" max="1556" width="2.7109375" style="1" customWidth="1"/>
    <col min="1557" max="1557" width="3.28515625" style="1" customWidth="1"/>
    <col min="1558" max="1558" width="2.7109375" style="1" customWidth="1"/>
    <col min="1559" max="1559" width="3.28515625" style="1" customWidth="1"/>
    <col min="1560" max="1560" width="2.7109375" style="1" customWidth="1"/>
    <col min="1561" max="1561" width="3.28515625" style="1" customWidth="1"/>
    <col min="1562" max="1562" width="2.7109375" style="1" customWidth="1"/>
    <col min="1563" max="1563" width="3.28515625" style="1" customWidth="1"/>
    <col min="1564" max="1564" width="2.7109375" style="1" customWidth="1"/>
    <col min="1565" max="1565" width="3.28515625" style="1" customWidth="1"/>
    <col min="1566" max="1566" width="2.7109375" style="1" customWidth="1"/>
    <col min="1567" max="1567" width="3.28515625" style="1" customWidth="1"/>
    <col min="1568" max="1568" width="2.7109375" style="1" customWidth="1"/>
    <col min="1569" max="1569" width="3.28515625" style="1" customWidth="1"/>
    <col min="1570" max="1570" width="2.7109375" style="1" customWidth="1"/>
    <col min="1571" max="1571" width="3.28515625" style="1" customWidth="1"/>
    <col min="1572" max="1572" width="2.7109375" style="1" customWidth="1"/>
    <col min="1573" max="1573" width="2.42578125" style="1" customWidth="1"/>
    <col min="1574" max="1574" width="2.28515625" style="1" customWidth="1"/>
    <col min="1575" max="1575" width="2.42578125" style="1" customWidth="1"/>
    <col min="1576" max="1586" width="4.140625" style="1" customWidth="1"/>
    <col min="1587" max="1587" width="2.42578125" style="1" customWidth="1"/>
    <col min="1588" max="1598" width="4.140625" style="1" customWidth="1"/>
    <col min="1599" max="1599" width="5.85546875" style="1" customWidth="1"/>
    <col min="1600" max="1601" width="6.42578125" style="1" customWidth="1"/>
    <col min="1602" max="1602" width="6.7109375" style="1" customWidth="1"/>
    <col min="1603" max="1792" width="9.140625" style="1"/>
    <col min="1793" max="1793" width="3.42578125" style="1" customWidth="1"/>
    <col min="1794" max="1794" width="18.42578125" style="1" customWidth="1"/>
    <col min="1795" max="1795" width="14.42578125" style="1" customWidth="1"/>
    <col min="1796" max="1796" width="5" style="1" customWidth="1"/>
    <col min="1797" max="1803" width="4.7109375" style="1" customWidth="1"/>
    <col min="1804" max="1806" width="5" style="1" customWidth="1"/>
    <col min="1807" max="1807" width="3.28515625" style="1" customWidth="1"/>
    <col min="1808" max="1808" width="2.7109375" style="1" customWidth="1"/>
    <col min="1809" max="1809" width="3.28515625" style="1" customWidth="1"/>
    <col min="1810" max="1810" width="2.7109375" style="1" customWidth="1"/>
    <col min="1811" max="1811" width="3.28515625" style="1" customWidth="1"/>
    <col min="1812" max="1812" width="2.7109375" style="1" customWidth="1"/>
    <col min="1813" max="1813" width="3.28515625" style="1" customWidth="1"/>
    <col min="1814" max="1814" width="2.7109375" style="1" customWidth="1"/>
    <col min="1815" max="1815" width="3.28515625" style="1" customWidth="1"/>
    <col min="1816" max="1816" width="2.7109375" style="1" customWidth="1"/>
    <col min="1817" max="1817" width="3.28515625" style="1" customWidth="1"/>
    <col min="1818" max="1818" width="2.7109375" style="1" customWidth="1"/>
    <col min="1819" max="1819" width="3.28515625" style="1" customWidth="1"/>
    <col min="1820" max="1820" width="2.7109375" style="1" customWidth="1"/>
    <col min="1821" max="1821" width="3.28515625" style="1" customWidth="1"/>
    <col min="1822" max="1822" width="2.7109375" style="1" customWidth="1"/>
    <col min="1823" max="1823" width="3.28515625" style="1" customWidth="1"/>
    <col min="1824" max="1824" width="2.7109375" style="1" customWidth="1"/>
    <col min="1825" max="1825" width="3.28515625" style="1" customWidth="1"/>
    <col min="1826" max="1826" width="2.7109375" style="1" customWidth="1"/>
    <col min="1827" max="1827" width="3.28515625" style="1" customWidth="1"/>
    <col min="1828" max="1828" width="2.7109375" style="1" customWidth="1"/>
    <col min="1829" max="1829" width="2.42578125" style="1" customWidth="1"/>
    <col min="1830" max="1830" width="2.28515625" style="1" customWidth="1"/>
    <col min="1831" max="1831" width="2.42578125" style="1" customWidth="1"/>
    <col min="1832" max="1842" width="4.140625" style="1" customWidth="1"/>
    <col min="1843" max="1843" width="2.42578125" style="1" customWidth="1"/>
    <col min="1844" max="1854" width="4.140625" style="1" customWidth="1"/>
    <col min="1855" max="1855" width="5.85546875" style="1" customWidth="1"/>
    <col min="1856" max="1857" width="6.42578125" style="1" customWidth="1"/>
    <col min="1858" max="1858" width="6.7109375" style="1" customWidth="1"/>
    <col min="1859" max="2048" width="9.140625" style="1"/>
    <col min="2049" max="2049" width="3.42578125" style="1" customWidth="1"/>
    <col min="2050" max="2050" width="18.42578125" style="1" customWidth="1"/>
    <col min="2051" max="2051" width="14.42578125" style="1" customWidth="1"/>
    <col min="2052" max="2052" width="5" style="1" customWidth="1"/>
    <col min="2053" max="2059" width="4.7109375" style="1" customWidth="1"/>
    <col min="2060" max="2062" width="5" style="1" customWidth="1"/>
    <col min="2063" max="2063" width="3.28515625" style="1" customWidth="1"/>
    <col min="2064" max="2064" width="2.7109375" style="1" customWidth="1"/>
    <col min="2065" max="2065" width="3.28515625" style="1" customWidth="1"/>
    <col min="2066" max="2066" width="2.7109375" style="1" customWidth="1"/>
    <col min="2067" max="2067" width="3.28515625" style="1" customWidth="1"/>
    <col min="2068" max="2068" width="2.7109375" style="1" customWidth="1"/>
    <col min="2069" max="2069" width="3.28515625" style="1" customWidth="1"/>
    <col min="2070" max="2070" width="2.7109375" style="1" customWidth="1"/>
    <col min="2071" max="2071" width="3.28515625" style="1" customWidth="1"/>
    <col min="2072" max="2072" width="2.7109375" style="1" customWidth="1"/>
    <col min="2073" max="2073" width="3.28515625" style="1" customWidth="1"/>
    <col min="2074" max="2074" width="2.7109375" style="1" customWidth="1"/>
    <col min="2075" max="2075" width="3.28515625" style="1" customWidth="1"/>
    <col min="2076" max="2076" width="2.7109375" style="1" customWidth="1"/>
    <col min="2077" max="2077" width="3.28515625" style="1" customWidth="1"/>
    <col min="2078" max="2078" width="2.7109375" style="1" customWidth="1"/>
    <col min="2079" max="2079" width="3.28515625" style="1" customWidth="1"/>
    <col min="2080" max="2080" width="2.7109375" style="1" customWidth="1"/>
    <col min="2081" max="2081" width="3.28515625" style="1" customWidth="1"/>
    <col min="2082" max="2082" width="2.7109375" style="1" customWidth="1"/>
    <col min="2083" max="2083" width="3.28515625" style="1" customWidth="1"/>
    <col min="2084" max="2084" width="2.7109375" style="1" customWidth="1"/>
    <col min="2085" max="2085" width="2.42578125" style="1" customWidth="1"/>
    <col min="2086" max="2086" width="2.28515625" style="1" customWidth="1"/>
    <col min="2087" max="2087" width="2.42578125" style="1" customWidth="1"/>
    <col min="2088" max="2098" width="4.140625" style="1" customWidth="1"/>
    <col min="2099" max="2099" width="2.42578125" style="1" customWidth="1"/>
    <col min="2100" max="2110" width="4.140625" style="1" customWidth="1"/>
    <col min="2111" max="2111" width="5.85546875" style="1" customWidth="1"/>
    <col min="2112" max="2113" width="6.42578125" style="1" customWidth="1"/>
    <col min="2114" max="2114" width="6.7109375" style="1" customWidth="1"/>
    <col min="2115" max="2304" width="9.140625" style="1"/>
    <col min="2305" max="2305" width="3.42578125" style="1" customWidth="1"/>
    <col min="2306" max="2306" width="18.42578125" style="1" customWidth="1"/>
    <col min="2307" max="2307" width="14.42578125" style="1" customWidth="1"/>
    <col min="2308" max="2308" width="5" style="1" customWidth="1"/>
    <col min="2309" max="2315" width="4.7109375" style="1" customWidth="1"/>
    <col min="2316" max="2318" width="5" style="1" customWidth="1"/>
    <col min="2319" max="2319" width="3.28515625" style="1" customWidth="1"/>
    <col min="2320" max="2320" width="2.7109375" style="1" customWidth="1"/>
    <col min="2321" max="2321" width="3.28515625" style="1" customWidth="1"/>
    <col min="2322" max="2322" width="2.7109375" style="1" customWidth="1"/>
    <col min="2323" max="2323" width="3.28515625" style="1" customWidth="1"/>
    <col min="2324" max="2324" width="2.7109375" style="1" customWidth="1"/>
    <col min="2325" max="2325" width="3.28515625" style="1" customWidth="1"/>
    <col min="2326" max="2326" width="2.7109375" style="1" customWidth="1"/>
    <col min="2327" max="2327" width="3.28515625" style="1" customWidth="1"/>
    <col min="2328" max="2328" width="2.7109375" style="1" customWidth="1"/>
    <col min="2329" max="2329" width="3.28515625" style="1" customWidth="1"/>
    <col min="2330" max="2330" width="2.7109375" style="1" customWidth="1"/>
    <col min="2331" max="2331" width="3.28515625" style="1" customWidth="1"/>
    <col min="2332" max="2332" width="2.7109375" style="1" customWidth="1"/>
    <col min="2333" max="2333" width="3.28515625" style="1" customWidth="1"/>
    <col min="2334" max="2334" width="2.7109375" style="1" customWidth="1"/>
    <col min="2335" max="2335" width="3.28515625" style="1" customWidth="1"/>
    <col min="2336" max="2336" width="2.7109375" style="1" customWidth="1"/>
    <col min="2337" max="2337" width="3.28515625" style="1" customWidth="1"/>
    <col min="2338" max="2338" width="2.7109375" style="1" customWidth="1"/>
    <col min="2339" max="2339" width="3.28515625" style="1" customWidth="1"/>
    <col min="2340" max="2340" width="2.7109375" style="1" customWidth="1"/>
    <col min="2341" max="2341" width="2.42578125" style="1" customWidth="1"/>
    <col min="2342" max="2342" width="2.28515625" style="1" customWidth="1"/>
    <col min="2343" max="2343" width="2.42578125" style="1" customWidth="1"/>
    <col min="2344" max="2354" width="4.140625" style="1" customWidth="1"/>
    <col min="2355" max="2355" width="2.42578125" style="1" customWidth="1"/>
    <col min="2356" max="2366" width="4.140625" style="1" customWidth="1"/>
    <col min="2367" max="2367" width="5.85546875" style="1" customWidth="1"/>
    <col min="2368" max="2369" width="6.42578125" style="1" customWidth="1"/>
    <col min="2370" max="2370" width="6.7109375" style="1" customWidth="1"/>
    <col min="2371" max="2560" width="9.140625" style="1"/>
    <col min="2561" max="2561" width="3.42578125" style="1" customWidth="1"/>
    <col min="2562" max="2562" width="18.42578125" style="1" customWidth="1"/>
    <col min="2563" max="2563" width="14.42578125" style="1" customWidth="1"/>
    <col min="2564" max="2564" width="5" style="1" customWidth="1"/>
    <col min="2565" max="2571" width="4.7109375" style="1" customWidth="1"/>
    <col min="2572" max="2574" width="5" style="1" customWidth="1"/>
    <col min="2575" max="2575" width="3.28515625" style="1" customWidth="1"/>
    <col min="2576" max="2576" width="2.7109375" style="1" customWidth="1"/>
    <col min="2577" max="2577" width="3.28515625" style="1" customWidth="1"/>
    <col min="2578" max="2578" width="2.7109375" style="1" customWidth="1"/>
    <col min="2579" max="2579" width="3.28515625" style="1" customWidth="1"/>
    <col min="2580" max="2580" width="2.7109375" style="1" customWidth="1"/>
    <col min="2581" max="2581" width="3.28515625" style="1" customWidth="1"/>
    <col min="2582" max="2582" width="2.7109375" style="1" customWidth="1"/>
    <col min="2583" max="2583" width="3.28515625" style="1" customWidth="1"/>
    <col min="2584" max="2584" width="2.7109375" style="1" customWidth="1"/>
    <col min="2585" max="2585" width="3.28515625" style="1" customWidth="1"/>
    <col min="2586" max="2586" width="2.7109375" style="1" customWidth="1"/>
    <col min="2587" max="2587" width="3.28515625" style="1" customWidth="1"/>
    <col min="2588" max="2588" width="2.7109375" style="1" customWidth="1"/>
    <col min="2589" max="2589" width="3.28515625" style="1" customWidth="1"/>
    <col min="2590" max="2590" width="2.7109375" style="1" customWidth="1"/>
    <col min="2591" max="2591" width="3.28515625" style="1" customWidth="1"/>
    <col min="2592" max="2592" width="2.7109375" style="1" customWidth="1"/>
    <col min="2593" max="2593" width="3.28515625" style="1" customWidth="1"/>
    <col min="2594" max="2594" width="2.7109375" style="1" customWidth="1"/>
    <col min="2595" max="2595" width="3.28515625" style="1" customWidth="1"/>
    <col min="2596" max="2596" width="2.7109375" style="1" customWidth="1"/>
    <col min="2597" max="2597" width="2.42578125" style="1" customWidth="1"/>
    <col min="2598" max="2598" width="2.28515625" style="1" customWidth="1"/>
    <col min="2599" max="2599" width="2.42578125" style="1" customWidth="1"/>
    <col min="2600" max="2610" width="4.140625" style="1" customWidth="1"/>
    <col min="2611" max="2611" width="2.42578125" style="1" customWidth="1"/>
    <col min="2612" max="2622" width="4.140625" style="1" customWidth="1"/>
    <col min="2623" max="2623" width="5.85546875" style="1" customWidth="1"/>
    <col min="2624" max="2625" width="6.42578125" style="1" customWidth="1"/>
    <col min="2626" max="2626" width="6.7109375" style="1" customWidth="1"/>
    <col min="2627" max="2816" width="9.140625" style="1"/>
    <col min="2817" max="2817" width="3.42578125" style="1" customWidth="1"/>
    <col min="2818" max="2818" width="18.42578125" style="1" customWidth="1"/>
    <col min="2819" max="2819" width="14.42578125" style="1" customWidth="1"/>
    <col min="2820" max="2820" width="5" style="1" customWidth="1"/>
    <col min="2821" max="2827" width="4.7109375" style="1" customWidth="1"/>
    <col min="2828" max="2830" width="5" style="1" customWidth="1"/>
    <col min="2831" max="2831" width="3.28515625" style="1" customWidth="1"/>
    <col min="2832" max="2832" width="2.7109375" style="1" customWidth="1"/>
    <col min="2833" max="2833" width="3.28515625" style="1" customWidth="1"/>
    <col min="2834" max="2834" width="2.7109375" style="1" customWidth="1"/>
    <col min="2835" max="2835" width="3.28515625" style="1" customWidth="1"/>
    <col min="2836" max="2836" width="2.7109375" style="1" customWidth="1"/>
    <col min="2837" max="2837" width="3.28515625" style="1" customWidth="1"/>
    <col min="2838" max="2838" width="2.7109375" style="1" customWidth="1"/>
    <col min="2839" max="2839" width="3.28515625" style="1" customWidth="1"/>
    <col min="2840" max="2840" width="2.7109375" style="1" customWidth="1"/>
    <col min="2841" max="2841" width="3.28515625" style="1" customWidth="1"/>
    <col min="2842" max="2842" width="2.7109375" style="1" customWidth="1"/>
    <col min="2843" max="2843" width="3.28515625" style="1" customWidth="1"/>
    <col min="2844" max="2844" width="2.7109375" style="1" customWidth="1"/>
    <col min="2845" max="2845" width="3.28515625" style="1" customWidth="1"/>
    <col min="2846" max="2846" width="2.7109375" style="1" customWidth="1"/>
    <col min="2847" max="2847" width="3.28515625" style="1" customWidth="1"/>
    <col min="2848" max="2848" width="2.7109375" style="1" customWidth="1"/>
    <col min="2849" max="2849" width="3.28515625" style="1" customWidth="1"/>
    <col min="2850" max="2850" width="2.7109375" style="1" customWidth="1"/>
    <col min="2851" max="2851" width="3.28515625" style="1" customWidth="1"/>
    <col min="2852" max="2852" width="2.7109375" style="1" customWidth="1"/>
    <col min="2853" max="2853" width="2.42578125" style="1" customWidth="1"/>
    <col min="2854" max="2854" width="2.28515625" style="1" customWidth="1"/>
    <col min="2855" max="2855" width="2.42578125" style="1" customWidth="1"/>
    <col min="2856" max="2866" width="4.140625" style="1" customWidth="1"/>
    <col min="2867" max="2867" width="2.42578125" style="1" customWidth="1"/>
    <col min="2868" max="2878" width="4.140625" style="1" customWidth="1"/>
    <col min="2879" max="2879" width="5.85546875" style="1" customWidth="1"/>
    <col min="2880" max="2881" width="6.42578125" style="1" customWidth="1"/>
    <col min="2882" max="2882" width="6.7109375" style="1" customWidth="1"/>
    <col min="2883" max="3072" width="9.140625" style="1"/>
    <col min="3073" max="3073" width="3.42578125" style="1" customWidth="1"/>
    <col min="3074" max="3074" width="18.42578125" style="1" customWidth="1"/>
    <col min="3075" max="3075" width="14.42578125" style="1" customWidth="1"/>
    <col min="3076" max="3076" width="5" style="1" customWidth="1"/>
    <col min="3077" max="3083" width="4.7109375" style="1" customWidth="1"/>
    <col min="3084" max="3086" width="5" style="1" customWidth="1"/>
    <col min="3087" max="3087" width="3.28515625" style="1" customWidth="1"/>
    <col min="3088" max="3088" width="2.7109375" style="1" customWidth="1"/>
    <col min="3089" max="3089" width="3.28515625" style="1" customWidth="1"/>
    <col min="3090" max="3090" width="2.7109375" style="1" customWidth="1"/>
    <col min="3091" max="3091" width="3.28515625" style="1" customWidth="1"/>
    <col min="3092" max="3092" width="2.7109375" style="1" customWidth="1"/>
    <col min="3093" max="3093" width="3.28515625" style="1" customWidth="1"/>
    <col min="3094" max="3094" width="2.7109375" style="1" customWidth="1"/>
    <col min="3095" max="3095" width="3.28515625" style="1" customWidth="1"/>
    <col min="3096" max="3096" width="2.7109375" style="1" customWidth="1"/>
    <col min="3097" max="3097" width="3.28515625" style="1" customWidth="1"/>
    <col min="3098" max="3098" width="2.7109375" style="1" customWidth="1"/>
    <col min="3099" max="3099" width="3.28515625" style="1" customWidth="1"/>
    <col min="3100" max="3100" width="2.7109375" style="1" customWidth="1"/>
    <col min="3101" max="3101" width="3.28515625" style="1" customWidth="1"/>
    <col min="3102" max="3102" width="2.7109375" style="1" customWidth="1"/>
    <col min="3103" max="3103" width="3.28515625" style="1" customWidth="1"/>
    <col min="3104" max="3104" width="2.7109375" style="1" customWidth="1"/>
    <col min="3105" max="3105" width="3.28515625" style="1" customWidth="1"/>
    <col min="3106" max="3106" width="2.7109375" style="1" customWidth="1"/>
    <col min="3107" max="3107" width="3.28515625" style="1" customWidth="1"/>
    <col min="3108" max="3108" width="2.7109375" style="1" customWidth="1"/>
    <col min="3109" max="3109" width="2.42578125" style="1" customWidth="1"/>
    <col min="3110" max="3110" width="2.28515625" style="1" customWidth="1"/>
    <col min="3111" max="3111" width="2.42578125" style="1" customWidth="1"/>
    <col min="3112" max="3122" width="4.140625" style="1" customWidth="1"/>
    <col min="3123" max="3123" width="2.42578125" style="1" customWidth="1"/>
    <col min="3124" max="3134" width="4.140625" style="1" customWidth="1"/>
    <col min="3135" max="3135" width="5.85546875" style="1" customWidth="1"/>
    <col min="3136" max="3137" width="6.42578125" style="1" customWidth="1"/>
    <col min="3138" max="3138" width="6.7109375" style="1" customWidth="1"/>
    <col min="3139" max="3328" width="9.140625" style="1"/>
    <col min="3329" max="3329" width="3.42578125" style="1" customWidth="1"/>
    <col min="3330" max="3330" width="18.42578125" style="1" customWidth="1"/>
    <col min="3331" max="3331" width="14.42578125" style="1" customWidth="1"/>
    <col min="3332" max="3332" width="5" style="1" customWidth="1"/>
    <col min="3333" max="3339" width="4.7109375" style="1" customWidth="1"/>
    <col min="3340" max="3342" width="5" style="1" customWidth="1"/>
    <col min="3343" max="3343" width="3.28515625" style="1" customWidth="1"/>
    <col min="3344" max="3344" width="2.7109375" style="1" customWidth="1"/>
    <col min="3345" max="3345" width="3.28515625" style="1" customWidth="1"/>
    <col min="3346" max="3346" width="2.7109375" style="1" customWidth="1"/>
    <col min="3347" max="3347" width="3.28515625" style="1" customWidth="1"/>
    <col min="3348" max="3348" width="2.7109375" style="1" customWidth="1"/>
    <col min="3349" max="3349" width="3.28515625" style="1" customWidth="1"/>
    <col min="3350" max="3350" width="2.7109375" style="1" customWidth="1"/>
    <col min="3351" max="3351" width="3.28515625" style="1" customWidth="1"/>
    <col min="3352" max="3352" width="2.7109375" style="1" customWidth="1"/>
    <col min="3353" max="3353" width="3.28515625" style="1" customWidth="1"/>
    <col min="3354" max="3354" width="2.7109375" style="1" customWidth="1"/>
    <col min="3355" max="3355" width="3.28515625" style="1" customWidth="1"/>
    <col min="3356" max="3356" width="2.7109375" style="1" customWidth="1"/>
    <col min="3357" max="3357" width="3.28515625" style="1" customWidth="1"/>
    <col min="3358" max="3358" width="2.7109375" style="1" customWidth="1"/>
    <col min="3359" max="3359" width="3.28515625" style="1" customWidth="1"/>
    <col min="3360" max="3360" width="2.7109375" style="1" customWidth="1"/>
    <col min="3361" max="3361" width="3.28515625" style="1" customWidth="1"/>
    <col min="3362" max="3362" width="2.7109375" style="1" customWidth="1"/>
    <col min="3363" max="3363" width="3.28515625" style="1" customWidth="1"/>
    <col min="3364" max="3364" width="2.7109375" style="1" customWidth="1"/>
    <col min="3365" max="3365" width="2.42578125" style="1" customWidth="1"/>
    <col min="3366" max="3366" width="2.28515625" style="1" customWidth="1"/>
    <col min="3367" max="3367" width="2.42578125" style="1" customWidth="1"/>
    <col min="3368" max="3378" width="4.140625" style="1" customWidth="1"/>
    <col min="3379" max="3379" width="2.42578125" style="1" customWidth="1"/>
    <col min="3380" max="3390" width="4.140625" style="1" customWidth="1"/>
    <col min="3391" max="3391" width="5.85546875" style="1" customWidth="1"/>
    <col min="3392" max="3393" width="6.42578125" style="1" customWidth="1"/>
    <col min="3394" max="3394" width="6.7109375" style="1" customWidth="1"/>
    <col min="3395" max="3584" width="9.140625" style="1"/>
    <col min="3585" max="3585" width="3.42578125" style="1" customWidth="1"/>
    <col min="3586" max="3586" width="18.42578125" style="1" customWidth="1"/>
    <col min="3587" max="3587" width="14.42578125" style="1" customWidth="1"/>
    <col min="3588" max="3588" width="5" style="1" customWidth="1"/>
    <col min="3589" max="3595" width="4.7109375" style="1" customWidth="1"/>
    <col min="3596" max="3598" width="5" style="1" customWidth="1"/>
    <col min="3599" max="3599" width="3.28515625" style="1" customWidth="1"/>
    <col min="3600" max="3600" width="2.7109375" style="1" customWidth="1"/>
    <col min="3601" max="3601" width="3.28515625" style="1" customWidth="1"/>
    <col min="3602" max="3602" width="2.7109375" style="1" customWidth="1"/>
    <col min="3603" max="3603" width="3.28515625" style="1" customWidth="1"/>
    <col min="3604" max="3604" width="2.7109375" style="1" customWidth="1"/>
    <col min="3605" max="3605" width="3.28515625" style="1" customWidth="1"/>
    <col min="3606" max="3606" width="2.7109375" style="1" customWidth="1"/>
    <col min="3607" max="3607" width="3.28515625" style="1" customWidth="1"/>
    <col min="3608" max="3608" width="2.7109375" style="1" customWidth="1"/>
    <col min="3609" max="3609" width="3.28515625" style="1" customWidth="1"/>
    <col min="3610" max="3610" width="2.7109375" style="1" customWidth="1"/>
    <col min="3611" max="3611" width="3.28515625" style="1" customWidth="1"/>
    <col min="3612" max="3612" width="2.7109375" style="1" customWidth="1"/>
    <col min="3613" max="3613" width="3.28515625" style="1" customWidth="1"/>
    <col min="3614" max="3614" width="2.7109375" style="1" customWidth="1"/>
    <col min="3615" max="3615" width="3.28515625" style="1" customWidth="1"/>
    <col min="3616" max="3616" width="2.7109375" style="1" customWidth="1"/>
    <col min="3617" max="3617" width="3.28515625" style="1" customWidth="1"/>
    <col min="3618" max="3618" width="2.7109375" style="1" customWidth="1"/>
    <col min="3619" max="3619" width="3.28515625" style="1" customWidth="1"/>
    <col min="3620" max="3620" width="2.7109375" style="1" customWidth="1"/>
    <col min="3621" max="3621" width="2.42578125" style="1" customWidth="1"/>
    <col min="3622" max="3622" width="2.28515625" style="1" customWidth="1"/>
    <col min="3623" max="3623" width="2.42578125" style="1" customWidth="1"/>
    <col min="3624" max="3634" width="4.140625" style="1" customWidth="1"/>
    <col min="3635" max="3635" width="2.42578125" style="1" customWidth="1"/>
    <col min="3636" max="3646" width="4.140625" style="1" customWidth="1"/>
    <col min="3647" max="3647" width="5.85546875" style="1" customWidth="1"/>
    <col min="3648" max="3649" width="6.42578125" style="1" customWidth="1"/>
    <col min="3650" max="3650" width="6.7109375" style="1" customWidth="1"/>
    <col min="3651" max="3840" width="9.140625" style="1"/>
    <col min="3841" max="3841" width="3.42578125" style="1" customWidth="1"/>
    <col min="3842" max="3842" width="18.42578125" style="1" customWidth="1"/>
    <col min="3843" max="3843" width="14.42578125" style="1" customWidth="1"/>
    <col min="3844" max="3844" width="5" style="1" customWidth="1"/>
    <col min="3845" max="3851" width="4.7109375" style="1" customWidth="1"/>
    <col min="3852" max="3854" width="5" style="1" customWidth="1"/>
    <col min="3855" max="3855" width="3.28515625" style="1" customWidth="1"/>
    <col min="3856" max="3856" width="2.7109375" style="1" customWidth="1"/>
    <col min="3857" max="3857" width="3.28515625" style="1" customWidth="1"/>
    <col min="3858" max="3858" width="2.7109375" style="1" customWidth="1"/>
    <col min="3859" max="3859" width="3.28515625" style="1" customWidth="1"/>
    <col min="3860" max="3860" width="2.7109375" style="1" customWidth="1"/>
    <col min="3861" max="3861" width="3.28515625" style="1" customWidth="1"/>
    <col min="3862" max="3862" width="2.7109375" style="1" customWidth="1"/>
    <col min="3863" max="3863" width="3.28515625" style="1" customWidth="1"/>
    <col min="3864" max="3864" width="2.7109375" style="1" customWidth="1"/>
    <col min="3865" max="3865" width="3.28515625" style="1" customWidth="1"/>
    <col min="3866" max="3866" width="2.7109375" style="1" customWidth="1"/>
    <col min="3867" max="3867" width="3.28515625" style="1" customWidth="1"/>
    <col min="3868" max="3868" width="2.7109375" style="1" customWidth="1"/>
    <col min="3869" max="3869" width="3.28515625" style="1" customWidth="1"/>
    <col min="3870" max="3870" width="2.7109375" style="1" customWidth="1"/>
    <col min="3871" max="3871" width="3.28515625" style="1" customWidth="1"/>
    <col min="3872" max="3872" width="2.7109375" style="1" customWidth="1"/>
    <col min="3873" max="3873" width="3.28515625" style="1" customWidth="1"/>
    <col min="3874" max="3874" width="2.7109375" style="1" customWidth="1"/>
    <col min="3875" max="3875" width="3.28515625" style="1" customWidth="1"/>
    <col min="3876" max="3876" width="2.7109375" style="1" customWidth="1"/>
    <col min="3877" max="3877" width="2.42578125" style="1" customWidth="1"/>
    <col min="3878" max="3878" width="2.28515625" style="1" customWidth="1"/>
    <col min="3879" max="3879" width="2.42578125" style="1" customWidth="1"/>
    <col min="3880" max="3890" width="4.140625" style="1" customWidth="1"/>
    <col min="3891" max="3891" width="2.42578125" style="1" customWidth="1"/>
    <col min="3892" max="3902" width="4.140625" style="1" customWidth="1"/>
    <col min="3903" max="3903" width="5.85546875" style="1" customWidth="1"/>
    <col min="3904" max="3905" width="6.42578125" style="1" customWidth="1"/>
    <col min="3906" max="3906" width="6.7109375" style="1" customWidth="1"/>
    <col min="3907" max="4096" width="9.140625" style="1"/>
    <col min="4097" max="4097" width="3.42578125" style="1" customWidth="1"/>
    <col min="4098" max="4098" width="18.42578125" style="1" customWidth="1"/>
    <col min="4099" max="4099" width="14.42578125" style="1" customWidth="1"/>
    <col min="4100" max="4100" width="5" style="1" customWidth="1"/>
    <col min="4101" max="4107" width="4.7109375" style="1" customWidth="1"/>
    <col min="4108" max="4110" width="5" style="1" customWidth="1"/>
    <col min="4111" max="4111" width="3.28515625" style="1" customWidth="1"/>
    <col min="4112" max="4112" width="2.7109375" style="1" customWidth="1"/>
    <col min="4113" max="4113" width="3.28515625" style="1" customWidth="1"/>
    <col min="4114" max="4114" width="2.7109375" style="1" customWidth="1"/>
    <col min="4115" max="4115" width="3.28515625" style="1" customWidth="1"/>
    <col min="4116" max="4116" width="2.7109375" style="1" customWidth="1"/>
    <col min="4117" max="4117" width="3.28515625" style="1" customWidth="1"/>
    <col min="4118" max="4118" width="2.7109375" style="1" customWidth="1"/>
    <col min="4119" max="4119" width="3.28515625" style="1" customWidth="1"/>
    <col min="4120" max="4120" width="2.7109375" style="1" customWidth="1"/>
    <col min="4121" max="4121" width="3.28515625" style="1" customWidth="1"/>
    <col min="4122" max="4122" width="2.7109375" style="1" customWidth="1"/>
    <col min="4123" max="4123" width="3.28515625" style="1" customWidth="1"/>
    <col min="4124" max="4124" width="2.7109375" style="1" customWidth="1"/>
    <col min="4125" max="4125" width="3.28515625" style="1" customWidth="1"/>
    <col min="4126" max="4126" width="2.7109375" style="1" customWidth="1"/>
    <col min="4127" max="4127" width="3.28515625" style="1" customWidth="1"/>
    <col min="4128" max="4128" width="2.7109375" style="1" customWidth="1"/>
    <col min="4129" max="4129" width="3.28515625" style="1" customWidth="1"/>
    <col min="4130" max="4130" width="2.7109375" style="1" customWidth="1"/>
    <col min="4131" max="4131" width="3.28515625" style="1" customWidth="1"/>
    <col min="4132" max="4132" width="2.7109375" style="1" customWidth="1"/>
    <col min="4133" max="4133" width="2.42578125" style="1" customWidth="1"/>
    <col min="4134" max="4134" width="2.28515625" style="1" customWidth="1"/>
    <col min="4135" max="4135" width="2.42578125" style="1" customWidth="1"/>
    <col min="4136" max="4146" width="4.140625" style="1" customWidth="1"/>
    <col min="4147" max="4147" width="2.42578125" style="1" customWidth="1"/>
    <col min="4148" max="4158" width="4.140625" style="1" customWidth="1"/>
    <col min="4159" max="4159" width="5.85546875" style="1" customWidth="1"/>
    <col min="4160" max="4161" width="6.42578125" style="1" customWidth="1"/>
    <col min="4162" max="4162" width="6.7109375" style="1" customWidth="1"/>
    <col min="4163" max="4352" width="9.140625" style="1"/>
    <col min="4353" max="4353" width="3.42578125" style="1" customWidth="1"/>
    <col min="4354" max="4354" width="18.42578125" style="1" customWidth="1"/>
    <col min="4355" max="4355" width="14.42578125" style="1" customWidth="1"/>
    <col min="4356" max="4356" width="5" style="1" customWidth="1"/>
    <col min="4357" max="4363" width="4.7109375" style="1" customWidth="1"/>
    <col min="4364" max="4366" width="5" style="1" customWidth="1"/>
    <col min="4367" max="4367" width="3.28515625" style="1" customWidth="1"/>
    <col min="4368" max="4368" width="2.7109375" style="1" customWidth="1"/>
    <col min="4369" max="4369" width="3.28515625" style="1" customWidth="1"/>
    <col min="4370" max="4370" width="2.7109375" style="1" customWidth="1"/>
    <col min="4371" max="4371" width="3.28515625" style="1" customWidth="1"/>
    <col min="4372" max="4372" width="2.7109375" style="1" customWidth="1"/>
    <col min="4373" max="4373" width="3.28515625" style="1" customWidth="1"/>
    <col min="4374" max="4374" width="2.7109375" style="1" customWidth="1"/>
    <col min="4375" max="4375" width="3.28515625" style="1" customWidth="1"/>
    <col min="4376" max="4376" width="2.7109375" style="1" customWidth="1"/>
    <col min="4377" max="4377" width="3.28515625" style="1" customWidth="1"/>
    <col min="4378" max="4378" width="2.7109375" style="1" customWidth="1"/>
    <col min="4379" max="4379" width="3.28515625" style="1" customWidth="1"/>
    <col min="4380" max="4380" width="2.7109375" style="1" customWidth="1"/>
    <col min="4381" max="4381" width="3.28515625" style="1" customWidth="1"/>
    <col min="4382" max="4382" width="2.7109375" style="1" customWidth="1"/>
    <col min="4383" max="4383" width="3.28515625" style="1" customWidth="1"/>
    <col min="4384" max="4384" width="2.7109375" style="1" customWidth="1"/>
    <col min="4385" max="4385" width="3.28515625" style="1" customWidth="1"/>
    <col min="4386" max="4386" width="2.7109375" style="1" customWidth="1"/>
    <col min="4387" max="4387" width="3.28515625" style="1" customWidth="1"/>
    <col min="4388" max="4388" width="2.7109375" style="1" customWidth="1"/>
    <col min="4389" max="4389" width="2.42578125" style="1" customWidth="1"/>
    <col min="4390" max="4390" width="2.28515625" style="1" customWidth="1"/>
    <col min="4391" max="4391" width="2.42578125" style="1" customWidth="1"/>
    <col min="4392" max="4402" width="4.140625" style="1" customWidth="1"/>
    <col min="4403" max="4403" width="2.42578125" style="1" customWidth="1"/>
    <col min="4404" max="4414" width="4.140625" style="1" customWidth="1"/>
    <col min="4415" max="4415" width="5.85546875" style="1" customWidth="1"/>
    <col min="4416" max="4417" width="6.42578125" style="1" customWidth="1"/>
    <col min="4418" max="4418" width="6.7109375" style="1" customWidth="1"/>
    <col min="4419" max="4608" width="9.140625" style="1"/>
    <col min="4609" max="4609" width="3.42578125" style="1" customWidth="1"/>
    <col min="4610" max="4610" width="18.42578125" style="1" customWidth="1"/>
    <col min="4611" max="4611" width="14.42578125" style="1" customWidth="1"/>
    <col min="4612" max="4612" width="5" style="1" customWidth="1"/>
    <col min="4613" max="4619" width="4.7109375" style="1" customWidth="1"/>
    <col min="4620" max="4622" width="5" style="1" customWidth="1"/>
    <col min="4623" max="4623" width="3.28515625" style="1" customWidth="1"/>
    <col min="4624" max="4624" width="2.7109375" style="1" customWidth="1"/>
    <col min="4625" max="4625" width="3.28515625" style="1" customWidth="1"/>
    <col min="4626" max="4626" width="2.7109375" style="1" customWidth="1"/>
    <col min="4627" max="4627" width="3.28515625" style="1" customWidth="1"/>
    <col min="4628" max="4628" width="2.7109375" style="1" customWidth="1"/>
    <col min="4629" max="4629" width="3.28515625" style="1" customWidth="1"/>
    <col min="4630" max="4630" width="2.7109375" style="1" customWidth="1"/>
    <col min="4631" max="4631" width="3.28515625" style="1" customWidth="1"/>
    <col min="4632" max="4632" width="2.7109375" style="1" customWidth="1"/>
    <col min="4633" max="4633" width="3.28515625" style="1" customWidth="1"/>
    <col min="4634" max="4634" width="2.7109375" style="1" customWidth="1"/>
    <col min="4635" max="4635" width="3.28515625" style="1" customWidth="1"/>
    <col min="4636" max="4636" width="2.7109375" style="1" customWidth="1"/>
    <col min="4637" max="4637" width="3.28515625" style="1" customWidth="1"/>
    <col min="4638" max="4638" width="2.7109375" style="1" customWidth="1"/>
    <col min="4639" max="4639" width="3.28515625" style="1" customWidth="1"/>
    <col min="4640" max="4640" width="2.7109375" style="1" customWidth="1"/>
    <col min="4641" max="4641" width="3.28515625" style="1" customWidth="1"/>
    <col min="4642" max="4642" width="2.7109375" style="1" customWidth="1"/>
    <col min="4643" max="4643" width="3.28515625" style="1" customWidth="1"/>
    <col min="4644" max="4644" width="2.7109375" style="1" customWidth="1"/>
    <col min="4645" max="4645" width="2.42578125" style="1" customWidth="1"/>
    <col min="4646" max="4646" width="2.28515625" style="1" customWidth="1"/>
    <col min="4647" max="4647" width="2.42578125" style="1" customWidth="1"/>
    <col min="4648" max="4658" width="4.140625" style="1" customWidth="1"/>
    <col min="4659" max="4659" width="2.42578125" style="1" customWidth="1"/>
    <col min="4660" max="4670" width="4.140625" style="1" customWidth="1"/>
    <col min="4671" max="4671" width="5.85546875" style="1" customWidth="1"/>
    <col min="4672" max="4673" width="6.42578125" style="1" customWidth="1"/>
    <col min="4674" max="4674" width="6.7109375" style="1" customWidth="1"/>
    <col min="4675" max="4864" width="9.140625" style="1"/>
    <col min="4865" max="4865" width="3.42578125" style="1" customWidth="1"/>
    <col min="4866" max="4866" width="18.42578125" style="1" customWidth="1"/>
    <col min="4867" max="4867" width="14.42578125" style="1" customWidth="1"/>
    <col min="4868" max="4868" width="5" style="1" customWidth="1"/>
    <col min="4869" max="4875" width="4.7109375" style="1" customWidth="1"/>
    <col min="4876" max="4878" width="5" style="1" customWidth="1"/>
    <col min="4879" max="4879" width="3.28515625" style="1" customWidth="1"/>
    <col min="4880" max="4880" width="2.7109375" style="1" customWidth="1"/>
    <col min="4881" max="4881" width="3.28515625" style="1" customWidth="1"/>
    <col min="4882" max="4882" width="2.7109375" style="1" customWidth="1"/>
    <col min="4883" max="4883" width="3.28515625" style="1" customWidth="1"/>
    <col min="4884" max="4884" width="2.7109375" style="1" customWidth="1"/>
    <col min="4885" max="4885" width="3.28515625" style="1" customWidth="1"/>
    <col min="4886" max="4886" width="2.7109375" style="1" customWidth="1"/>
    <col min="4887" max="4887" width="3.28515625" style="1" customWidth="1"/>
    <col min="4888" max="4888" width="2.7109375" style="1" customWidth="1"/>
    <col min="4889" max="4889" width="3.28515625" style="1" customWidth="1"/>
    <col min="4890" max="4890" width="2.7109375" style="1" customWidth="1"/>
    <col min="4891" max="4891" width="3.28515625" style="1" customWidth="1"/>
    <col min="4892" max="4892" width="2.7109375" style="1" customWidth="1"/>
    <col min="4893" max="4893" width="3.28515625" style="1" customWidth="1"/>
    <col min="4894" max="4894" width="2.7109375" style="1" customWidth="1"/>
    <col min="4895" max="4895" width="3.28515625" style="1" customWidth="1"/>
    <col min="4896" max="4896" width="2.7109375" style="1" customWidth="1"/>
    <col min="4897" max="4897" width="3.28515625" style="1" customWidth="1"/>
    <col min="4898" max="4898" width="2.7109375" style="1" customWidth="1"/>
    <col min="4899" max="4899" width="3.28515625" style="1" customWidth="1"/>
    <col min="4900" max="4900" width="2.7109375" style="1" customWidth="1"/>
    <col min="4901" max="4901" width="2.42578125" style="1" customWidth="1"/>
    <col min="4902" max="4902" width="2.28515625" style="1" customWidth="1"/>
    <col min="4903" max="4903" width="2.42578125" style="1" customWidth="1"/>
    <col min="4904" max="4914" width="4.140625" style="1" customWidth="1"/>
    <col min="4915" max="4915" width="2.42578125" style="1" customWidth="1"/>
    <col min="4916" max="4926" width="4.140625" style="1" customWidth="1"/>
    <col min="4927" max="4927" width="5.85546875" style="1" customWidth="1"/>
    <col min="4928" max="4929" width="6.42578125" style="1" customWidth="1"/>
    <col min="4930" max="4930" width="6.7109375" style="1" customWidth="1"/>
    <col min="4931" max="5120" width="9.140625" style="1"/>
    <col min="5121" max="5121" width="3.42578125" style="1" customWidth="1"/>
    <col min="5122" max="5122" width="18.42578125" style="1" customWidth="1"/>
    <col min="5123" max="5123" width="14.42578125" style="1" customWidth="1"/>
    <col min="5124" max="5124" width="5" style="1" customWidth="1"/>
    <col min="5125" max="5131" width="4.7109375" style="1" customWidth="1"/>
    <col min="5132" max="5134" width="5" style="1" customWidth="1"/>
    <col min="5135" max="5135" width="3.28515625" style="1" customWidth="1"/>
    <col min="5136" max="5136" width="2.7109375" style="1" customWidth="1"/>
    <col min="5137" max="5137" width="3.28515625" style="1" customWidth="1"/>
    <col min="5138" max="5138" width="2.7109375" style="1" customWidth="1"/>
    <col min="5139" max="5139" width="3.28515625" style="1" customWidth="1"/>
    <col min="5140" max="5140" width="2.7109375" style="1" customWidth="1"/>
    <col min="5141" max="5141" width="3.28515625" style="1" customWidth="1"/>
    <col min="5142" max="5142" width="2.7109375" style="1" customWidth="1"/>
    <col min="5143" max="5143" width="3.28515625" style="1" customWidth="1"/>
    <col min="5144" max="5144" width="2.7109375" style="1" customWidth="1"/>
    <col min="5145" max="5145" width="3.28515625" style="1" customWidth="1"/>
    <col min="5146" max="5146" width="2.7109375" style="1" customWidth="1"/>
    <col min="5147" max="5147" width="3.28515625" style="1" customWidth="1"/>
    <col min="5148" max="5148" width="2.7109375" style="1" customWidth="1"/>
    <col min="5149" max="5149" width="3.28515625" style="1" customWidth="1"/>
    <col min="5150" max="5150" width="2.7109375" style="1" customWidth="1"/>
    <col min="5151" max="5151" width="3.28515625" style="1" customWidth="1"/>
    <col min="5152" max="5152" width="2.7109375" style="1" customWidth="1"/>
    <col min="5153" max="5153" width="3.28515625" style="1" customWidth="1"/>
    <col min="5154" max="5154" width="2.7109375" style="1" customWidth="1"/>
    <col min="5155" max="5155" width="3.28515625" style="1" customWidth="1"/>
    <col min="5156" max="5156" width="2.7109375" style="1" customWidth="1"/>
    <col min="5157" max="5157" width="2.42578125" style="1" customWidth="1"/>
    <col min="5158" max="5158" width="2.28515625" style="1" customWidth="1"/>
    <col min="5159" max="5159" width="2.42578125" style="1" customWidth="1"/>
    <col min="5160" max="5170" width="4.140625" style="1" customWidth="1"/>
    <col min="5171" max="5171" width="2.42578125" style="1" customWidth="1"/>
    <col min="5172" max="5182" width="4.140625" style="1" customWidth="1"/>
    <col min="5183" max="5183" width="5.85546875" style="1" customWidth="1"/>
    <col min="5184" max="5185" width="6.42578125" style="1" customWidth="1"/>
    <col min="5186" max="5186" width="6.7109375" style="1" customWidth="1"/>
    <col min="5187" max="5376" width="9.140625" style="1"/>
    <col min="5377" max="5377" width="3.42578125" style="1" customWidth="1"/>
    <col min="5378" max="5378" width="18.42578125" style="1" customWidth="1"/>
    <col min="5379" max="5379" width="14.42578125" style="1" customWidth="1"/>
    <col min="5380" max="5380" width="5" style="1" customWidth="1"/>
    <col min="5381" max="5387" width="4.7109375" style="1" customWidth="1"/>
    <col min="5388" max="5390" width="5" style="1" customWidth="1"/>
    <col min="5391" max="5391" width="3.28515625" style="1" customWidth="1"/>
    <col min="5392" max="5392" width="2.7109375" style="1" customWidth="1"/>
    <col min="5393" max="5393" width="3.28515625" style="1" customWidth="1"/>
    <col min="5394" max="5394" width="2.7109375" style="1" customWidth="1"/>
    <col min="5395" max="5395" width="3.28515625" style="1" customWidth="1"/>
    <col min="5396" max="5396" width="2.7109375" style="1" customWidth="1"/>
    <col min="5397" max="5397" width="3.28515625" style="1" customWidth="1"/>
    <col min="5398" max="5398" width="2.7109375" style="1" customWidth="1"/>
    <col min="5399" max="5399" width="3.28515625" style="1" customWidth="1"/>
    <col min="5400" max="5400" width="2.7109375" style="1" customWidth="1"/>
    <col min="5401" max="5401" width="3.28515625" style="1" customWidth="1"/>
    <col min="5402" max="5402" width="2.7109375" style="1" customWidth="1"/>
    <col min="5403" max="5403" width="3.28515625" style="1" customWidth="1"/>
    <col min="5404" max="5404" width="2.7109375" style="1" customWidth="1"/>
    <col min="5405" max="5405" width="3.28515625" style="1" customWidth="1"/>
    <col min="5406" max="5406" width="2.7109375" style="1" customWidth="1"/>
    <col min="5407" max="5407" width="3.28515625" style="1" customWidth="1"/>
    <col min="5408" max="5408" width="2.7109375" style="1" customWidth="1"/>
    <col min="5409" max="5409" width="3.28515625" style="1" customWidth="1"/>
    <col min="5410" max="5410" width="2.7109375" style="1" customWidth="1"/>
    <col min="5411" max="5411" width="3.28515625" style="1" customWidth="1"/>
    <col min="5412" max="5412" width="2.7109375" style="1" customWidth="1"/>
    <col min="5413" max="5413" width="2.42578125" style="1" customWidth="1"/>
    <col min="5414" max="5414" width="2.28515625" style="1" customWidth="1"/>
    <col min="5415" max="5415" width="2.42578125" style="1" customWidth="1"/>
    <col min="5416" max="5426" width="4.140625" style="1" customWidth="1"/>
    <col min="5427" max="5427" width="2.42578125" style="1" customWidth="1"/>
    <col min="5428" max="5438" width="4.140625" style="1" customWidth="1"/>
    <col min="5439" max="5439" width="5.85546875" style="1" customWidth="1"/>
    <col min="5440" max="5441" width="6.42578125" style="1" customWidth="1"/>
    <col min="5442" max="5442" width="6.7109375" style="1" customWidth="1"/>
    <col min="5443" max="5632" width="9.140625" style="1"/>
    <col min="5633" max="5633" width="3.42578125" style="1" customWidth="1"/>
    <col min="5634" max="5634" width="18.42578125" style="1" customWidth="1"/>
    <col min="5635" max="5635" width="14.42578125" style="1" customWidth="1"/>
    <col min="5636" max="5636" width="5" style="1" customWidth="1"/>
    <col min="5637" max="5643" width="4.7109375" style="1" customWidth="1"/>
    <col min="5644" max="5646" width="5" style="1" customWidth="1"/>
    <col min="5647" max="5647" width="3.28515625" style="1" customWidth="1"/>
    <col min="5648" max="5648" width="2.7109375" style="1" customWidth="1"/>
    <col min="5649" max="5649" width="3.28515625" style="1" customWidth="1"/>
    <col min="5650" max="5650" width="2.7109375" style="1" customWidth="1"/>
    <col min="5651" max="5651" width="3.28515625" style="1" customWidth="1"/>
    <col min="5652" max="5652" width="2.7109375" style="1" customWidth="1"/>
    <col min="5653" max="5653" width="3.28515625" style="1" customWidth="1"/>
    <col min="5654" max="5654" width="2.7109375" style="1" customWidth="1"/>
    <col min="5655" max="5655" width="3.28515625" style="1" customWidth="1"/>
    <col min="5656" max="5656" width="2.7109375" style="1" customWidth="1"/>
    <col min="5657" max="5657" width="3.28515625" style="1" customWidth="1"/>
    <col min="5658" max="5658" width="2.7109375" style="1" customWidth="1"/>
    <col min="5659" max="5659" width="3.28515625" style="1" customWidth="1"/>
    <col min="5660" max="5660" width="2.7109375" style="1" customWidth="1"/>
    <col min="5661" max="5661" width="3.28515625" style="1" customWidth="1"/>
    <col min="5662" max="5662" width="2.7109375" style="1" customWidth="1"/>
    <col min="5663" max="5663" width="3.28515625" style="1" customWidth="1"/>
    <col min="5664" max="5664" width="2.7109375" style="1" customWidth="1"/>
    <col min="5665" max="5665" width="3.28515625" style="1" customWidth="1"/>
    <col min="5666" max="5666" width="2.7109375" style="1" customWidth="1"/>
    <col min="5667" max="5667" width="3.28515625" style="1" customWidth="1"/>
    <col min="5668" max="5668" width="2.7109375" style="1" customWidth="1"/>
    <col min="5669" max="5669" width="2.42578125" style="1" customWidth="1"/>
    <col min="5670" max="5670" width="2.28515625" style="1" customWidth="1"/>
    <col min="5671" max="5671" width="2.42578125" style="1" customWidth="1"/>
    <col min="5672" max="5682" width="4.140625" style="1" customWidth="1"/>
    <col min="5683" max="5683" width="2.42578125" style="1" customWidth="1"/>
    <col min="5684" max="5694" width="4.140625" style="1" customWidth="1"/>
    <col min="5695" max="5695" width="5.85546875" style="1" customWidth="1"/>
    <col min="5696" max="5697" width="6.42578125" style="1" customWidth="1"/>
    <col min="5698" max="5698" width="6.7109375" style="1" customWidth="1"/>
    <col min="5699" max="5888" width="9.140625" style="1"/>
    <col min="5889" max="5889" width="3.42578125" style="1" customWidth="1"/>
    <col min="5890" max="5890" width="18.42578125" style="1" customWidth="1"/>
    <col min="5891" max="5891" width="14.42578125" style="1" customWidth="1"/>
    <col min="5892" max="5892" width="5" style="1" customWidth="1"/>
    <col min="5893" max="5899" width="4.7109375" style="1" customWidth="1"/>
    <col min="5900" max="5902" width="5" style="1" customWidth="1"/>
    <col min="5903" max="5903" width="3.28515625" style="1" customWidth="1"/>
    <col min="5904" max="5904" width="2.7109375" style="1" customWidth="1"/>
    <col min="5905" max="5905" width="3.28515625" style="1" customWidth="1"/>
    <col min="5906" max="5906" width="2.7109375" style="1" customWidth="1"/>
    <col min="5907" max="5907" width="3.28515625" style="1" customWidth="1"/>
    <col min="5908" max="5908" width="2.7109375" style="1" customWidth="1"/>
    <col min="5909" max="5909" width="3.28515625" style="1" customWidth="1"/>
    <col min="5910" max="5910" width="2.7109375" style="1" customWidth="1"/>
    <col min="5911" max="5911" width="3.28515625" style="1" customWidth="1"/>
    <col min="5912" max="5912" width="2.7109375" style="1" customWidth="1"/>
    <col min="5913" max="5913" width="3.28515625" style="1" customWidth="1"/>
    <col min="5914" max="5914" width="2.7109375" style="1" customWidth="1"/>
    <col min="5915" max="5915" width="3.28515625" style="1" customWidth="1"/>
    <col min="5916" max="5916" width="2.7109375" style="1" customWidth="1"/>
    <col min="5917" max="5917" width="3.28515625" style="1" customWidth="1"/>
    <col min="5918" max="5918" width="2.7109375" style="1" customWidth="1"/>
    <col min="5919" max="5919" width="3.28515625" style="1" customWidth="1"/>
    <col min="5920" max="5920" width="2.7109375" style="1" customWidth="1"/>
    <col min="5921" max="5921" width="3.28515625" style="1" customWidth="1"/>
    <col min="5922" max="5922" width="2.7109375" style="1" customWidth="1"/>
    <col min="5923" max="5923" width="3.28515625" style="1" customWidth="1"/>
    <col min="5924" max="5924" width="2.7109375" style="1" customWidth="1"/>
    <col min="5925" max="5925" width="2.42578125" style="1" customWidth="1"/>
    <col min="5926" max="5926" width="2.28515625" style="1" customWidth="1"/>
    <col min="5927" max="5927" width="2.42578125" style="1" customWidth="1"/>
    <col min="5928" max="5938" width="4.140625" style="1" customWidth="1"/>
    <col min="5939" max="5939" width="2.42578125" style="1" customWidth="1"/>
    <col min="5940" max="5950" width="4.140625" style="1" customWidth="1"/>
    <col min="5951" max="5951" width="5.85546875" style="1" customWidth="1"/>
    <col min="5952" max="5953" width="6.42578125" style="1" customWidth="1"/>
    <col min="5954" max="5954" width="6.7109375" style="1" customWidth="1"/>
    <col min="5955" max="6144" width="9.140625" style="1"/>
    <col min="6145" max="6145" width="3.42578125" style="1" customWidth="1"/>
    <col min="6146" max="6146" width="18.42578125" style="1" customWidth="1"/>
    <col min="6147" max="6147" width="14.42578125" style="1" customWidth="1"/>
    <col min="6148" max="6148" width="5" style="1" customWidth="1"/>
    <col min="6149" max="6155" width="4.7109375" style="1" customWidth="1"/>
    <col min="6156" max="6158" width="5" style="1" customWidth="1"/>
    <col min="6159" max="6159" width="3.28515625" style="1" customWidth="1"/>
    <col min="6160" max="6160" width="2.7109375" style="1" customWidth="1"/>
    <col min="6161" max="6161" width="3.28515625" style="1" customWidth="1"/>
    <col min="6162" max="6162" width="2.7109375" style="1" customWidth="1"/>
    <col min="6163" max="6163" width="3.28515625" style="1" customWidth="1"/>
    <col min="6164" max="6164" width="2.7109375" style="1" customWidth="1"/>
    <col min="6165" max="6165" width="3.28515625" style="1" customWidth="1"/>
    <col min="6166" max="6166" width="2.7109375" style="1" customWidth="1"/>
    <col min="6167" max="6167" width="3.28515625" style="1" customWidth="1"/>
    <col min="6168" max="6168" width="2.7109375" style="1" customWidth="1"/>
    <col min="6169" max="6169" width="3.28515625" style="1" customWidth="1"/>
    <col min="6170" max="6170" width="2.7109375" style="1" customWidth="1"/>
    <col min="6171" max="6171" width="3.28515625" style="1" customWidth="1"/>
    <col min="6172" max="6172" width="2.7109375" style="1" customWidth="1"/>
    <col min="6173" max="6173" width="3.28515625" style="1" customWidth="1"/>
    <col min="6174" max="6174" width="2.7109375" style="1" customWidth="1"/>
    <col min="6175" max="6175" width="3.28515625" style="1" customWidth="1"/>
    <col min="6176" max="6176" width="2.7109375" style="1" customWidth="1"/>
    <col min="6177" max="6177" width="3.28515625" style="1" customWidth="1"/>
    <col min="6178" max="6178" width="2.7109375" style="1" customWidth="1"/>
    <col min="6179" max="6179" width="3.28515625" style="1" customWidth="1"/>
    <col min="6180" max="6180" width="2.7109375" style="1" customWidth="1"/>
    <col min="6181" max="6181" width="2.42578125" style="1" customWidth="1"/>
    <col min="6182" max="6182" width="2.28515625" style="1" customWidth="1"/>
    <col min="6183" max="6183" width="2.42578125" style="1" customWidth="1"/>
    <col min="6184" max="6194" width="4.140625" style="1" customWidth="1"/>
    <col min="6195" max="6195" width="2.42578125" style="1" customWidth="1"/>
    <col min="6196" max="6206" width="4.140625" style="1" customWidth="1"/>
    <col min="6207" max="6207" width="5.85546875" style="1" customWidth="1"/>
    <col min="6208" max="6209" width="6.42578125" style="1" customWidth="1"/>
    <col min="6210" max="6210" width="6.7109375" style="1" customWidth="1"/>
    <col min="6211" max="6400" width="9.140625" style="1"/>
    <col min="6401" max="6401" width="3.42578125" style="1" customWidth="1"/>
    <col min="6402" max="6402" width="18.42578125" style="1" customWidth="1"/>
    <col min="6403" max="6403" width="14.42578125" style="1" customWidth="1"/>
    <col min="6404" max="6404" width="5" style="1" customWidth="1"/>
    <col min="6405" max="6411" width="4.7109375" style="1" customWidth="1"/>
    <col min="6412" max="6414" width="5" style="1" customWidth="1"/>
    <col min="6415" max="6415" width="3.28515625" style="1" customWidth="1"/>
    <col min="6416" max="6416" width="2.7109375" style="1" customWidth="1"/>
    <col min="6417" max="6417" width="3.28515625" style="1" customWidth="1"/>
    <col min="6418" max="6418" width="2.7109375" style="1" customWidth="1"/>
    <col min="6419" max="6419" width="3.28515625" style="1" customWidth="1"/>
    <col min="6420" max="6420" width="2.7109375" style="1" customWidth="1"/>
    <col min="6421" max="6421" width="3.28515625" style="1" customWidth="1"/>
    <col min="6422" max="6422" width="2.7109375" style="1" customWidth="1"/>
    <col min="6423" max="6423" width="3.28515625" style="1" customWidth="1"/>
    <col min="6424" max="6424" width="2.7109375" style="1" customWidth="1"/>
    <col min="6425" max="6425" width="3.28515625" style="1" customWidth="1"/>
    <col min="6426" max="6426" width="2.7109375" style="1" customWidth="1"/>
    <col min="6427" max="6427" width="3.28515625" style="1" customWidth="1"/>
    <col min="6428" max="6428" width="2.7109375" style="1" customWidth="1"/>
    <col min="6429" max="6429" width="3.28515625" style="1" customWidth="1"/>
    <col min="6430" max="6430" width="2.7109375" style="1" customWidth="1"/>
    <col min="6431" max="6431" width="3.28515625" style="1" customWidth="1"/>
    <col min="6432" max="6432" width="2.7109375" style="1" customWidth="1"/>
    <col min="6433" max="6433" width="3.28515625" style="1" customWidth="1"/>
    <col min="6434" max="6434" width="2.7109375" style="1" customWidth="1"/>
    <col min="6435" max="6435" width="3.28515625" style="1" customWidth="1"/>
    <col min="6436" max="6436" width="2.7109375" style="1" customWidth="1"/>
    <col min="6437" max="6437" width="2.42578125" style="1" customWidth="1"/>
    <col min="6438" max="6438" width="2.28515625" style="1" customWidth="1"/>
    <col min="6439" max="6439" width="2.42578125" style="1" customWidth="1"/>
    <col min="6440" max="6450" width="4.140625" style="1" customWidth="1"/>
    <col min="6451" max="6451" width="2.42578125" style="1" customWidth="1"/>
    <col min="6452" max="6462" width="4.140625" style="1" customWidth="1"/>
    <col min="6463" max="6463" width="5.85546875" style="1" customWidth="1"/>
    <col min="6464" max="6465" width="6.42578125" style="1" customWidth="1"/>
    <col min="6466" max="6466" width="6.7109375" style="1" customWidth="1"/>
    <col min="6467" max="6656" width="9.140625" style="1"/>
    <col min="6657" max="6657" width="3.42578125" style="1" customWidth="1"/>
    <col min="6658" max="6658" width="18.42578125" style="1" customWidth="1"/>
    <col min="6659" max="6659" width="14.42578125" style="1" customWidth="1"/>
    <col min="6660" max="6660" width="5" style="1" customWidth="1"/>
    <col min="6661" max="6667" width="4.7109375" style="1" customWidth="1"/>
    <col min="6668" max="6670" width="5" style="1" customWidth="1"/>
    <col min="6671" max="6671" width="3.28515625" style="1" customWidth="1"/>
    <col min="6672" max="6672" width="2.7109375" style="1" customWidth="1"/>
    <col min="6673" max="6673" width="3.28515625" style="1" customWidth="1"/>
    <col min="6674" max="6674" width="2.7109375" style="1" customWidth="1"/>
    <col min="6675" max="6675" width="3.28515625" style="1" customWidth="1"/>
    <col min="6676" max="6676" width="2.7109375" style="1" customWidth="1"/>
    <col min="6677" max="6677" width="3.28515625" style="1" customWidth="1"/>
    <col min="6678" max="6678" width="2.7109375" style="1" customWidth="1"/>
    <col min="6679" max="6679" width="3.28515625" style="1" customWidth="1"/>
    <col min="6680" max="6680" width="2.7109375" style="1" customWidth="1"/>
    <col min="6681" max="6681" width="3.28515625" style="1" customWidth="1"/>
    <col min="6682" max="6682" width="2.7109375" style="1" customWidth="1"/>
    <col min="6683" max="6683" width="3.28515625" style="1" customWidth="1"/>
    <col min="6684" max="6684" width="2.7109375" style="1" customWidth="1"/>
    <col min="6685" max="6685" width="3.28515625" style="1" customWidth="1"/>
    <col min="6686" max="6686" width="2.7109375" style="1" customWidth="1"/>
    <col min="6687" max="6687" width="3.28515625" style="1" customWidth="1"/>
    <col min="6688" max="6688" width="2.7109375" style="1" customWidth="1"/>
    <col min="6689" max="6689" width="3.28515625" style="1" customWidth="1"/>
    <col min="6690" max="6690" width="2.7109375" style="1" customWidth="1"/>
    <col min="6691" max="6691" width="3.28515625" style="1" customWidth="1"/>
    <col min="6692" max="6692" width="2.7109375" style="1" customWidth="1"/>
    <col min="6693" max="6693" width="2.42578125" style="1" customWidth="1"/>
    <col min="6694" max="6694" width="2.28515625" style="1" customWidth="1"/>
    <col min="6695" max="6695" width="2.42578125" style="1" customWidth="1"/>
    <col min="6696" max="6706" width="4.140625" style="1" customWidth="1"/>
    <col min="6707" max="6707" width="2.42578125" style="1" customWidth="1"/>
    <col min="6708" max="6718" width="4.140625" style="1" customWidth="1"/>
    <col min="6719" max="6719" width="5.85546875" style="1" customWidth="1"/>
    <col min="6720" max="6721" width="6.42578125" style="1" customWidth="1"/>
    <col min="6722" max="6722" width="6.7109375" style="1" customWidth="1"/>
    <col min="6723" max="6912" width="9.140625" style="1"/>
    <col min="6913" max="6913" width="3.42578125" style="1" customWidth="1"/>
    <col min="6914" max="6914" width="18.42578125" style="1" customWidth="1"/>
    <col min="6915" max="6915" width="14.42578125" style="1" customWidth="1"/>
    <col min="6916" max="6916" width="5" style="1" customWidth="1"/>
    <col min="6917" max="6923" width="4.7109375" style="1" customWidth="1"/>
    <col min="6924" max="6926" width="5" style="1" customWidth="1"/>
    <col min="6927" max="6927" width="3.28515625" style="1" customWidth="1"/>
    <col min="6928" max="6928" width="2.7109375" style="1" customWidth="1"/>
    <col min="6929" max="6929" width="3.28515625" style="1" customWidth="1"/>
    <col min="6930" max="6930" width="2.7109375" style="1" customWidth="1"/>
    <col min="6931" max="6931" width="3.28515625" style="1" customWidth="1"/>
    <col min="6932" max="6932" width="2.7109375" style="1" customWidth="1"/>
    <col min="6933" max="6933" width="3.28515625" style="1" customWidth="1"/>
    <col min="6934" max="6934" width="2.7109375" style="1" customWidth="1"/>
    <col min="6935" max="6935" width="3.28515625" style="1" customWidth="1"/>
    <col min="6936" max="6936" width="2.7109375" style="1" customWidth="1"/>
    <col min="6937" max="6937" width="3.28515625" style="1" customWidth="1"/>
    <col min="6938" max="6938" width="2.7109375" style="1" customWidth="1"/>
    <col min="6939" max="6939" width="3.28515625" style="1" customWidth="1"/>
    <col min="6940" max="6940" width="2.7109375" style="1" customWidth="1"/>
    <col min="6941" max="6941" width="3.28515625" style="1" customWidth="1"/>
    <col min="6942" max="6942" width="2.7109375" style="1" customWidth="1"/>
    <col min="6943" max="6943" width="3.28515625" style="1" customWidth="1"/>
    <col min="6944" max="6944" width="2.7109375" style="1" customWidth="1"/>
    <col min="6945" max="6945" width="3.28515625" style="1" customWidth="1"/>
    <col min="6946" max="6946" width="2.7109375" style="1" customWidth="1"/>
    <col min="6947" max="6947" width="3.28515625" style="1" customWidth="1"/>
    <col min="6948" max="6948" width="2.7109375" style="1" customWidth="1"/>
    <col min="6949" max="6949" width="2.42578125" style="1" customWidth="1"/>
    <col min="6950" max="6950" width="2.28515625" style="1" customWidth="1"/>
    <col min="6951" max="6951" width="2.42578125" style="1" customWidth="1"/>
    <col min="6952" max="6962" width="4.140625" style="1" customWidth="1"/>
    <col min="6963" max="6963" width="2.42578125" style="1" customWidth="1"/>
    <col min="6964" max="6974" width="4.140625" style="1" customWidth="1"/>
    <col min="6975" max="6975" width="5.85546875" style="1" customWidth="1"/>
    <col min="6976" max="6977" width="6.42578125" style="1" customWidth="1"/>
    <col min="6978" max="6978" width="6.7109375" style="1" customWidth="1"/>
    <col min="6979" max="7168" width="9.140625" style="1"/>
    <col min="7169" max="7169" width="3.42578125" style="1" customWidth="1"/>
    <col min="7170" max="7170" width="18.42578125" style="1" customWidth="1"/>
    <col min="7171" max="7171" width="14.42578125" style="1" customWidth="1"/>
    <col min="7172" max="7172" width="5" style="1" customWidth="1"/>
    <col min="7173" max="7179" width="4.7109375" style="1" customWidth="1"/>
    <col min="7180" max="7182" width="5" style="1" customWidth="1"/>
    <col min="7183" max="7183" width="3.28515625" style="1" customWidth="1"/>
    <col min="7184" max="7184" width="2.7109375" style="1" customWidth="1"/>
    <col min="7185" max="7185" width="3.28515625" style="1" customWidth="1"/>
    <col min="7186" max="7186" width="2.7109375" style="1" customWidth="1"/>
    <col min="7187" max="7187" width="3.28515625" style="1" customWidth="1"/>
    <col min="7188" max="7188" width="2.7109375" style="1" customWidth="1"/>
    <col min="7189" max="7189" width="3.28515625" style="1" customWidth="1"/>
    <col min="7190" max="7190" width="2.7109375" style="1" customWidth="1"/>
    <col min="7191" max="7191" width="3.28515625" style="1" customWidth="1"/>
    <col min="7192" max="7192" width="2.7109375" style="1" customWidth="1"/>
    <col min="7193" max="7193" width="3.28515625" style="1" customWidth="1"/>
    <col min="7194" max="7194" width="2.7109375" style="1" customWidth="1"/>
    <col min="7195" max="7195" width="3.28515625" style="1" customWidth="1"/>
    <col min="7196" max="7196" width="2.7109375" style="1" customWidth="1"/>
    <col min="7197" max="7197" width="3.28515625" style="1" customWidth="1"/>
    <col min="7198" max="7198" width="2.7109375" style="1" customWidth="1"/>
    <col min="7199" max="7199" width="3.28515625" style="1" customWidth="1"/>
    <col min="7200" max="7200" width="2.7109375" style="1" customWidth="1"/>
    <col min="7201" max="7201" width="3.28515625" style="1" customWidth="1"/>
    <col min="7202" max="7202" width="2.7109375" style="1" customWidth="1"/>
    <col min="7203" max="7203" width="3.28515625" style="1" customWidth="1"/>
    <col min="7204" max="7204" width="2.7109375" style="1" customWidth="1"/>
    <col min="7205" max="7205" width="2.42578125" style="1" customWidth="1"/>
    <col min="7206" max="7206" width="2.28515625" style="1" customWidth="1"/>
    <col min="7207" max="7207" width="2.42578125" style="1" customWidth="1"/>
    <col min="7208" max="7218" width="4.140625" style="1" customWidth="1"/>
    <col min="7219" max="7219" width="2.42578125" style="1" customWidth="1"/>
    <col min="7220" max="7230" width="4.140625" style="1" customWidth="1"/>
    <col min="7231" max="7231" width="5.85546875" style="1" customWidth="1"/>
    <col min="7232" max="7233" width="6.42578125" style="1" customWidth="1"/>
    <col min="7234" max="7234" width="6.7109375" style="1" customWidth="1"/>
    <col min="7235" max="7424" width="9.140625" style="1"/>
    <col min="7425" max="7425" width="3.42578125" style="1" customWidth="1"/>
    <col min="7426" max="7426" width="18.42578125" style="1" customWidth="1"/>
    <col min="7427" max="7427" width="14.42578125" style="1" customWidth="1"/>
    <col min="7428" max="7428" width="5" style="1" customWidth="1"/>
    <col min="7429" max="7435" width="4.7109375" style="1" customWidth="1"/>
    <col min="7436" max="7438" width="5" style="1" customWidth="1"/>
    <col min="7439" max="7439" width="3.28515625" style="1" customWidth="1"/>
    <col min="7440" max="7440" width="2.7109375" style="1" customWidth="1"/>
    <col min="7441" max="7441" width="3.28515625" style="1" customWidth="1"/>
    <col min="7442" max="7442" width="2.7109375" style="1" customWidth="1"/>
    <col min="7443" max="7443" width="3.28515625" style="1" customWidth="1"/>
    <col min="7444" max="7444" width="2.7109375" style="1" customWidth="1"/>
    <col min="7445" max="7445" width="3.28515625" style="1" customWidth="1"/>
    <col min="7446" max="7446" width="2.7109375" style="1" customWidth="1"/>
    <col min="7447" max="7447" width="3.28515625" style="1" customWidth="1"/>
    <col min="7448" max="7448" width="2.7109375" style="1" customWidth="1"/>
    <col min="7449" max="7449" width="3.28515625" style="1" customWidth="1"/>
    <col min="7450" max="7450" width="2.7109375" style="1" customWidth="1"/>
    <col min="7451" max="7451" width="3.28515625" style="1" customWidth="1"/>
    <col min="7452" max="7452" width="2.7109375" style="1" customWidth="1"/>
    <col min="7453" max="7453" width="3.28515625" style="1" customWidth="1"/>
    <col min="7454" max="7454" width="2.7109375" style="1" customWidth="1"/>
    <col min="7455" max="7455" width="3.28515625" style="1" customWidth="1"/>
    <col min="7456" max="7456" width="2.7109375" style="1" customWidth="1"/>
    <col min="7457" max="7457" width="3.28515625" style="1" customWidth="1"/>
    <col min="7458" max="7458" width="2.7109375" style="1" customWidth="1"/>
    <col min="7459" max="7459" width="3.28515625" style="1" customWidth="1"/>
    <col min="7460" max="7460" width="2.7109375" style="1" customWidth="1"/>
    <col min="7461" max="7461" width="2.42578125" style="1" customWidth="1"/>
    <col min="7462" max="7462" width="2.28515625" style="1" customWidth="1"/>
    <col min="7463" max="7463" width="2.42578125" style="1" customWidth="1"/>
    <col min="7464" max="7474" width="4.140625" style="1" customWidth="1"/>
    <col min="7475" max="7475" width="2.42578125" style="1" customWidth="1"/>
    <col min="7476" max="7486" width="4.140625" style="1" customWidth="1"/>
    <col min="7487" max="7487" width="5.85546875" style="1" customWidth="1"/>
    <col min="7488" max="7489" width="6.42578125" style="1" customWidth="1"/>
    <col min="7490" max="7490" width="6.7109375" style="1" customWidth="1"/>
    <col min="7491" max="7680" width="9.140625" style="1"/>
    <col min="7681" max="7681" width="3.42578125" style="1" customWidth="1"/>
    <col min="7682" max="7682" width="18.42578125" style="1" customWidth="1"/>
    <col min="7683" max="7683" width="14.42578125" style="1" customWidth="1"/>
    <col min="7684" max="7684" width="5" style="1" customWidth="1"/>
    <col min="7685" max="7691" width="4.7109375" style="1" customWidth="1"/>
    <col min="7692" max="7694" width="5" style="1" customWidth="1"/>
    <col min="7695" max="7695" width="3.28515625" style="1" customWidth="1"/>
    <col min="7696" max="7696" width="2.7109375" style="1" customWidth="1"/>
    <col min="7697" max="7697" width="3.28515625" style="1" customWidth="1"/>
    <col min="7698" max="7698" width="2.7109375" style="1" customWidth="1"/>
    <col min="7699" max="7699" width="3.28515625" style="1" customWidth="1"/>
    <col min="7700" max="7700" width="2.7109375" style="1" customWidth="1"/>
    <col min="7701" max="7701" width="3.28515625" style="1" customWidth="1"/>
    <col min="7702" max="7702" width="2.7109375" style="1" customWidth="1"/>
    <col min="7703" max="7703" width="3.28515625" style="1" customWidth="1"/>
    <col min="7704" max="7704" width="2.7109375" style="1" customWidth="1"/>
    <col min="7705" max="7705" width="3.28515625" style="1" customWidth="1"/>
    <col min="7706" max="7706" width="2.7109375" style="1" customWidth="1"/>
    <col min="7707" max="7707" width="3.28515625" style="1" customWidth="1"/>
    <col min="7708" max="7708" width="2.7109375" style="1" customWidth="1"/>
    <col min="7709" max="7709" width="3.28515625" style="1" customWidth="1"/>
    <col min="7710" max="7710" width="2.7109375" style="1" customWidth="1"/>
    <col min="7711" max="7711" width="3.28515625" style="1" customWidth="1"/>
    <col min="7712" max="7712" width="2.7109375" style="1" customWidth="1"/>
    <col min="7713" max="7713" width="3.28515625" style="1" customWidth="1"/>
    <col min="7714" max="7714" width="2.7109375" style="1" customWidth="1"/>
    <col min="7715" max="7715" width="3.28515625" style="1" customWidth="1"/>
    <col min="7716" max="7716" width="2.7109375" style="1" customWidth="1"/>
    <col min="7717" max="7717" width="2.42578125" style="1" customWidth="1"/>
    <col min="7718" max="7718" width="2.28515625" style="1" customWidth="1"/>
    <col min="7719" max="7719" width="2.42578125" style="1" customWidth="1"/>
    <col min="7720" max="7730" width="4.140625" style="1" customWidth="1"/>
    <col min="7731" max="7731" width="2.42578125" style="1" customWidth="1"/>
    <col min="7732" max="7742" width="4.140625" style="1" customWidth="1"/>
    <col min="7743" max="7743" width="5.85546875" style="1" customWidth="1"/>
    <col min="7744" max="7745" width="6.42578125" style="1" customWidth="1"/>
    <col min="7746" max="7746" width="6.7109375" style="1" customWidth="1"/>
    <col min="7747" max="7936" width="9.140625" style="1"/>
    <col min="7937" max="7937" width="3.42578125" style="1" customWidth="1"/>
    <col min="7938" max="7938" width="18.42578125" style="1" customWidth="1"/>
    <col min="7939" max="7939" width="14.42578125" style="1" customWidth="1"/>
    <col min="7940" max="7940" width="5" style="1" customWidth="1"/>
    <col min="7941" max="7947" width="4.7109375" style="1" customWidth="1"/>
    <col min="7948" max="7950" width="5" style="1" customWidth="1"/>
    <col min="7951" max="7951" width="3.28515625" style="1" customWidth="1"/>
    <col min="7952" max="7952" width="2.7109375" style="1" customWidth="1"/>
    <col min="7953" max="7953" width="3.28515625" style="1" customWidth="1"/>
    <col min="7954" max="7954" width="2.7109375" style="1" customWidth="1"/>
    <col min="7955" max="7955" width="3.28515625" style="1" customWidth="1"/>
    <col min="7956" max="7956" width="2.7109375" style="1" customWidth="1"/>
    <col min="7957" max="7957" width="3.28515625" style="1" customWidth="1"/>
    <col min="7958" max="7958" width="2.7109375" style="1" customWidth="1"/>
    <col min="7959" max="7959" width="3.28515625" style="1" customWidth="1"/>
    <col min="7960" max="7960" width="2.7109375" style="1" customWidth="1"/>
    <col min="7961" max="7961" width="3.28515625" style="1" customWidth="1"/>
    <col min="7962" max="7962" width="2.7109375" style="1" customWidth="1"/>
    <col min="7963" max="7963" width="3.28515625" style="1" customWidth="1"/>
    <col min="7964" max="7964" width="2.7109375" style="1" customWidth="1"/>
    <col min="7965" max="7965" width="3.28515625" style="1" customWidth="1"/>
    <col min="7966" max="7966" width="2.7109375" style="1" customWidth="1"/>
    <col min="7967" max="7967" width="3.28515625" style="1" customWidth="1"/>
    <col min="7968" max="7968" width="2.7109375" style="1" customWidth="1"/>
    <col min="7969" max="7969" width="3.28515625" style="1" customWidth="1"/>
    <col min="7970" max="7970" width="2.7109375" style="1" customWidth="1"/>
    <col min="7971" max="7971" width="3.28515625" style="1" customWidth="1"/>
    <col min="7972" max="7972" width="2.7109375" style="1" customWidth="1"/>
    <col min="7973" max="7973" width="2.42578125" style="1" customWidth="1"/>
    <col min="7974" max="7974" width="2.28515625" style="1" customWidth="1"/>
    <col min="7975" max="7975" width="2.42578125" style="1" customWidth="1"/>
    <col min="7976" max="7986" width="4.140625" style="1" customWidth="1"/>
    <col min="7987" max="7987" width="2.42578125" style="1" customWidth="1"/>
    <col min="7988" max="7998" width="4.140625" style="1" customWidth="1"/>
    <col min="7999" max="7999" width="5.85546875" style="1" customWidth="1"/>
    <col min="8000" max="8001" width="6.42578125" style="1" customWidth="1"/>
    <col min="8002" max="8002" width="6.7109375" style="1" customWidth="1"/>
    <col min="8003" max="8192" width="9.140625" style="1"/>
    <col min="8193" max="8193" width="3.42578125" style="1" customWidth="1"/>
    <col min="8194" max="8194" width="18.42578125" style="1" customWidth="1"/>
    <col min="8195" max="8195" width="14.42578125" style="1" customWidth="1"/>
    <col min="8196" max="8196" width="5" style="1" customWidth="1"/>
    <col min="8197" max="8203" width="4.7109375" style="1" customWidth="1"/>
    <col min="8204" max="8206" width="5" style="1" customWidth="1"/>
    <col min="8207" max="8207" width="3.28515625" style="1" customWidth="1"/>
    <col min="8208" max="8208" width="2.7109375" style="1" customWidth="1"/>
    <col min="8209" max="8209" width="3.28515625" style="1" customWidth="1"/>
    <col min="8210" max="8210" width="2.7109375" style="1" customWidth="1"/>
    <col min="8211" max="8211" width="3.28515625" style="1" customWidth="1"/>
    <col min="8212" max="8212" width="2.7109375" style="1" customWidth="1"/>
    <col min="8213" max="8213" width="3.28515625" style="1" customWidth="1"/>
    <col min="8214" max="8214" width="2.7109375" style="1" customWidth="1"/>
    <col min="8215" max="8215" width="3.28515625" style="1" customWidth="1"/>
    <col min="8216" max="8216" width="2.7109375" style="1" customWidth="1"/>
    <col min="8217" max="8217" width="3.28515625" style="1" customWidth="1"/>
    <col min="8218" max="8218" width="2.7109375" style="1" customWidth="1"/>
    <col min="8219" max="8219" width="3.28515625" style="1" customWidth="1"/>
    <col min="8220" max="8220" width="2.7109375" style="1" customWidth="1"/>
    <col min="8221" max="8221" width="3.28515625" style="1" customWidth="1"/>
    <col min="8222" max="8222" width="2.7109375" style="1" customWidth="1"/>
    <col min="8223" max="8223" width="3.28515625" style="1" customWidth="1"/>
    <col min="8224" max="8224" width="2.7109375" style="1" customWidth="1"/>
    <col min="8225" max="8225" width="3.28515625" style="1" customWidth="1"/>
    <col min="8226" max="8226" width="2.7109375" style="1" customWidth="1"/>
    <col min="8227" max="8227" width="3.28515625" style="1" customWidth="1"/>
    <col min="8228" max="8228" width="2.7109375" style="1" customWidth="1"/>
    <col min="8229" max="8229" width="2.42578125" style="1" customWidth="1"/>
    <col min="8230" max="8230" width="2.28515625" style="1" customWidth="1"/>
    <col min="8231" max="8231" width="2.42578125" style="1" customWidth="1"/>
    <col min="8232" max="8242" width="4.140625" style="1" customWidth="1"/>
    <col min="8243" max="8243" width="2.42578125" style="1" customWidth="1"/>
    <col min="8244" max="8254" width="4.140625" style="1" customWidth="1"/>
    <col min="8255" max="8255" width="5.85546875" style="1" customWidth="1"/>
    <col min="8256" max="8257" width="6.42578125" style="1" customWidth="1"/>
    <col min="8258" max="8258" width="6.7109375" style="1" customWidth="1"/>
    <col min="8259" max="8448" width="9.140625" style="1"/>
    <col min="8449" max="8449" width="3.42578125" style="1" customWidth="1"/>
    <col min="8450" max="8450" width="18.42578125" style="1" customWidth="1"/>
    <col min="8451" max="8451" width="14.42578125" style="1" customWidth="1"/>
    <col min="8452" max="8452" width="5" style="1" customWidth="1"/>
    <col min="8453" max="8459" width="4.7109375" style="1" customWidth="1"/>
    <col min="8460" max="8462" width="5" style="1" customWidth="1"/>
    <col min="8463" max="8463" width="3.28515625" style="1" customWidth="1"/>
    <col min="8464" max="8464" width="2.7109375" style="1" customWidth="1"/>
    <col min="8465" max="8465" width="3.28515625" style="1" customWidth="1"/>
    <col min="8466" max="8466" width="2.7109375" style="1" customWidth="1"/>
    <col min="8467" max="8467" width="3.28515625" style="1" customWidth="1"/>
    <col min="8468" max="8468" width="2.7109375" style="1" customWidth="1"/>
    <col min="8469" max="8469" width="3.28515625" style="1" customWidth="1"/>
    <col min="8470" max="8470" width="2.7109375" style="1" customWidth="1"/>
    <col min="8471" max="8471" width="3.28515625" style="1" customWidth="1"/>
    <col min="8472" max="8472" width="2.7109375" style="1" customWidth="1"/>
    <col min="8473" max="8473" width="3.28515625" style="1" customWidth="1"/>
    <col min="8474" max="8474" width="2.7109375" style="1" customWidth="1"/>
    <col min="8475" max="8475" width="3.28515625" style="1" customWidth="1"/>
    <col min="8476" max="8476" width="2.7109375" style="1" customWidth="1"/>
    <col min="8477" max="8477" width="3.28515625" style="1" customWidth="1"/>
    <col min="8478" max="8478" width="2.7109375" style="1" customWidth="1"/>
    <col min="8479" max="8479" width="3.28515625" style="1" customWidth="1"/>
    <col min="8480" max="8480" width="2.7109375" style="1" customWidth="1"/>
    <col min="8481" max="8481" width="3.28515625" style="1" customWidth="1"/>
    <col min="8482" max="8482" width="2.7109375" style="1" customWidth="1"/>
    <col min="8483" max="8483" width="3.28515625" style="1" customWidth="1"/>
    <col min="8484" max="8484" width="2.7109375" style="1" customWidth="1"/>
    <col min="8485" max="8485" width="2.42578125" style="1" customWidth="1"/>
    <col min="8486" max="8486" width="2.28515625" style="1" customWidth="1"/>
    <col min="8487" max="8487" width="2.42578125" style="1" customWidth="1"/>
    <col min="8488" max="8498" width="4.140625" style="1" customWidth="1"/>
    <col min="8499" max="8499" width="2.42578125" style="1" customWidth="1"/>
    <col min="8500" max="8510" width="4.140625" style="1" customWidth="1"/>
    <col min="8511" max="8511" width="5.85546875" style="1" customWidth="1"/>
    <col min="8512" max="8513" width="6.42578125" style="1" customWidth="1"/>
    <col min="8514" max="8514" width="6.7109375" style="1" customWidth="1"/>
    <col min="8515" max="8704" width="9.140625" style="1"/>
    <col min="8705" max="8705" width="3.42578125" style="1" customWidth="1"/>
    <col min="8706" max="8706" width="18.42578125" style="1" customWidth="1"/>
    <col min="8707" max="8707" width="14.42578125" style="1" customWidth="1"/>
    <col min="8708" max="8708" width="5" style="1" customWidth="1"/>
    <col min="8709" max="8715" width="4.7109375" style="1" customWidth="1"/>
    <col min="8716" max="8718" width="5" style="1" customWidth="1"/>
    <col min="8719" max="8719" width="3.28515625" style="1" customWidth="1"/>
    <col min="8720" max="8720" width="2.7109375" style="1" customWidth="1"/>
    <col min="8721" max="8721" width="3.28515625" style="1" customWidth="1"/>
    <col min="8722" max="8722" width="2.7109375" style="1" customWidth="1"/>
    <col min="8723" max="8723" width="3.28515625" style="1" customWidth="1"/>
    <col min="8724" max="8724" width="2.7109375" style="1" customWidth="1"/>
    <col min="8725" max="8725" width="3.28515625" style="1" customWidth="1"/>
    <col min="8726" max="8726" width="2.7109375" style="1" customWidth="1"/>
    <col min="8727" max="8727" width="3.28515625" style="1" customWidth="1"/>
    <col min="8728" max="8728" width="2.7109375" style="1" customWidth="1"/>
    <col min="8729" max="8729" width="3.28515625" style="1" customWidth="1"/>
    <col min="8730" max="8730" width="2.7109375" style="1" customWidth="1"/>
    <col min="8731" max="8731" width="3.28515625" style="1" customWidth="1"/>
    <col min="8732" max="8732" width="2.7109375" style="1" customWidth="1"/>
    <col min="8733" max="8733" width="3.28515625" style="1" customWidth="1"/>
    <col min="8734" max="8734" width="2.7109375" style="1" customWidth="1"/>
    <col min="8735" max="8735" width="3.28515625" style="1" customWidth="1"/>
    <col min="8736" max="8736" width="2.7109375" style="1" customWidth="1"/>
    <col min="8737" max="8737" width="3.28515625" style="1" customWidth="1"/>
    <col min="8738" max="8738" width="2.7109375" style="1" customWidth="1"/>
    <col min="8739" max="8739" width="3.28515625" style="1" customWidth="1"/>
    <col min="8740" max="8740" width="2.7109375" style="1" customWidth="1"/>
    <col min="8741" max="8741" width="2.42578125" style="1" customWidth="1"/>
    <col min="8742" max="8742" width="2.28515625" style="1" customWidth="1"/>
    <col min="8743" max="8743" width="2.42578125" style="1" customWidth="1"/>
    <col min="8744" max="8754" width="4.140625" style="1" customWidth="1"/>
    <col min="8755" max="8755" width="2.42578125" style="1" customWidth="1"/>
    <col min="8756" max="8766" width="4.140625" style="1" customWidth="1"/>
    <col min="8767" max="8767" width="5.85546875" style="1" customWidth="1"/>
    <col min="8768" max="8769" width="6.42578125" style="1" customWidth="1"/>
    <col min="8770" max="8770" width="6.7109375" style="1" customWidth="1"/>
    <col min="8771" max="8960" width="9.140625" style="1"/>
    <col min="8961" max="8961" width="3.42578125" style="1" customWidth="1"/>
    <col min="8962" max="8962" width="18.42578125" style="1" customWidth="1"/>
    <col min="8963" max="8963" width="14.42578125" style="1" customWidth="1"/>
    <col min="8964" max="8964" width="5" style="1" customWidth="1"/>
    <col min="8965" max="8971" width="4.7109375" style="1" customWidth="1"/>
    <col min="8972" max="8974" width="5" style="1" customWidth="1"/>
    <col min="8975" max="8975" width="3.28515625" style="1" customWidth="1"/>
    <col min="8976" max="8976" width="2.7109375" style="1" customWidth="1"/>
    <col min="8977" max="8977" width="3.28515625" style="1" customWidth="1"/>
    <col min="8978" max="8978" width="2.7109375" style="1" customWidth="1"/>
    <col min="8979" max="8979" width="3.28515625" style="1" customWidth="1"/>
    <col min="8980" max="8980" width="2.7109375" style="1" customWidth="1"/>
    <col min="8981" max="8981" width="3.28515625" style="1" customWidth="1"/>
    <col min="8982" max="8982" width="2.7109375" style="1" customWidth="1"/>
    <col min="8983" max="8983" width="3.28515625" style="1" customWidth="1"/>
    <col min="8984" max="8984" width="2.7109375" style="1" customWidth="1"/>
    <col min="8985" max="8985" width="3.28515625" style="1" customWidth="1"/>
    <col min="8986" max="8986" width="2.7109375" style="1" customWidth="1"/>
    <col min="8987" max="8987" width="3.28515625" style="1" customWidth="1"/>
    <col min="8988" max="8988" width="2.7109375" style="1" customWidth="1"/>
    <col min="8989" max="8989" width="3.28515625" style="1" customWidth="1"/>
    <col min="8990" max="8990" width="2.7109375" style="1" customWidth="1"/>
    <col min="8991" max="8991" width="3.28515625" style="1" customWidth="1"/>
    <col min="8992" max="8992" width="2.7109375" style="1" customWidth="1"/>
    <col min="8993" max="8993" width="3.28515625" style="1" customWidth="1"/>
    <col min="8994" max="8994" width="2.7109375" style="1" customWidth="1"/>
    <col min="8995" max="8995" width="3.28515625" style="1" customWidth="1"/>
    <col min="8996" max="8996" width="2.7109375" style="1" customWidth="1"/>
    <col min="8997" max="8997" width="2.42578125" style="1" customWidth="1"/>
    <col min="8998" max="8998" width="2.28515625" style="1" customWidth="1"/>
    <col min="8999" max="8999" width="2.42578125" style="1" customWidth="1"/>
    <col min="9000" max="9010" width="4.140625" style="1" customWidth="1"/>
    <col min="9011" max="9011" width="2.42578125" style="1" customWidth="1"/>
    <col min="9012" max="9022" width="4.140625" style="1" customWidth="1"/>
    <col min="9023" max="9023" width="5.85546875" style="1" customWidth="1"/>
    <col min="9024" max="9025" width="6.42578125" style="1" customWidth="1"/>
    <col min="9026" max="9026" width="6.7109375" style="1" customWidth="1"/>
    <col min="9027" max="9216" width="9.140625" style="1"/>
    <col min="9217" max="9217" width="3.42578125" style="1" customWidth="1"/>
    <col min="9218" max="9218" width="18.42578125" style="1" customWidth="1"/>
    <col min="9219" max="9219" width="14.42578125" style="1" customWidth="1"/>
    <col min="9220" max="9220" width="5" style="1" customWidth="1"/>
    <col min="9221" max="9227" width="4.7109375" style="1" customWidth="1"/>
    <col min="9228" max="9230" width="5" style="1" customWidth="1"/>
    <col min="9231" max="9231" width="3.28515625" style="1" customWidth="1"/>
    <col min="9232" max="9232" width="2.7109375" style="1" customWidth="1"/>
    <col min="9233" max="9233" width="3.28515625" style="1" customWidth="1"/>
    <col min="9234" max="9234" width="2.7109375" style="1" customWidth="1"/>
    <col min="9235" max="9235" width="3.28515625" style="1" customWidth="1"/>
    <col min="9236" max="9236" width="2.7109375" style="1" customWidth="1"/>
    <col min="9237" max="9237" width="3.28515625" style="1" customWidth="1"/>
    <col min="9238" max="9238" width="2.7109375" style="1" customWidth="1"/>
    <col min="9239" max="9239" width="3.28515625" style="1" customWidth="1"/>
    <col min="9240" max="9240" width="2.7109375" style="1" customWidth="1"/>
    <col min="9241" max="9241" width="3.28515625" style="1" customWidth="1"/>
    <col min="9242" max="9242" width="2.7109375" style="1" customWidth="1"/>
    <col min="9243" max="9243" width="3.28515625" style="1" customWidth="1"/>
    <col min="9244" max="9244" width="2.7109375" style="1" customWidth="1"/>
    <col min="9245" max="9245" width="3.28515625" style="1" customWidth="1"/>
    <col min="9246" max="9246" width="2.7109375" style="1" customWidth="1"/>
    <col min="9247" max="9247" width="3.28515625" style="1" customWidth="1"/>
    <col min="9248" max="9248" width="2.7109375" style="1" customWidth="1"/>
    <col min="9249" max="9249" width="3.28515625" style="1" customWidth="1"/>
    <col min="9250" max="9250" width="2.7109375" style="1" customWidth="1"/>
    <col min="9251" max="9251" width="3.28515625" style="1" customWidth="1"/>
    <col min="9252" max="9252" width="2.7109375" style="1" customWidth="1"/>
    <col min="9253" max="9253" width="2.42578125" style="1" customWidth="1"/>
    <col min="9254" max="9254" width="2.28515625" style="1" customWidth="1"/>
    <col min="9255" max="9255" width="2.42578125" style="1" customWidth="1"/>
    <col min="9256" max="9266" width="4.140625" style="1" customWidth="1"/>
    <col min="9267" max="9267" width="2.42578125" style="1" customWidth="1"/>
    <col min="9268" max="9278" width="4.140625" style="1" customWidth="1"/>
    <col min="9279" max="9279" width="5.85546875" style="1" customWidth="1"/>
    <col min="9280" max="9281" width="6.42578125" style="1" customWidth="1"/>
    <col min="9282" max="9282" width="6.7109375" style="1" customWidth="1"/>
    <col min="9283" max="9472" width="9.140625" style="1"/>
    <col min="9473" max="9473" width="3.42578125" style="1" customWidth="1"/>
    <col min="9474" max="9474" width="18.42578125" style="1" customWidth="1"/>
    <col min="9475" max="9475" width="14.42578125" style="1" customWidth="1"/>
    <col min="9476" max="9476" width="5" style="1" customWidth="1"/>
    <col min="9477" max="9483" width="4.7109375" style="1" customWidth="1"/>
    <col min="9484" max="9486" width="5" style="1" customWidth="1"/>
    <col min="9487" max="9487" width="3.28515625" style="1" customWidth="1"/>
    <col min="9488" max="9488" width="2.7109375" style="1" customWidth="1"/>
    <col min="9489" max="9489" width="3.28515625" style="1" customWidth="1"/>
    <col min="9490" max="9490" width="2.7109375" style="1" customWidth="1"/>
    <col min="9491" max="9491" width="3.28515625" style="1" customWidth="1"/>
    <col min="9492" max="9492" width="2.7109375" style="1" customWidth="1"/>
    <col min="9493" max="9493" width="3.28515625" style="1" customWidth="1"/>
    <col min="9494" max="9494" width="2.7109375" style="1" customWidth="1"/>
    <col min="9495" max="9495" width="3.28515625" style="1" customWidth="1"/>
    <col min="9496" max="9496" width="2.7109375" style="1" customWidth="1"/>
    <col min="9497" max="9497" width="3.28515625" style="1" customWidth="1"/>
    <col min="9498" max="9498" width="2.7109375" style="1" customWidth="1"/>
    <col min="9499" max="9499" width="3.28515625" style="1" customWidth="1"/>
    <col min="9500" max="9500" width="2.7109375" style="1" customWidth="1"/>
    <col min="9501" max="9501" width="3.28515625" style="1" customWidth="1"/>
    <col min="9502" max="9502" width="2.7109375" style="1" customWidth="1"/>
    <col min="9503" max="9503" width="3.28515625" style="1" customWidth="1"/>
    <col min="9504" max="9504" width="2.7109375" style="1" customWidth="1"/>
    <col min="9505" max="9505" width="3.28515625" style="1" customWidth="1"/>
    <col min="9506" max="9506" width="2.7109375" style="1" customWidth="1"/>
    <col min="9507" max="9507" width="3.28515625" style="1" customWidth="1"/>
    <col min="9508" max="9508" width="2.7109375" style="1" customWidth="1"/>
    <col min="9509" max="9509" width="2.42578125" style="1" customWidth="1"/>
    <col min="9510" max="9510" width="2.28515625" style="1" customWidth="1"/>
    <col min="9511" max="9511" width="2.42578125" style="1" customWidth="1"/>
    <col min="9512" max="9522" width="4.140625" style="1" customWidth="1"/>
    <col min="9523" max="9523" width="2.42578125" style="1" customWidth="1"/>
    <col min="9524" max="9534" width="4.140625" style="1" customWidth="1"/>
    <col min="9535" max="9535" width="5.85546875" style="1" customWidth="1"/>
    <col min="9536" max="9537" width="6.42578125" style="1" customWidth="1"/>
    <col min="9538" max="9538" width="6.7109375" style="1" customWidth="1"/>
    <col min="9539" max="9728" width="9.140625" style="1"/>
    <col min="9729" max="9729" width="3.42578125" style="1" customWidth="1"/>
    <col min="9730" max="9730" width="18.42578125" style="1" customWidth="1"/>
    <col min="9731" max="9731" width="14.42578125" style="1" customWidth="1"/>
    <col min="9732" max="9732" width="5" style="1" customWidth="1"/>
    <col min="9733" max="9739" width="4.7109375" style="1" customWidth="1"/>
    <col min="9740" max="9742" width="5" style="1" customWidth="1"/>
    <col min="9743" max="9743" width="3.28515625" style="1" customWidth="1"/>
    <col min="9744" max="9744" width="2.7109375" style="1" customWidth="1"/>
    <col min="9745" max="9745" width="3.28515625" style="1" customWidth="1"/>
    <col min="9746" max="9746" width="2.7109375" style="1" customWidth="1"/>
    <col min="9747" max="9747" width="3.28515625" style="1" customWidth="1"/>
    <col min="9748" max="9748" width="2.7109375" style="1" customWidth="1"/>
    <col min="9749" max="9749" width="3.28515625" style="1" customWidth="1"/>
    <col min="9750" max="9750" width="2.7109375" style="1" customWidth="1"/>
    <col min="9751" max="9751" width="3.28515625" style="1" customWidth="1"/>
    <col min="9752" max="9752" width="2.7109375" style="1" customWidth="1"/>
    <col min="9753" max="9753" width="3.28515625" style="1" customWidth="1"/>
    <col min="9754" max="9754" width="2.7109375" style="1" customWidth="1"/>
    <col min="9755" max="9755" width="3.28515625" style="1" customWidth="1"/>
    <col min="9756" max="9756" width="2.7109375" style="1" customWidth="1"/>
    <col min="9757" max="9757" width="3.28515625" style="1" customWidth="1"/>
    <col min="9758" max="9758" width="2.7109375" style="1" customWidth="1"/>
    <col min="9759" max="9759" width="3.28515625" style="1" customWidth="1"/>
    <col min="9760" max="9760" width="2.7109375" style="1" customWidth="1"/>
    <col min="9761" max="9761" width="3.28515625" style="1" customWidth="1"/>
    <col min="9762" max="9762" width="2.7109375" style="1" customWidth="1"/>
    <col min="9763" max="9763" width="3.28515625" style="1" customWidth="1"/>
    <col min="9764" max="9764" width="2.7109375" style="1" customWidth="1"/>
    <col min="9765" max="9765" width="2.42578125" style="1" customWidth="1"/>
    <col min="9766" max="9766" width="2.28515625" style="1" customWidth="1"/>
    <col min="9767" max="9767" width="2.42578125" style="1" customWidth="1"/>
    <col min="9768" max="9778" width="4.140625" style="1" customWidth="1"/>
    <col min="9779" max="9779" width="2.42578125" style="1" customWidth="1"/>
    <col min="9780" max="9790" width="4.140625" style="1" customWidth="1"/>
    <col min="9791" max="9791" width="5.85546875" style="1" customWidth="1"/>
    <col min="9792" max="9793" width="6.42578125" style="1" customWidth="1"/>
    <col min="9794" max="9794" width="6.7109375" style="1" customWidth="1"/>
    <col min="9795" max="9984" width="9.140625" style="1"/>
    <col min="9985" max="9985" width="3.42578125" style="1" customWidth="1"/>
    <col min="9986" max="9986" width="18.42578125" style="1" customWidth="1"/>
    <col min="9987" max="9987" width="14.42578125" style="1" customWidth="1"/>
    <col min="9988" max="9988" width="5" style="1" customWidth="1"/>
    <col min="9989" max="9995" width="4.7109375" style="1" customWidth="1"/>
    <col min="9996" max="9998" width="5" style="1" customWidth="1"/>
    <col min="9999" max="9999" width="3.28515625" style="1" customWidth="1"/>
    <col min="10000" max="10000" width="2.7109375" style="1" customWidth="1"/>
    <col min="10001" max="10001" width="3.28515625" style="1" customWidth="1"/>
    <col min="10002" max="10002" width="2.7109375" style="1" customWidth="1"/>
    <col min="10003" max="10003" width="3.28515625" style="1" customWidth="1"/>
    <col min="10004" max="10004" width="2.7109375" style="1" customWidth="1"/>
    <col min="10005" max="10005" width="3.28515625" style="1" customWidth="1"/>
    <col min="10006" max="10006" width="2.7109375" style="1" customWidth="1"/>
    <col min="10007" max="10007" width="3.28515625" style="1" customWidth="1"/>
    <col min="10008" max="10008" width="2.7109375" style="1" customWidth="1"/>
    <col min="10009" max="10009" width="3.28515625" style="1" customWidth="1"/>
    <col min="10010" max="10010" width="2.7109375" style="1" customWidth="1"/>
    <col min="10011" max="10011" width="3.28515625" style="1" customWidth="1"/>
    <col min="10012" max="10012" width="2.7109375" style="1" customWidth="1"/>
    <col min="10013" max="10013" width="3.28515625" style="1" customWidth="1"/>
    <col min="10014" max="10014" width="2.7109375" style="1" customWidth="1"/>
    <col min="10015" max="10015" width="3.28515625" style="1" customWidth="1"/>
    <col min="10016" max="10016" width="2.7109375" style="1" customWidth="1"/>
    <col min="10017" max="10017" width="3.28515625" style="1" customWidth="1"/>
    <col min="10018" max="10018" width="2.7109375" style="1" customWidth="1"/>
    <col min="10019" max="10019" width="3.28515625" style="1" customWidth="1"/>
    <col min="10020" max="10020" width="2.7109375" style="1" customWidth="1"/>
    <col min="10021" max="10021" width="2.42578125" style="1" customWidth="1"/>
    <col min="10022" max="10022" width="2.28515625" style="1" customWidth="1"/>
    <col min="10023" max="10023" width="2.42578125" style="1" customWidth="1"/>
    <col min="10024" max="10034" width="4.140625" style="1" customWidth="1"/>
    <col min="10035" max="10035" width="2.42578125" style="1" customWidth="1"/>
    <col min="10036" max="10046" width="4.140625" style="1" customWidth="1"/>
    <col min="10047" max="10047" width="5.85546875" style="1" customWidth="1"/>
    <col min="10048" max="10049" width="6.42578125" style="1" customWidth="1"/>
    <col min="10050" max="10050" width="6.7109375" style="1" customWidth="1"/>
    <col min="10051" max="10240" width="9.140625" style="1"/>
    <col min="10241" max="10241" width="3.42578125" style="1" customWidth="1"/>
    <col min="10242" max="10242" width="18.42578125" style="1" customWidth="1"/>
    <col min="10243" max="10243" width="14.42578125" style="1" customWidth="1"/>
    <col min="10244" max="10244" width="5" style="1" customWidth="1"/>
    <col min="10245" max="10251" width="4.7109375" style="1" customWidth="1"/>
    <col min="10252" max="10254" width="5" style="1" customWidth="1"/>
    <col min="10255" max="10255" width="3.28515625" style="1" customWidth="1"/>
    <col min="10256" max="10256" width="2.7109375" style="1" customWidth="1"/>
    <col min="10257" max="10257" width="3.28515625" style="1" customWidth="1"/>
    <col min="10258" max="10258" width="2.7109375" style="1" customWidth="1"/>
    <col min="10259" max="10259" width="3.28515625" style="1" customWidth="1"/>
    <col min="10260" max="10260" width="2.7109375" style="1" customWidth="1"/>
    <col min="10261" max="10261" width="3.28515625" style="1" customWidth="1"/>
    <col min="10262" max="10262" width="2.7109375" style="1" customWidth="1"/>
    <col min="10263" max="10263" width="3.28515625" style="1" customWidth="1"/>
    <col min="10264" max="10264" width="2.7109375" style="1" customWidth="1"/>
    <col min="10265" max="10265" width="3.28515625" style="1" customWidth="1"/>
    <col min="10266" max="10266" width="2.7109375" style="1" customWidth="1"/>
    <col min="10267" max="10267" width="3.28515625" style="1" customWidth="1"/>
    <col min="10268" max="10268" width="2.7109375" style="1" customWidth="1"/>
    <col min="10269" max="10269" width="3.28515625" style="1" customWidth="1"/>
    <col min="10270" max="10270" width="2.7109375" style="1" customWidth="1"/>
    <col min="10271" max="10271" width="3.28515625" style="1" customWidth="1"/>
    <col min="10272" max="10272" width="2.7109375" style="1" customWidth="1"/>
    <col min="10273" max="10273" width="3.28515625" style="1" customWidth="1"/>
    <col min="10274" max="10274" width="2.7109375" style="1" customWidth="1"/>
    <col min="10275" max="10275" width="3.28515625" style="1" customWidth="1"/>
    <col min="10276" max="10276" width="2.7109375" style="1" customWidth="1"/>
    <col min="10277" max="10277" width="2.42578125" style="1" customWidth="1"/>
    <col min="10278" max="10278" width="2.28515625" style="1" customWidth="1"/>
    <col min="10279" max="10279" width="2.42578125" style="1" customWidth="1"/>
    <col min="10280" max="10290" width="4.140625" style="1" customWidth="1"/>
    <col min="10291" max="10291" width="2.42578125" style="1" customWidth="1"/>
    <col min="10292" max="10302" width="4.140625" style="1" customWidth="1"/>
    <col min="10303" max="10303" width="5.85546875" style="1" customWidth="1"/>
    <col min="10304" max="10305" width="6.42578125" style="1" customWidth="1"/>
    <col min="10306" max="10306" width="6.7109375" style="1" customWidth="1"/>
    <col min="10307" max="10496" width="9.140625" style="1"/>
    <col min="10497" max="10497" width="3.42578125" style="1" customWidth="1"/>
    <col min="10498" max="10498" width="18.42578125" style="1" customWidth="1"/>
    <col min="10499" max="10499" width="14.42578125" style="1" customWidth="1"/>
    <col min="10500" max="10500" width="5" style="1" customWidth="1"/>
    <col min="10501" max="10507" width="4.7109375" style="1" customWidth="1"/>
    <col min="10508" max="10510" width="5" style="1" customWidth="1"/>
    <col min="10511" max="10511" width="3.28515625" style="1" customWidth="1"/>
    <col min="10512" max="10512" width="2.7109375" style="1" customWidth="1"/>
    <col min="10513" max="10513" width="3.28515625" style="1" customWidth="1"/>
    <col min="10514" max="10514" width="2.7109375" style="1" customWidth="1"/>
    <col min="10515" max="10515" width="3.28515625" style="1" customWidth="1"/>
    <col min="10516" max="10516" width="2.7109375" style="1" customWidth="1"/>
    <col min="10517" max="10517" width="3.28515625" style="1" customWidth="1"/>
    <col min="10518" max="10518" width="2.7109375" style="1" customWidth="1"/>
    <col min="10519" max="10519" width="3.28515625" style="1" customWidth="1"/>
    <col min="10520" max="10520" width="2.7109375" style="1" customWidth="1"/>
    <col min="10521" max="10521" width="3.28515625" style="1" customWidth="1"/>
    <col min="10522" max="10522" width="2.7109375" style="1" customWidth="1"/>
    <col min="10523" max="10523" width="3.28515625" style="1" customWidth="1"/>
    <col min="10524" max="10524" width="2.7109375" style="1" customWidth="1"/>
    <col min="10525" max="10525" width="3.28515625" style="1" customWidth="1"/>
    <col min="10526" max="10526" width="2.7109375" style="1" customWidth="1"/>
    <col min="10527" max="10527" width="3.28515625" style="1" customWidth="1"/>
    <col min="10528" max="10528" width="2.7109375" style="1" customWidth="1"/>
    <col min="10529" max="10529" width="3.28515625" style="1" customWidth="1"/>
    <col min="10530" max="10530" width="2.7109375" style="1" customWidth="1"/>
    <col min="10531" max="10531" width="3.28515625" style="1" customWidth="1"/>
    <col min="10532" max="10532" width="2.7109375" style="1" customWidth="1"/>
    <col min="10533" max="10533" width="2.42578125" style="1" customWidth="1"/>
    <col min="10534" max="10534" width="2.28515625" style="1" customWidth="1"/>
    <col min="10535" max="10535" width="2.42578125" style="1" customWidth="1"/>
    <col min="10536" max="10546" width="4.140625" style="1" customWidth="1"/>
    <col min="10547" max="10547" width="2.42578125" style="1" customWidth="1"/>
    <col min="10548" max="10558" width="4.140625" style="1" customWidth="1"/>
    <col min="10559" max="10559" width="5.85546875" style="1" customWidth="1"/>
    <col min="10560" max="10561" width="6.42578125" style="1" customWidth="1"/>
    <col min="10562" max="10562" width="6.7109375" style="1" customWidth="1"/>
    <col min="10563" max="10752" width="9.140625" style="1"/>
    <col min="10753" max="10753" width="3.42578125" style="1" customWidth="1"/>
    <col min="10754" max="10754" width="18.42578125" style="1" customWidth="1"/>
    <col min="10755" max="10755" width="14.42578125" style="1" customWidth="1"/>
    <col min="10756" max="10756" width="5" style="1" customWidth="1"/>
    <col min="10757" max="10763" width="4.7109375" style="1" customWidth="1"/>
    <col min="10764" max="10766" width="5" style="1" customWidth="1"/>
    <col min="10767" max="10767" width="3.28515625" style="1" customWidth="1"/>
    <col min="10768" max="10768" width="2.7109375" style="1" customWidth="1"/>
    <col min="10769" max="10769" width="3.28515625" style="1" customWidth="1"/>
    <col min="10770" max="10770" width="2.7109375" style="1" customWidth="1"/>
    <col min="10771" max="10771" width="3.28515625" style="1" customWidth="1"/>
    <col min="10772" max="10772" width="2.7109375" style="1" customWidth="1"/>
    <col min="10773" max="10773" width="3.28515625" style="1" customWidth="1"/>
    <col min="10774" max="10774" width="2.7109375" style="1" customWidth="1"/>
    <col min="10775" max="10775" width="3.28515625" style="1" customWidth="1"/>
    <col min="10776" max="10776" width="2.7109375" style="1" customWidth="1"/>
    <col min="10777" max="10777" width="3.28515625" style="1" customWidth="1"/>
    <col min="10778" max="10778" width="2.7109375" style="1" customWidth="1"/>
    <col min="10779" max="10779" width="3.28515625" style="1" customWidth="1"/>
    <col min="10780" max="10780" width="2.7109375" style="1" customWidth="1"/>
    <col min="10781" max="10781" width="3.28515625" style="1" customWidth="1"/>
    <col min="10782" max="10782" width="2.7109375" style="1" customWidth="1"/>
    <col min="10783" max="10783" width="3.28515625" style="1" customWidth="1"/>
    <col min="10784" max="10784" width="2.7109375" style="1" customWidth="1"/>
    <col min="10785" max="10785" width="3.28515625" style="1" customWidth="1"/>
    <col min="10786" max="10786" width="2.7109375" style="1" customWidth="1"/>
    <col min="10787" max="10787" width="3.28515625" style="1" customWidth="1"/>
    <col min="10788" max="10788" width="2.7109375" style="1" customWidth="1"/>
    <col min="10789" max="10789" width="2.42578125" style="1" customWidth="1"/>
    <col min="10790" max="10790" width="2.28515625" style="1" customWidth="1"/>
    <col min="10791" max="10791" width="2.42578125" style="1" customWidth="1"/>
    <col min="10792" max="10802" width="4.140625" style="1" customWidth="1"/>
    <col min="10803" max="10803" width="2.42578125" style="1" customWidth="1"/>
    <col min="10804" max="10814" width="4.140625" style="1" customWidth="1"/>
    <col min="10815" max="10815" width="5.85546875" style="1" customWidth="1"/>
    <col min="10816" max="10817" width="6.42578125" style="1" customWidth="1"/>
    <col min="10818" max="10818" width="6.7109375" style="1" customWidth="1"/>
    <col min="10819" max="11008" width="9.140625" style="1"/>
    <col min="11009" max="11009" width="3.42578125" style="1" customWidth="1"/>
    <col min="11010" max="11010" width="18.42578125" style="1" customWidth="1"/>
    <col min="11011" max="11011" width="14.42578125" style="1" customWidth="1"/>
    <col min="11012" max="11012" width="5" style="1" customWidth="1"/>
    <col min="11013" max="11019" width="4.7109375" style="1" customWidth="1"/>
    <col min="11020" max="11022" width="5" style="1" customWidth="1"/>
    <col min="11023" max="11023" width="3.28515625" style="1" customWidth="1"/>
    <col min="11024" max="11024" width="2.7109375" style="1" customWidth="1"/>
    <col min="11025" max="11025" width="3.28515625" style="1" customWidth="1"/>
    <col min="11026" max="11026" width="2.7109375" style="1" customWidth="1"/>
    <col min="11027" max="11027" width="3.28515625" style="1" customWidth="1"/>
    <col min="11028" max="11028" width="2.7109375" style="1" customWidth="1"/>
    <col min="11029" max="11029" width="3.28515625" style="1" customWidth="1"/>
    <col min="11030" max="11030" width="2.7109375" style="1" customWidth="1"/>
    <col min="11031" max="11031" width="3.28515625" style="1" customWidth="1"/>
    <col min="11032" max="11032" width="2.7109375" style="1" customWidth="1"/>
    <col min="11033" max="11033" width="3.28515625" style="1" customWidth="1"/>
    <col min="11034" max="11034" width="2.7109375" style="1" customWidth="1"/>
    <col min="11035" max="11035" width="3.28515625" style="1" customWidth="1"/>
    <col min="11036" max="11036" width="2.7109375" style="1" customWidth="1"/>
    <col min="11037" max="11037" width="3.28515625" style="1" customWidth="1"/>
    <col min="11038" max="11038" width="2.7109375" style="1" customWidth="1"/>
    <col min="11039" max="11039" width="3.28515625" style="1" customWidth="1"/>
    <col min="11040" max="11040" width="2.7109375" style="1" customWidth="1"/>
    <col min="11041" max="11041" width="3.28515625" style="1" customWidth="1"/>
    <col min="11042" max="11042" width="2.7109375" style="1" customWidth="1"/>
    <col min="11043" max="11043" width="3.28515625" style="1" customWidth="1"/>
    <col min="11044" max="11044" width="2.7109375" style="1" customWidth="1"/>
    <col min="11045" max="11045" width="2.42578125" style="1" customWidth="1"/>
    <col min="11046" max="11046" width="2.28515625" style="1" customWidth="1"/>
    <col min="11047" max="11047" width="2.42578125" style="1" customWidth="1"/>
    <col min="11048" max="11058" width="4.140625" style="1" customWidth="1"/>
    <col min="11059" max="11059" width="2.42578125" style="1" customWidth="1"/>
    <col min="11060" max="11070" width="4.140625" style="1" customWidth="1"/>
    <col min="11071" max="11071" width="5.85546875" style="1" customWidth="1"/>
    <col min="11072" max="11073" width="6.42578125" style="1" customWidth="1"/>
    <col min="11074" max="11074" width="6.7109375" style="1" customWidth="1"/>
    <col min="11075" max="11264" width="9.140625" style="1"/>
    <col min="11265" max="11265" width="3.42578125" style="1" customWidth="1"/>
    <col min="11266" max="11266" width="18.42578125" style="1" customWidth="1"/>
    <col min="11267" max="11267" width="14.42578125" style="1" customWidth="1"/>
    <col min="11268" max="11268" width="5" style="1" customWidth="1"/>
    <col min="11269" max="11275" width="4.7109375" style="1" customWidth="1"/>
    <col min="11276" max="11278" width="5" style="1" customWidth="1"/>
    <col min="11279" max="11279" width="3.28515625" style="1" customWidth="1"/>
    <col min="11280" max="11280" width="2.7109375" style="1" customWidth="1"/>
    <col min="11281" max="11281" width="3.28515625" style="1" customWidth="1"/>
    <col min="11282" max="11282" width="2.7109375" style="1" customWidth="1"/>
    <col min="11283" max="11283" width="3.28515625" style="1" customWidth="1"/>
    <col min="11284" max="11284" width="2.7109375" style="1" customWidth="1"/>
    <col min="11285" max="11285" width="3.28515625" style="1" customWidth="1"/>
    <col min="11286" max="11286" width="2.7109375" style="1" customWidth="1"/>
    <col min="11287" max="11287" width="3.28515625" style="1" customWidth="1"/>
    <col min="11288" max="11288" width="2.7109375" style="1" customWidth="1"/>
    <col min="11289" max="11289" width="3.28515625" style="1" customWidth="1"/>
    <col min="11290" max="11290" width="2.7109375" style="1" customWidth="1"/>
    <col min="11291" max="11291" width="3.28515625" style="1" customWidth="1"/>
    <col min="11292" max="11292" width="2.7109375" style="1" customWidth="1"/>
    <col min="11293" max="11293" width="3.28515625" style="1" customWidth="1"/>
    <col min="11294" max="11294" width="2.7109375" style="1" customWidth="1"/>
    <col min="11295" max="11295" width="3.28515625" style="1" customWidth="1"/>
    <col min="11296" max="11296" width="2.7109375" style="1" customWidth="1"/>
    <col min="11297" max="11297" width="3.28515625" style="1" customWidth="1"/>
    <col min="11298" max="11298" width="2.7109375" style="1" customWidth="1"/>
    <col min="11299" max="11299" width="3.28515625" style="1" customWidth="1"/>
    <col min="11300" max="11300" width="2.7109375" style="1" customWidth="1"/>
    <col min="11301" max="11301" width="2.42578125" style="1" customWidth="1"/>
    <col min="11302" max="11302" width="2.28515625" style="1" customWidth="1"/>
    <col min="11303" max="11303" width="2.42578125" style="1" customWidth="1"/>
    <col min="11304" max="11314" width="4.140625" style="1" customWidth="1"/>
    <col min="11315" max="11315" width="2.42578125" style="1" customWidth="1"/>
    <col min="11316" max="11326" width="4.140625" style="1" customWidth="1"/>
    <col min="11327" max="11327" width="5.85546875" style="1" customWidth="1"/>
    <col min="11328" max="11329" width="6.42578125" style="1" customWidth="1"/>
    <col min="11330" max="11330" width="6.7109375" style="1" customWidth="1"/>
    <col min="11331" max="11520" width="9.140625" style="1"/>
    <col min="11521" max="11521" width="3.42578125" style="1" customWidth="1"/>
    <col min="11522" max="11522" width="18.42578125" style="1" customWidth="1"/>
    <col min="11523" max="11523" width="14.42578125" style="1" customWidth="1"/>
    <col min="11524" max="11524" width="5" style="1" customWidth="1"/>
    <col min="11525" max="11531" width="4.7109375" style="1" customWidth="1"/>
    <col min="11532" max="11534" width="5" style="1" customWidth="1"/>
    <col min="11535" max="11535" width="3.28515625" style="1" customWidth="1"/>
    <col min="11536" max="11536" width="2.7109375" style="1" customWidth="1"/>
    <col min="11537" max="11537" width="3.28515625" style="1" customWidth="1"/>
    <col min="11538" max="11538" width="2.7109375" style="1" customWidth="1"/>
    <col min="11539" max="11539" width="3.28515625" style="1" customWidth="1"/>
    <col min="11540" max="11540" width="2.7109375" style="1" customWidth="1"/>
    <col min="11541" max="11541" width="3.28515625" style="1" customWidth="1"/>
    <col min="11542" max="11542" width="2.7109375" style="1" customWidth="1"/>
    <col min="11543" max="11543" width="3.28515625" style="1" customWidth="1"/>
    <col min="11544" max="11544" width="2.7109375" style="1" customWidth="1"/>
    <col min="11545" max="11545" width="3.28515625" style="1" customWidth="1"/>
    <col min="11546" max="11546" width="2.7109375" style="1" customWidth="1"/>
    <col min="11547" max="11547" width="3.28515625" style="1" customWidth="1"/>
    <col min="11548" max="11548" width="2.7109375" style="1" customWidth="1"/>
    <col min="11549" max="11549" width="3.28515625" style="1" customWidth="1"/>
    <col min="11550" max="11550" width="2.7109375" style="1" customWidth="1"/>
    <col min="11551" max="11551" width="3.28515625" style="1" customWidth="1"/>
    <col min="11552" max="11552" width="2.7109375" style="1" customWidth="1"/>
    <col min="11553" max="11553" width="3.28515625" style="1" customWidth="1"/>
    <col min="11554" max="11554" width="2.7109375" style="1" customWidth="1"/>
    <col min="11555" max="11555" width="3.28515625" style="1" customWidth="1"/>
    <col min="11556" max="11556" width="2.7109375" style="1" customWidth="1"/>
    <col min="11557" max="11557" width="2.42578125" style="1" customWidth="1"/>
    <col min="11558" max="11558" width="2.28515625" style="1" customWidth="1"/>
    <col min="11559" max="11559" width="2.42578125" style="1" customWidth="1"/>
    <col min="11560" max="11570" width="4.140625" style="1" customWidth="1"/>
    <col min="11571" max="11571" width="2.42578125" style="1" customWidth="1"/>
    <col min="11572" max="11582" width="4.140625" style="1" customWidth="1"/>
    <col min="11583" max="11583" width="5.85546875" style="1" customWidth="1"/>
    <col min="11584" max="11585" width="6.42578125" style="1" customWidth="1"/>
    <col min="11586" max="11586" width="6.7109375" style="1" customWidth="1"/>
    <col min="11587" max="11776" width="9.140625" style="1"/>
    <col min="11777" max="11777" width="3.42578125" style="1" customWidth="1"/>
    <col min="11778" max="11778" width="18.42578125" style="1" customWidth="1"/>
    <col min="11779" max="11779" width="14.42578125" style="1" customWidth="1"/>
    <col min="11780" max="11780" width="5" style="1" customWidth="1"/>
    <col min="11781" max="11787" width="4.7109375" style="1" customWidth="1"/>
    <col min="11788" max="11790" width="5" style="1" customWidth="1"/>
    <col min="11791" max="11791" width="3.28515625" style="1" customWidth="1"/>
    <col min="11792" max="11792" width="2.7109375" style="1" customWidth="1"/>
    <col min="11793" max="11793" width="3.28515625" style="1" customWidth="1"/>
    <col min="11794" max="11794" width="2.7109375" style="1" customWidth="1"/>
    <col min="11795" max="11795" width="3.28515625" style="1" customWidth="1"/>
    <col min="11796" max="11796" width="2.7109375" style="1" customWidth="1"/>
    <col min="11797" max="11797" width="3.28515625" style="1" customWidth="1"/>
    <col min="11798" max="11798" width="2.7109375" style="1" customWidth="1"/>
    <col min="11799" max="11799" width="3.28515625" style="1" customWidth="1"/>
    <col min="11800" max="11800" width="2.7109375" style="1" customWidth="1"/>
    <col min="11801" max="11801" width="3.28515625" style="1" customWidth="1"/>
    <col min="11802" max="11802" width="2.7109375" style="1" customWidth="1"/>
    <col min="11803" max="11803" width="3.28515625" style="1" customWidth="1"/>
    <col min="11804" max="11804" width="2.7109375" style="1" customWidth="1"/>
    <col min="11805" max="11805" width="3.28515625" style="1" customWidth="1"/>
    <col min="11806" max="11806" width="2.7109375" style="1" customWidth="1"/>
    <col min="11807" max="11807" width="3.28515625" style="1" customWidth="1"/>
    <col min="11808" max="11808" width="2.7109375" style="1" customWidth="1"/>
    <col min="11809" max="11809" width="3.28515625" style="1" customWidth="1"/>
    <col min="11810" max="11810" width="2.7109375" style="1" customWidth="1"/>
    <col min="11811" max="11811" width="3.28515625" style="1" customWidth="1"/>
    <col min="11812" max="11812" width="2.7109375" style="1" customWidth="1"/>
    <col min="11813" max="11813" width="2.42578125" style="1" customWidth="1"/>
    <col min="11814" max="11814" width="2.28515625" style="1" customWidth="1"/>
    <col min="11815" max="11815" width="2.42578125" style="1" customWidth="1"/>
    <col min="11816" max="11826" width="4.140625" style="1" customWidth="1"/>
    <col min="11827" max="11827" width="2.42578125" style="1" customWidth="1"/>
    <col min="11828" max="11838" width="4.140625" style="1" customWidth="1"/>
    <col min="11839" max="11839" width="5.85546875" style="1" customWidth="1"/>
    <col min="11840" max="11841" width="6.42578125" style="1" customWidth="1"/>
    <col min="11842" max="11842" width="6.7109375" style="1" customWidth="1"/>
    <col min="11843" max="12032" width="9.140625" style="1"/>
    <col min="12033" max="12033" width="3.42578125" style="1" customWidth="1"/>
    <col min="12034" max="12034" width="18.42578125" style="1" customWidth="1"/>
    <col min="12035" max="12035" width="14.42578125" style="1" customWidth="1"/>
    <col min="12036" max="12036" width="5" style="1" customWidth="1"/>
    <col min="12037" max="12043" width="4.7109375" style="1" customWidth="1"/>
    <col min="12044" max="12046" width="5" style="1" customWidth="1"/>
    <col min="12047" max="12047" width="3.28515625" style="1" customWidth="1"/>
    <col min="12048" max="12048" width="2.7109375" style="1" customWidth="1"/>
    <col min="12049" max="12049" width="3.28515625" style="1" customWidth="1"/>
    <col min="12050" max="12050" width="2.7109375" style="1" customWidth="1"/>
    <col min="12051" max="12051" width="3.28515625" style="1" customWidth="1"/>
    <col min="12052" max="12052" width="2.7109375" style="1" customWidth="1"/>
    <col min="12053" max="12053" width="3.28515625" style="1" customWidth="1"/>
    <col min="12054" max="12054" width="2.7109375" style="1" customWidth="1"/>
    <col min="12055" max="12055" width="3.28515625" style="1" customWidth="1"/>
    <col min="12056" max="12056" width="2.7109375" style="1" customWidth="1"/>
    <col min="12057" max="12057" width="3.28515625" style="1" customWidth="1"/>
    <col min="12058" max="12058" width="2.7109375" style="1" customWidth="1"/>
    <col min="12059" max="12059" width="3.28515625" style="1" customWidth="1"/>
    <col min="12060" max="12060" width="2.7109375" style="1" customWidth="1"/>
    <col min="12061" max="12061" width="3.28515625" style="1" customWidth="1"/>
    <col min="12062" max="12062" width="2.7109375" style="1" customWidth="1"/>
    <col min="12063" max="12063" width="3.28515625" style="1" customWidth="1"/>
    <col min="12064" max="12064" width="2.7109375" style="1" customWidth="1"/>
    <col min="12065" max="12065" width="3.28515625" style="1" customWidth="1"/>
    <col min="12066" max="12066" width="2.7109375" style="1" customWidth="1"/>
    <col min="12067" max="12067" width="3.28515625" style="1" customWidth="1"/>
    <col min="12068" max="12068" width="2.7109375" style="1" customWidth="1"/>
    <col min="12069" max="12069" width="2.42578125" style="1" customWidth="1"/>
    <col min="12070" max="12070" width="2.28515625" style="1" customWidth="1"/>
    <col min="12071" max="12071" width="2.42578125" style="1" customWidth="1"/>
    <col min="12072" max="12082" width="4.140625" style="1" customWidth="1"/>
    <col min="12083" max="12083" width="2.42578125" style="1" customWidth="1"/>
    <col min="12084" max="12094" width="4.140625" style="1" customWidth="1"/>
    <col min="12095" max="12095" width="5.85546875" style="1" customWidth="1"/>
    <col min="12096" max="12097" width="6.42578125" style="1" customWidth="1"/>
    <col min="12098" max="12098" width="6.7109375" style="1" customWidth="1"/>
    <col min="12099" max="12288" width="9.140625" style="1"/>
    <col min="12289" max="12289" width="3.42578125" style="1" customWidth="1"/>
    <col min="12290" max="12290" width="18.42578125" style="1" customWidth="1"/>
    <col min="12291" max="12291" width="14.42578125" style="1" customWidth="1"/>
    <col min="12292" max="12292" width="5" style="1" customWidth="1"/>
    <col min="12293" max="12299" width="4.7109375" style="1" customWidth="1"/>
    <col min="12300" max="12302" width="5" style="1" customWidth="1"/>
    <col min="12303" max="12303" width="3.28515625" style="1" customWidth="1"/>
    <col min="12304" max="12304" width="2.7109375" style="1" customWidth="1"/>
    <col min="12305" max="12305" width="3.28515625" style="1" customWidth="1"/>
    <col min="12306" max="12306" width="2.7109375" style="1" customWidth="1"/>
    <col min="12307" max="12307" width="3.28515625" style="1" customWidth="1"/>
    <col min="12308" max="12308" width="2.7109375" style="1" customWidth="1"/>
    <col min="12309" max="12309" width="3.28515625" style="1" customWidth="1"/>
    <col min="12310" max="12310" width="2.7109375" style="1" customWidth="1"/>
    <col min="12311" max="12311" width="3.28515625" style="1" customWidth="1"/>
    <col min="12312" max="12312" width="2.7109375" style="1" customWidth="1"/>
    <col min="12313" max="12313" width="3.28515625" style="1" customWidth="1"/>
    <col min="12314" max="12314" width="2.7109375" style="1" customWidth="1"/>
    <col min="12315" max="12315" width="3.28515625" style="1" customWidth="1"/>
    <col min="12316" max="12316" width="2.7109375" style="1" customWidth="1"/>
    <col min="12317" max="12317" width="3.28515625" style="1" customWidth="1"/>
    <col min="12318" max="12318" width="2.7109375" style="1" customWidth="1"/>
    <col min="12319" max="12319" width="3.28515625" style="1" customWidth="1"/>
    <col min="12320" max="12320" width="2.7109375" style="1" customWidth="1"/>
    <col min="12321" max="12321" width="3.28515625" style="1" customWidth="1"/>
    <col min="12322" max="12322" width="2.7109375" style="1" customWidth="1"/>
    <col min="12323" max="12323" width="3.28515625" style="1" customWidth="1"/>
    <col min="12324" max="12324" width="2.7109375" style="1" customWidth="1"/>
    <col min="12325" max="12325" width="2.42578125" style="1" customWidth="1"/>
    <col min="12326" max="12326" width="2.28515625" style="1" customWidth="1"/>
    <col min="12327" max="12327" width="2.42578125" style="1" customWidth="1"/>
    <col min="12328" max="12338" width="4.140625" style="1" customWidth="1"/>
    <col min="12339" max="12339" width="2.42578125" style="1" customWidth="1"/>
    <col min="12340" max="12350" width="4.140625" style="1" customWidth="1"/>
    <col min="12351" max="12351" width="5.85546875" style="1" customWidth="1"/>
    <col min="12352" max="12353" width="6.42578125" style="1" customWidth="1"/>
    <col min="12354" max="12354" width="6.7109375" style="1" customWidth="1"/>
    <col min="12355" max="12544" width="9.140625" style="1"/>
    <col min="12545" max="12545" width="3.42578125" style="1" customWidth="1"/>
    <col min="12546" max="12546" width="18.42578125" style="1" customWidth="1"/>
    <col min="12547" max="12547" width="14.42578125" style="1" customWidth="1"/>
    <col min="12548" max="12548" width="5" style="1" customWidth="1"/>
    <col min="12549" max="12555" width="4.7109375" style="1" customWidth="1"/>
    <col min="12556" max="12558" width="5" style="1" customWidth="1"/>
    <col min="12559" max="12559" width="3.28515625" style="1" customWidth="1"/>
    <col min="12560" max="12560" width="2.7109375" style="1" customWidth="1"/>
    <col min="12561" max="12561" width="3.28515625" style="1" customWidth="1"/>
    <col min="12562" max="12562" width="2.7109375" style="1" customWidth="1"/>
    <col min="12563" max="12563" width="3.28515625" style="1" customWidth="1"/>
    <col min="12564" max="12564" width="2.7109375" style="1" customWidth="1"/>
    <col min="12565" max="12565" width="3.28515625" style="1" customWidth="1"/>
    <col min="12566" max="12566" width="2.7109375" style="1" customWidth="1"/>
    <col min="12567" max="12567" width="3.28515625" style="1" customWidth="1"/>
    <col min="12568" max="12568" width="2.7109375" style="1" customWidth="1"/>
    <col min="12569" max="12569" width="3.28515625" style="1" customWidth="1"/>
    <col min="12570" max="12570" width="2.7109375" style="1" customWidth="1"/>
    <col min="12571" max="12571" width="3.28515625" style="1" customWidth="1"/>
    <col min="12572" max="12572" width="2.7109375" style="1" customWidth="1"/>
    <col min="12573" max="12573" width="3.28515625" style="1" customWidth="1"/>
    <col min="12574" max="12574" width="2.7109375" style="1" customWidth="1"/>
    <col min="12575" max="12575" width="3.28515625" style="1" customWidth="1"/>
    <col min="12576" max="12576" width="2.7109375" style="1" customWidth="1"/>
    <col min="12577" max="12577" width="3.28515625" style="1" customWidth="1"/>
    <col min="12578" max="12578" width="2.7109375" style="1" customWidth="1"/>
    <col min="12579" max="12579" width="3.28515625" style="1" customWidth="1"/>
    <col min="12580" max="12580" width="2.7109375" style="1" customWidth="1"/>
    <col min="12581" max="12581" width="2.42578125" style="1" customWidth="1"/>
    <col min="12582" max="12582" width="2.28515625" style="1" customWidth="1"/>
    <col min="12583" max="12583" width="2.42578125" style="1" customWidth="1"/>
    <col min="12584" max="12594" width="4.140625" style="1" customWidth="1"/>
    <col min="12595" max="12595" width="2.42578125" style="1" customWidth="1"/>
    <col min="12596" max="12606" width="4.140625" style="1" customWidth="1"/>
    <col min="12607" max="12607" width="5.85546875" style="1" customWidth="1"/>
    <col min="12608" max="12609" width="6.42578125" style="1" customWidth="1"/>
    <col min="12610" max="12610" width="6.7109375" style="1" customWidth="1"/>
    <col min="12611" max="12800" width="9.140625" style="1"/>
    <col min="12801" max="12801" width="3.42578125" style="1" customWidth="1"/>
    <col min="12802" max="12802" width="18.42578125" style="1" customWidth="1"/>
    <col min="12803" max="12803" width="14.42578125" style="1" customWidth="1"/>
    <col min="12804" max="12804" width="5" style="1" customWidth="1"/>
    <col min="12805" max="12811" width="4.7109375" style="1" customWidth="1"/>
    <col min="12812" max="12814" width="5" style="1" customWidth="1"/>
    <col min="12815" max="12815" width="3.28515625" style="1" customWidth="1"/>
    <col min="12816" max="12816" width="2.7109375" style="1" customWidth="1"/>
    <col min="12817" max="12817" width="3.28515625" style="1" customWidth="1"/>
    <col min="12818" max="12818" width="2.7109375" style="1" customWidth="1"/>
    <col min="12819" max="12819" width="3.28515625" style="1" customWidth="1"/>
    <col min="12820" max="12820" width="2.7109375" style="1" customWidth="1"/>
    <col min="12821" max="12821" width="3.28515625" style="1" customWidth="1"/>
    <col min="12822" max="12822" width="2.7109375" style="1" customWidth="1"/>
    <col min="12823" max="12823" width="3.28515625" style="1" customWidth="1"/>
    <col min="12824" max="12824" width="2.7109375" style="1" customWidth="1"/>
    <col min="12825" max="12825" width="3.28515625" style="1" customWidth="1"/>
    <col min="12826" max="12826" width="2.7109375" style="1" customWidth="1"/>
    <col min="12827" max="12827" width="3.28515625" style="1" customWidth="1"/>
    <col min="12828" max="12828" width="2.7109375" style="1" customWidth="1"/>
    <col min="12829" max="12829" width="3.28515625" style="1" customWidth="1"/>
    <col min="12830" max="12830" width="2.7109375" style="1" customWidth="1"/>
    <col min="12831" max="12831" width="3.28515625" style="1" customWidth="1"/>
    <col min="12832" max="12832" width="2.7109375" style="1" customWidth="1"/>
    <col min="12833" max="12833" width="3.28515625" style="1" customWidth="1"/>
    <col min="12834" max="12834" width="2.7109375" style="1" customWidth="1"/>
    <col min="12835" max="12835" width="3.28515625" style="1" customWidth="1"/>
    <col min="12836" max="12836" width="2.7109375" style="1" customWidth="1"/>
    <col min="12837" max="12837" width="2.42578125" style="1" customWidth="1"/>
    <col min="12838" max="12838" width="2.28515625" style="1" customWidth="1"/>
    <col min="12839" max="12839" width="2.42578125" style="1" customWidth="1"/>
    <col min="12840" max="12850" width="4.140625" style="1" customWidth="1"/>
    <col min="12851" max="12851" width="2.42578125" style="1" customWidth="1"/>
    <col min="12852" max="12862" width="4.140625" style="1" customWidth="1"/>
    <col min="12863" max="12863" width="5.85546875" style="1" customWidth="1"/>
    <col min="12864" max="12865" width="6.42578125" style="1" customWidth="1"/>
    <col min="12866" max="12866" width="6.7109375" style="1" customWidth="1"/>
    <col min="12867" max="13056" width="9.140625" style="1"/>
    <col min="13057" max="13057" width="3.42578125" style="1" customWidth="1"/>
    <col min="13058" max="13058" width="18.42578125" style="1" customWidth="1"/>
    <col min="13059" max="13059" width="14.42578125" style="1" customWidth="1"/>
    <col min="13060" max="13060" width="5" style="1" customWidth="1"/>
    <col min="13061" max="13067" width="4.7109375" style="1" customWidth="1"/>
    <col min="13068" max="13070" width="5" style="1" customWidth="1"/>
    <col min="13071" max="13071" width="3.28515625" style="1" customWidth="1"/>
    <col min="13072" max="13072" width="2.7109375" style="1" customWidth="1"/>
    <col min="13073" max="13073" width="3.28515625" style="1" customWidth="1"/>
    <col min="13074" max="13074" width="2.7109375" style="1" customWidth="1"/>
    <col min="13075" max="13075" width="3.28515625" style="1" customWidth="1"/>
    <col min="13076" max="13076" width="2.7109375" style="1" customWidth="1"/>
    <col min="13077" max="13077" width="3.28515625" style="1" customWidth="1"/>
    <col min="13078" max="13078" width="2.7109375" style="1" customWidth="1"/>
    <col min="13079" max="13079" width="3.28515625" style="1" customWidth="1"/>
    <col min="13080" max="13080" width="2.7109375" style="1" customWidth="1"/>
    <col min="13081" max="13081" width="3.28515625" style="1" customWidth="1"/>
    <col min="13082" max="13082" width="2.7109375" style="1" customWidth="1"/>
    <col min="13083" max="13083" width="3.28515625" style="1" customWidth="1"/>
    <col min="13084" max="13084" width="2.7109375" style="1" customWidth="1"/>
    <col min="13085" max="13085" width="3.28515625" style="1" customWidth="1"/>
    <col min="13086" max="13086" width="2.7109375" style="1" customWidth="1"/>
    <col min="13087" max="13087" width="3.28515625" style="1" customWidth="1"/>
    <col min="13088" max="13088" width="2.7109375" style="1" customWidth="1"/>
    <col min="13089" max="13089" width="3.28515625" style="1" customWidth="1"/>
    <col min="13090" max="13090" width="2.7109375" style="1" customWidth="1"/>
    <col min="13091" max="13091" width="3.28515625" style="1" customWidth="1"/>
    <col min="13092" max="13092" width="2.7109375" style="1" customWidth="1"/>
    <col min="13093" max="13093" width="2.42578125" style="1" customWidth="1"/>
    <col min="13094" max="13094" width="2.28515625" style="1" customWidth="1"/>
    <col min="13095" max="13095" width="2.42578125" style="1" customWidth="1"/>
    <col min="13096" max="13106" width="4.140625" style="1" customWidth="1"/>
    <col min="13107" max="13107" width="2.42578125" style="1" customWidth="1"/>
    <col min="13108" max="13118" width="4.140625" style="1" customWidth="1"/>
    <col min="13119" max="13119" width="5.85546875" style="1" customWidth="1"/>
    <col min="13120" max="13121" width="6.42578125" style="1" customWidth="1"/>
    <col min="13122" max="13122" width="6.7109375" style="1" customWidth="1"/>
    <col min="13123" max="13312" width="9.140625" style="1"/>
    <col min="13313" max="13313" width="3.42578125" style="1" customWidth="1"/>
    <col min="13314" max="13314" width="18.42578125" style="1" customWidth="1"/>
    <col min="13315" max="13315" width="14.42578125" style="1" customWidth="1"/>
    <col min="13316" max="13316" width="5" style="1" customWidth="1"/>
    <col min="13317" max="13323" width="4.7109375" style="1" customWidth="1"/>
    <col min="13324" max="13326" width="5" style="1" customWidth="1"/>
    <col min="13327" max="13327" width="3.28515625" style="1" customWidth="1"/>
    <col min="13328" max="13328" width="2.7109375" style="1" customWidth="1"/>
    <col min="13329" max="13329" width="3.28515625" style="1" customWidth="1"/>
    <col min="13330" max="13330" width="2.7109375" style="1" customWidth="1"/>
    <col min="13331" max="13331" width="3.28515625" style="1" customWidth="1"/>
    <col min="13332" max="13332" width="2.7109375" style="1" customWidth="1"/>
    <col min="13333" max="13333" width="3.28515625" style="1" customWidth="1"/>
    <col min="13334" max="13334" width="2.7109375" style="1" customWidth="1"/>
    <col min="13335" max="13335" width="3.28515625" style="1" customWidth="1"/>
    <col min="13336" max="13336" width="2.7109375" style="1" customWidth="1"/>
    <col min="13337" max="13337" width="3.28515625" style="1" customWidth="1"/>
    <col min="13338" max="13338" width="2.7109375" style="1" customWidth="1"/>
    <col min="13339" max="13339" width="3.28515625" style="1" customWidth="1"/>
    <col min="13340" max="13340" width="2.7109375" style="1" customWidth="1"/>
    <col min="13341" max="13341" width="3.28515625" style="1" customWidth="1"/>
    <col min="13342" max="13342" width="2.7109375" style="1" customWidth="1"/>
    <col min="13343" max="13343" width="3.28515625" style="1" customWidth="1"/>
    <col min="13344" max="13344" width="2.7109375" style="1" customWidth="1"/>
    <col min="13345" max="13345" width="3.28515625" style="1" customWidth="1"/>
    <col min="13346" max="13346" width="2.7109375" style="1" customWidth="1"/>
    <col min="13347" max="13347" width="3.28515625" style="1" customWidth="1"/>
    <col min="13348" max="13348" width="2.7109375" style="1" customWidth="1"/>
    <col min="13349" max="13349" width="2.42578125" style="1" customWidth="1"/>
    <col min="13350" max="13350" width="2.28515625" style="1" customWidth="1"/>
    <col min="13351" max="13351" width="2.42578125" style="1" customWidth="1"/>
    <col min="13352" max="13362" width="4.140625" style="1" customWidth="1"/>
    <col min="13363" max="13363" width="2.42578125" style="1" customWidth="1"/>
    <col min="13364" max="13374" width="4.140625" style="1" customWidth="1"/>
    <col min="13375" max="13375" width="5.85546875" style="1" customWidth="1"/>
    <col min="13376" max="13377" width="6.42578125" style="1" customWidth="1"/>
    <col min="13378" max="13378" width="6.7109375" style="1" customWidth="1"/>
    <col min="13379" max="13568" width="9.140625" style="1"/>
    <col min="13569" max="13569" width="3.42578125" style="1" customWidth="1"/>
    <col min="13570" max="13570" width="18.42578125" style="1" customWidth="1"/>
    <col min="13571" max="13571" width="14.42578125" style="1" customWidth="1"/>
    <col min="13572" max="13572" width="5" style="1" customWidth="1"/>
    <col min="13573" max="13579" width="4.7109375" style="1" customWidth="1"/>
    <col min="13580" max="13582" width="5" style="1" customWidth="1"/>
    <col min="13583" max="13583" width="3.28515625" style="1" customWidth="1"/>
    <col min="13584" max="13584" width="2.7109375" style="1" customWidth="1"/>
    <col min="13585" max="13585" width="3.28515625" style="1" customWidth="1"/>
    <col min="13586" max="13586" width="2.7109375" style="1" customWidth="1"/>
    <col min="13587" max="13587" width="3.28515625" style="1" customWidth="1"/>
    <col min="13588" max="13588" width="2.7109375" style="1" customWidth="1"/>
    <col min="13589" max="13589" width="3.28515625" style="1" customWidth="1"/>
    <col min="13590" max="13590" width="2.7109375" style="1" customWidth="1"/>
    <col min="13591" max="13591" width="3.28515625" style="1" customWidth="1"/>
    <col min="13592" max="13592" width="2.7109375" style="1" customWidth="1"/>
    <col min="13593" max="13593" width="3.28515625" style="1" customWidth="1"/>
    <col min="13594" max="13594" width="2.7109375" style="1" customWidth="1"/>
    <col min="13595" max="13595" width="3.28515625" style="1" customWidth="1"/>
    <col min="13596" max="13596" width="2.7109375" style="1" customWidth="1"/>
    <col min="13597" max="13597" width="3.28515625" style="1" customWidth="1"/>
    <col min="13598" max="13598" width="2.7109375" style="1" customWidth="1"/>
    <col min="13599" max="13599" width="3.28515625" style="1" customWidth="1"/>
    <col min="13600" max="13600" width="2.7109375" style="1" customWidth="1"/>
    <col min="13601" max="13601" width="3.28515625" style="1" customWidth="1"/>
    <col min="13602" max="13602" width="2.7109375" style="1" customWidth="1"/>
    <col min="13603" max="13603" width="3.28515625" style="1" customWidth="1"/>
    <col min="13604" max="13604" width="2.7109375" style="1" customWidth="1"/>
    <col min="13605" max="13605" width="2.42578125" style="1" customWidth="1"/>
    <col min="13606" max="13606" width="2.28515625" style="1" customWidth="1"/>
    <col min="13607" max="13607" width="2.42578125" style="1" customWidth="1"/>
    <col min="13608" max="13618" width="4.140625" style="1" customWidth="1"/>
    <col min="13619" max="13619" width="2.42578125" style="1" customWidth="1"/>
    <col min="13620" max="13630" width="4.140625" style="1" customWidth="1"/>
    <col min="13631" max="13631" width="5.85546875" style="1" customWidth="1"/>
    <col min="13632" max="13633" width="6.42578125" style="1" customWidth="1"/>
    <col min="13634" max="13634" width="6.7109375" style="1" customWidth="1"/>
    <col min="13635" max="13824" width="9.140625" style="1"/>
    <col min="13825" max="13825" width="3.42578125" style="1" customWidth="1"/>
    <col min="13826" max="13826" width="18.42578125" style="1" customWidth="1"/>
    <col min="13827" max="13827" width="14.42578125" style="1" customWidth="1"/>
    <col min="13828" max="13828" width="5" style="1" customWidth="1"/>
    <col min="13829" max="13835" width="4.7109375" style="1" customWidth="1"/>
    <col min="13836" max="13838" width="5" style="1" customWidth="1"/>
    <col min="13839" max="13839" width="3.28515625" style="1" customWidth="1"/>
    <col min="13840" max="13840" width="2.7109375" style="1" customWidth="1"/>
    <col min="13841" max="13841" width="3.28515625" style="1" customWidth="1"/>
    <col min="13842" max="13842" width="2.7109375" style="1" customWidth="1"/>
    <col min="13843" max="13843" width="3.28515625" style="1" customWidth="1"/>
    <col min="13844" max="13844" width="2.7109375" style="1" customWidth="1"/>
    <col min="13845" max="13845" width="3.28515625" style="1" customWidth="1"/>
    <col min="13846" max="13846" width="2.7109375" style="1" customWidth="1"/>
    <col min="13847" max="13847" width="3.28515625" style="1" customWidth="1"/>
    <col min="13848" max="13848" width="2.7109375" style="1" customWidth="1"/>
    <col min="13849" max="13849" width="3.28515625" style="1" customWidth="1"/>
    <col min="13850" max="13850" width="2.7109375" style="1" customWidth="1"/>
    <col min="13851" max="13851" width="3.28515625" style="1" customWidth="1"/>
    <col min="13852" max="13852" width="2.7109375" style="1" customWidth="1"/>
    <col min="13853" max="13853" width="3.28515625" style="1" customWidth="1"/>
    <col min="13854" max="13854" width="2.7109375" style="1" customWidth="1"/>
    <col min="13855" max="13855" width="3.28515625" style="1" customWidth="1"/>
    <col min="13856" max="13856" width="2.7109375" style="1" customWidth="1"/>
    <col min="13857" max="13857" width="3.28515625" style="1" customWidth="1"/>
    <col min="13858" max="13858" width="2.7109375" style="1" customWidth="1"/>
    <col min="13859" max="13859" width="3.28515625" style="1" customWidth="1"/>
    <col min="13860" max="13860" width="2.7109375" style="1" customWidth="1"/>
    <col min="13861" max="13861" width="2.42578125" style="1" customWidth="1"/>
    <col min="13862" max="13862" width="2.28515625" style="1" customWidth="1"/>
    <col min="13863" max="13863" width="2.42578125" style="1" customWidth="1"/>
    <col min="13864" max="13874" width="4.140625" style="1" customWidth="1"/>
    <col min="13875" max="13875" width="2.42578125" style="1" customWidth="1"/>
    <col min="13876" max="13886" width="4.140625" style="1" customWidth="1"/>
    <col min="13887" max="13887" width="5.85546875" style="1" customWidth="1"/>
    <col min="13888" max="13889" width="6.42578125" style="1" customWidth="1"/>
    <col min="13890" max="13890" width="6.7109375" style="1" customWidth="1"/>
    <col min="13891" max="14080" width="9.140625" style="1"/>
    <col min="14081" max="14081" width="3.42578125" style="1" customWidth="1"/>
    <col min="14082" max="14082" width="18.42578125" style="1" customWidth="1"/>
    <col min="14083" max="14083" width="14.42578125" style="1" customWidth="1"/>
    <col min="14084" max="14084" width="5" style="1" customWidth="1"/>
    <col min="14085" max="14091" width="4.7109375" style="1" customWidth="1"/>
    <col min="14092" max="14094" width="5" style="1" customWidth="1"/>
    <col min="14095" max="14095" width="3.28515625" style="1" customWidth="1"/>
    <col min="14096" max="14096" width="2.7109375" style="1" customWidth="1"/>
    <col min="14097" max="14097" width="3.28515625" style="1" customWidth="1"/>
    <col min="14098" max="14098" width="2.7109375" style="1" customWidth="1"/>
    <col min="14099" max="14099" width="3.28515625" style="1" customWidth="1"/>
    <col min="14100" max="14100" width="2.7109375" style="1" customWidth="1"/>
    <col min="14101" max="14101" width="3.28515625" style="1" customWidth="1"/>
    <col min="14102" max="14102" width="2.7109375" style="1" customWidth="1"/>
    <col min="14103" max="14103" width="3.28515625" style="1" customWidth="1"/>
    <col min="14104" max="14104" width="2.7109375" style="1" customWidth="1"/>
    <col min="14105" max="14105" width="3.28515625" style="1" customWidth="1"/>
    <col min="14106" max="14106" width="2.7109375" style="1" customWidth="1"/>
    <col min="14107" max="14107" width="3.28515625" style="1" customWidth="1"/>
    <col min="14108" max="14108" width="2.7109375" style="1" customWidth="1"/>
    <col min="14109" max="14109" width="3.28515625" style="1" customWidth="1"/>
    <col min="14110" max="14110" width="2.7109375" style="1" customWidth="1"/>
    <col min="14111" max="14111" width="3.28515625" style="1" customWidth="1"/>
    <col min="14112" max="14112" width="2.7109375" style="1" customWidth="1"/>
    <col min="14113" max="14113" width="3.28515625" style="1" customWidth="1"/>
    <col min="14114" max="14114" width="2.7109375" style="1" customWidth="1"/>
    <col min="14115" max="14115" width="3.28515625" style="1" customWidth="1"/>
    <col min="14116" max="14116" width="2.7109375" style="1" customWidth="1"/>
    <col min="14117" max="14117" width="2.42578125" style="1" customWidth="1"/>
    <col min="14118" max="14118" width="2.28515625" style="1" customWidth="1"/>
    <col min="14119" max="14119" width="2.42578125" style="1" customWidth="1"/>
    <col min="14120" max="14130" width="4.140625" style="1" customWidth="1"/>
    <col min="14131" max="14131" width="2.42578125" style="1" customWidth="1"/>
    <col min="14132" max="14142" width="4.140625" style="1" customWidth="1"/>
    <col min="14143" max="14143" width="5.85546875" style="1" customWidth="1"/>
    <col min="14144" max="14145" width="6.42578125" style="1" customWidth="1"/>
    <col min="14146" max="14146" width="6.7109375" style="1" customWidth="1"/>
    <col min="14147" max="14336" width="9.140625" style="1"/>
    <col min="14337" max="14337" width="3.42578125" style="1" customWidth="1"/>
    <col min="14338" max="14338" width="18.42578125" style="1" customWidth="1"/>
    <col min="14339" max="14339" width="14.42578125" style="1" customWidth="1"/>
    <col min="14340" max="14340" width="5" style="1" customWidth="1"/>
    <col min="14341" max="14347" width="4.7109375" style="1" customWidth="1"/>
    <col min="14348" max="14350" width="5" style="1" customWidth="1"/>
    <col min="14351" max="14351" width="3.28515625" style="1" customWidth="1"/>
    <col min="14352" max="14352" width="2.7109375" style="1" customWidth="1"/>
    <col min="14353" max="14353" width="3.28515625" style="1" customWidth="1"/>
    <col min="14354" max="14354" width="2.7109375" style="1" customWidth="1"/>
    <col min="14355" max="14355" width="3.28515625" style="1" customWidth="1"/>
    <col min="14356" max="14356" width="2.7109375" style="1" customWidth="1"/>
    <col min="14357" max="14357" width="3.28515625" style="1" customWidth="1"/>
    <col min="14358" max="14358" width="2.7109375" style="1" customWidth="1"/>
    <col min="14359" max="14359" width="3.28515625" style="1" customWidth="1"/>
    <col min="14360" max="14360" width="2.7109375" style="1" customWidth="1"/>
    <col min="14361" max="14361" width="3.28515625" style="1" customWidth="1"/>
    <col min="14362" max="14362" width="2.7109375" style="1" customWidth="1"/>
    <col min="14363" max="14363" width="3.28515625" style="1" customWidth="1"/>
    <col min="14364" max="14364" width="2.7109375" style="1" customWidth="1"/>
    <col min="14365" max="14365" width="3.28515625" style="1" customWidth="1"/>
    <col min="14366" max="14366" width="2.7109375" style="1" customWidth="1"/>
    <col min="14367" max="14367" width="3.28515625" style="1" customWidth="1"/>
    <col min="14368" max="14368" width="2.7109375" style="1" customWidth="1"/>
    <col min="14369" max="14369" width="3.28515625" style="1" customWidth="1"/>
    <col min="14370" max="14370" width="2.7109375" style="1" customWidth="1"/>
    <col min="14371" max="14371" width="3.28515625" style="1" customWidth="1"/>
    <col min="14372" max="14372" width="2.7109375" style="1" customWidth="1"/>
    <col min="14373" max="14373" width="2.42578125" style="1" customWidth="1"/>
    <col min="14374" max="14374" width="2.28515625" style="1" customWidth="1"/>
    <col min="14375" max="14375" width="2.42578125" style="1" customWidth="1"/>
    <col min="14376" max="14386" width="4.140625" style="1" customWidth="1"/>
    <col min="14387" max="14387" width="2.42578125" style="1" customWidth="1"/>
    <col min="14388" max="14398" width="4.140625" style="1" customWidth="1"/>
    <col min="14399" max="14399" width="5.85546875" style="1" customWidth="1"/>
    <col min="14400" max="14401" width="6.42578125" style="1" customWidth="1"/>
    <col min="14402" max="14402" width="6.7109375" style="1" customWidth="1"/>
    <col min="14403" max="14592" width="9.140625" style="1"/>
    <col min="14593" max="14593" width="3.42578125" style="1" customWidth="1"/>
    <col min="14594" max="14594" width="18.42578125" style="1" customWidth="1"/>
    <col min="14595" max="14595" width="14.42578125" style="1" customWidth="1"/>
    <col min="14596" max="14596" width="5" style="1" customWidth="1"/>
    <col min="14597" max="14603" width="4.7109375" style="1" customWidth="1"/>
    <col min="14604" max="14606" width="5" style="1" customWidth="1"/>
    <col min="14607" max="14607" width="3.28515625" style="1" customWidth="1"/>
    <col min="14608" max="14608" width="2.7109375" style="1" customWidth="1"/>
    <col min="14609" max="14609" width="3.28515625" style="1" customWidth="1"/>
    <col min="14610" max="14610" width="2.7109375" style="1" customWidth="1"/>
    <col min="14611" max="14611" width="3.28515625" style="1" customWidth="1"/>
    <col min="14612" max="14612" width="2.7109375" style="1" customWidth="1"/>
    <col min="14613" max="14613" width="3.28515625" style="1" customWidth="1"/>
    <col min="14614" max="14614" width="2.7109375" style="1" customWidth="1"/>
    <col min="14615" max="14615" width="3.28515625" style="1" customWidth="1"/>
    <col min="14616" max="14616" width="2.7109375" style="1" customWidth="1"/>
    <col min="14617" max="14617" width="3.28515625" style="1" customWidth="1"/>
    <col min="14618" max="14618" width="2.7109375" style="1" customWidth="1"/>
    <col min="14619" max="14619" width="3.28515625" style="1" customWidth="1"/>
    <col min="14620" max="14620" width="2.7109375" style="1" customWidth="1"/>
    <col min="14621" max="14621" width="3.28515625" style="1" customWidth="1"/>
    <col min="14622" max="14622" width="2.7109375" style="1" customWidth="1"/>
    <col min="14623" max="14623" width="3.28515625" style="1" customWidth="1"/>
    <col min="14624" max="14624" width="2.7109375" style="1" customWidth="1"/>
    <col min="14625" max="14625" width="3.28515625" style="1" customWidth="1"/>
    <col min="14626" max="14626" width="2.7109375" style="1" customWidth="1"/>
    <col min="14627" max="14627" width="3.28515625" style="1" customWidth="1"/>
    <col min="14628" max="14628" width="2.7109375" style="1" customWidth="1"/>
    <col min="14629" max="14629" width="2.42578125" style="1" customWidth="1"/>
    <col min="14630" max="14630" width="2.28515625" style="1" customWidth="1"/>
    <col min="14631" max="14631" width="2.42578125" style="1" customWidth="1"/>
    <col min="14632" max="14642" width="4.140625" style="1" customWidth="1"/>
    <col min="14643" max="14643" width="2.42578125" style="1" customWidth="1"/>
    <col min="14644" max="14654" width="4.140625" style="1" customWidth="1"/>
    <col min="14655" max="14655" width="5.85546875" style="1" customWidth="1"/>
    <col min="14656" max="14657" width="6.42578125" style="1" customWidth="1"/>
    <col min="14658" max="14658" width="6.7109375" style="1" customWidth="1"/>
    <col min="14659" max="14848" width="9.140625" style="1"/>
    <col min="14849" max="14849" width="3.42578125" style="1" customWidth="1"/>
    <col min="14850" max="14850" width="18.42578125" style="1" customWidth="1"/>
    <col min="14851" max="14851" width="14.42578125" style="1" customWidth="1"/>
    <col min="14852" max="14852" width="5" style="1" customWidth="1"/>
    <col min="14853" max="14859" width="4.7109375" style="1" customWidth="1"/>
    <col min="14860" max="14862" width="5" style="1" customWidth="1"/>
    <col min="14863" max="14863" width="3.28515625" style="1" customWidth="1"/>
    <col min="14864" max="14864" width="2.7109375" style="1" customWidth="1"/>
    <col min="14865" max="14865" width="3.28515625" style="1" customWidth="1"/>
    <col min="14866" max="14866" width="2.7109375" style="1" customWidth="1"/>
    <col min="14867" max="14867" width="3.28515625" style="1" customWidth="1"/>
    <col min="14868" max="14868" width="2.7109375" style="1" customWidth="1"/>
    <col min="14869" max="14869" width="3.28515625" style="1" customWidth="1"/>
    <col min="14870" max="14870" width="2.7109375" style="1" customWidth="1"/>
    <col min="14871" max="14871" width="3.28515625" style="1" customWidth="1"/>
    <col min="14872" max="14872" width="2.7109375" style="1" customWidth="1"/>
    <col min="14873" max="14873" width="3.28515625" style="1" customWidth="1"/>
    <col min="14874" max="14874" width="2.7109375" style="1" customWidth="1"/>
    <col min="14875" max="14875" width="3.28515625" style="1" customWidth="1"/>
    <col min="14876" max="14876" width="2.7109375" style="1" customWidth="1"/>
    <col min="14877" max="14877" width="3.28515625" style="1" customWidth="1"/>
    <col min="14878" max="14878" width="2.7109375" style="1" customWidth="1"/>
    <col min="14879" max="14879" width="3.28515625" style="1" customWidth="1"/>
    <col min="14880" max="14880" width="2.7109375" style="1" customWidth="1"/>
    <col min="14881" max="14881" width="3.28515625" style="1" customWidth="1"/>
    <col min="14882" max="14882" width="2.7109375" style="1" customWidth="1"/>
    <col min="14883" max="14883" width="3.28515625" style="1" customWidth="1"/>
    <col min="14884" max="14884" width="2.7109375" style="1" customWidth="1"/>
    <col min="14885" max="14885" width="2.42578125" style="1" customWidth="1"/>
    <col min="14886" max="14886" width="2.28515625" style="1" customWidth="1"/>
    <col min="14887" max="14887" width="2.42578125" style="1" customWidth="1"/>
    <col min="14888" max="14898" width="4.140625" style="1" customWidth="1"/>
    <col min="14899" max="14899" width="2.42578125" style="1" customWidth="1"/>
    <col min="14900" max="14910" width="4.140625" style="1" customWidth="1"/>
    <col min="14911" max="14911" width="5.85546875" style="1" customWidth="1"/>
    <col min="14912" max="14913" width="6.42578125" style="1" customWidth="1"/>
    <col min="14914" max="14914" width="6.7109375" style="1" customWidth="1"/>
    <col min="14915" max="15104" width="9.140625" style="1"/>
    <col min="15105" max="15105" width="3.42578125" style="1" customWidth="1"/>
    <col min="15106" max="15106" width="18.42578125" style="1" customWidth="1"/>
    <col min="15107" max="15107" width="14.42578125" style="1" customWidth="1"/>
    <col min="15108" max="15108" width="5" style="1" customWidth="1"/>
    <col min="15109" max="15115" width="4.7109375" style="1" customWidth="1"/>
    <col min="15116" max="15118" width="5" style="1" customWidth="1"/>
    <col min="15119" max="15119" width="3.28515625" style="1" customWidth="1"/>
    <col min="15120" max="15120" width="2.7109375" style="1" customWidth="1"/>
    <col min="15121" max="15121" width="3.28515625" style="1" customWidth="1"/>
    <col min="15122" max="15122" width="2.7109375" style="1" customWidth="1"/>
    <col min="15123" max="15123" width="3.28515625" style="1" customWidth="1"/>
    <col min="15124" max="15124" width="2.7109375" style="1" customWidth="1"/>
    <col min="15125" max="15125" width="3.28515625" style="1" customWidth="1"/>
    <col min="15126" max="15126" width="2.7109375" style="1" customWidth="1"/>
    <col min="15127" max="15127" width="3.28515625" style="1" customWidth="1"/>
    <col min="15128" max="15128" width="2.7109375" style="1" customWidth="1"/>
    <col min="15129" max="15129" width="3.28515625" style="1" customWidth="1"/>
    <col min="15130" max="15130" width="2.7109375" style="1" customWidth="1"/>
    <col min="15131" max="15131" width="3.28515625" style="1" customWidth="1"/>
    <col min="15132" max="15132" width="2.7109375" style="1" customWidth="1"/>
    <col min="15133" max="15133" width="3.28515625" style="1" customWidth="1"/>
    <col min="15134" max="15134" width="2.7109375" style="1" customWidth="1"/>
    <col min="15135" max="15135" width="3.28515625" style="1" customWidth="1"/>
    <col min="15136" max="15136" width="2.7109375" style="1" customWidth="1"/>
    <col min="15137" max="15137" width="3.28515625" style="1" customWidth="1"/>
    <col min="15138" max="15138" width="2.7109375" style="1" customWidth="1"/>
    <col min="15139" max="15139" width="3.28515625" style="1" customWidth="1"/>
    <col min="15140" max="15140" width="2.7109375" style="1" customWidth="1"/>
    <col min="15141" max="15141" width="2.42578125" style="1" customWidth="1"/>
    <col min="15142" max="15142" width="2.28515625" style="1" customWidth="1"/>
    <col min="15143" max="15143" width="2.42578125" style="1" customWidth="1"/>
    <col min="15144" max="15154" width="4.140625" style="1" customWidth="1"/>
    <col min="15155" max="15155" width="2.42578125" style="1" customWidth="1"/>
    <col min="15156" max="15166" width="4.140625" style="1" customWidth="1"/>
    <col min="15167" max="15167" width="5.85546875" style="1" customWidth="1"/>
    <col min="15168" max="15169" width="6.42578125" style="1" customWidth="1"/>
    <col min="15170" max="15170" width="6.7109375" style="1" customWidth="1"/>
    <col min="15171" max="15360" width="9.140625" style="1"/>
    <col min="15361" max="15361" width="3.42578125" style="1" customWidth="1"/>
    <col min="15362" max="15362" width="18.42578125" style="1" customWidth="1"/>
    <col min="15363" max="15363" width="14.42578125" style="1" customWidth="1"/>
    <col min="15364" max="15364" width="5" style="1" customWidth="1"/>
    <col min="15365" max="15371" width="4.7109375" style="1" customWidth="1"/>
    <col min="15372" max="15374" width="5" style="1" customWidth="1"/>
    <col min="15375" max="15375" width="3.28515625" style="1" customWidth="1"/>
    <col min="15376" max="15376" width="2.7109375" style="1" customWidth="1"/>
    <col min="15377" max="15377" width="3.28515625" style="1" customWidth="1"/>
    <col min="15378" max="15378" width="2.7109375" style="1" customWidth="1"/>
    <col min="15379" max="15379" width="3.28515625" style="1" customWidth="1"/>
    <col min="15380" max="15380" width="2.7109375" style="1" customWidth="1"/>
    <col min="15381" max="15381" width="3.28515625" style="1" customWidth="1"/>
    <col min="15382" max="15382" width="2.7109375" style="1" customWidth="1"/>
    <col min="15383" max="15383" width="3.28515625" style="1" customWidth="1"/>
    <col min="15384" max="15384" width="2.7109375" style="1" customWidth="1"/>
    <col min="15385" max="15385" width="3.28515625" style="1" customWidth="1"/>
    <col min="15386" max="15386" width="2.7109375" style="1" customWidth="1"/>
    <col min="15387" max="15387" width="3.28515625" style="1" customWidth="1"/>
    <col min="15388" max="15388" width="2.7109375" style="1" customWidth="1"/>
    <col min="15389" max="15389" width="3.28515625" style="1" customWidth="1"/>
    <col min="15390" max="15390" width="2.7109375" style="1" customWidth="1"/>
    <col min="15391" max="15391" width="3.28515625" style="1" customWidth="1"/>
    <col min="15392" max="15392" width="2.7109375" style="1" customWidth="1"/>
    <col min="15393" max="15393" width="3.28515625" style="1" customWidth="1"/>
    <col min="15394" max="15394" width="2.7109375" style="1" customWidth="1"/>
    <col min="15395" max="15395" width="3.28515625" style="1" customWidth="1"/>
    <col min="15396" max="15396" width="2.7109375" style="1" customWidth="1"/>
    <col min="15397" max="15397" width="2.42578125" style="1" customWidth="1"/>
    <col min="15398" max="15398" width="2.28515625" style="1" customWidth="1"/>
    <col min="15399" max="15399" width="2.42578125" style="1" customWidth="1"/>
    <col min="15400" max="15410" width="4.140625" style="1" customWidth="1"/>
    <col min="15411" max="15411" width="2.42578125" style="1" customWidth="1"/>
    <col min="15412" max="15422" width="4.140625" style="1" customWidth="1"/>
    <col min="15423" max="15423" width="5.85546875" style="1" customWidth="1"/>
    <col min="15424" max="15425" width="6.42578125" style="1" customWidth="1"/>
    <col min="15426" max="15426" width="6.7109375" style="1" customWidth="1"/>
    <col min="15427" max="15616" width="9.140625" style="1"/>
    <col min="15617" max="15617" width="3.42578125" style="1" customWidth="1"/>
    <col min="15618" max="15618" width="18.42578125" style="1" customWidth="1"/>
    <col min="15619" max="15619" width="14.42578125" style="1" customWidth="1"/>
    <col min="15620" max="15620" width="5" style="1" customWidth="1"/>
    <col min="15621" max="15627" width="4.7109375" style="1" customWidth="1"/>
    <col min="15628" max="15630" width="5" style="1" customWidth="1"/>
    <col min="15631" max="15631" width="3.28515625" style="1" customWidth="1"/>
    <col min="15632" max="15632" width="2.7109375" style="1" customWidth="1"/>
    <col min="15633" max="15633" width="3.28515625" style="1" customWidth="1"/>
    <col min="15634" max="15634" width="2.7109375" style="1" customWidth="1"/>
    <col min="15635" max="15635" width="3.28515625" style="1" customWidth="1"/>
    <col min="15636" max="15636" width="2.7109375" style="1" customWidth="1"/>
    <col min="15637" max="15637" width="3.28515625" style="1" customWidth="1"/>
    <col min="15638" max="15638" width="2.7109375" style="1" customWidth="1"/>
    <col min="15639" max="15639" width="3.28515625" style="1" customWidth="1"/>
    <col min="15640" max="15640" width="2.7109375" style="1" customWidth="1"/>
    <col min="15641" max="15641" width="3.28515625" style="1" customWidth="1"/>
    <col min="15642" max="15642" width="2.7109375" style="1" customWidth="1"/>
    <col min="15643" max="15643" width="3.28515625" style="1" customWidth="1"/>
    <col min="15644" max="15644" width="2.7109375" style="1" customWidth="1"/>
    <col min="15645" max="15645" width="3.28515625" style="1" customWidth="1"/>
    <col min="15646" max="15646" width="2.7109375" style="1" customWidth="1"/>
    <col min="15647" max="15647" width="3.28515625" style="1" customWidth="1"/>
    <col min="15648" max="15648" width="2.7109375" style="1" customWidth="1"/>
    <col min="15649" max="15649" width="3.28515625" style="1" customWidth="1"/>
    <col min="15650" max="15650" width="2.7109375" style="1" customWidth="1"/>
    <col min="15651" max="15651" width="3.28515625" style="1" customWidth="1"/>
    <col min="15652" max="15652" width="2.7109375" style="1" customWidth="1"/>
    <col min="15653" max="15653" width="2.42578125" style="1" customWidth="1"/>
    <col min="15654" max="15654" width="2.28515625" style="1" customWidth="1"/>
    <col min="15655" max="15655" width="2.42578125" style="1" customWidth="1"/>
    <col min="15656" max="15666" width="4.140625" style="1" customWidth="1"/>
    <col min="15667" max="15667" width="2.42578125" style="1" customWidth="1"/>
    <col min="15668" max="15678" width="4.140625" style="1" customWidth="1"/>
    <col min="15679" max="15679" width="5.85546875" style="1" customWidth="1"/>
    <col min="15680" max="15681" width="6.42578125" style="1" customWidth="1"/>
    <col min="15682" max="15682" width="6.7109375" style="1" customWidth="1"/>
    <col min="15683" max="15872" width="9.140625" style="1"/>
    <col min="15873" max="15873" width="3.42578125" style="1" customWidth="1"/>
    <col min="15874" max="15874" width="18.42578125" style="1" customWidth="1"/>
    <col min="15875" max="15875" width="14.42578125" style="1" customWidth="1"/>
    <col min="15876" max="15876" width="5" style="1" customWidth="1"/>
    <col min="15877" max="15883" width="4.7109375" style="1" customWidth="1"/>
    <col min="15884" max="15886" width="5" style="1" customWidth="1"/>
    <col min="15887" max="15887" width="3.28515625" style="1" customWidth="1"/>
    <col min="15888" max="15888" width="2.7109375" style="1" customWidth="1"/>
    <col min="15889" max="15889" width="3.28515625" style="1" customWidth="1"/>
    <col min="15890" max="15890" width="2.7109375" style="1" customWidth="1"/>
    <col min="15891" max="15891" width="3.28515625" style="1" customWidth="1"/>
    <col min="15892" max="15892" width="2.7109375" style="1" customWidth="1"/>
    <col min="15893" max="15893" width="3.28515625" style="1" customWidth="1"/>
    <col min="15894" max="15894" width="2.7109375" style="1" customWidth="1"/>
    <col min="15895" max="15895" width="3.28515625" style="1" customWidth="1"/>
    <col min="15896" max="15896" width="2.7109375" style="1" customWidth="1"/>
    <col min="15897" max="15897" width="3.28515625" style="1" customWidth="1"/>
    <col min="15898" max="15898" width="2.7109375" style="1" customWidth="1"/>
    <col min="15899" max="15899" width="3.28515625" style="1" customWidth="1"/>
    <col min="15900" max="15900" width="2.7109375" style="1" customWidth="1"/>
    <col min="15901" max="15901" width="3.28515625" style="1" customWidth="1"/>
    <col min="15902" max="15902" width="2.7109375" style="1" customWidth="1"/>
    <col min="15903" max="15903" width="3.28515625" style="1" customWidth="1"/>
    <col min="15904" max="15904" width="2.7109375" style="1" customWidth="1"/>
    <col min="15905" max="15905" width="3.28515625" style="1" customWidth="1"/>
    <col min="15906" max="15906" width="2.7109375" style="1" customWidth="1"/>
    <col min="15907" max="15907" width="3.28515625" style="1" customWidth="1"/>
    <col min="15908" max="15908" width="2.7109375" style="1" customWidth="1"/>
    <col min="15909" max="15909" width="2.42578125" style="1" customWidth="1"/>
    <col min="15910" max="15910" width="2.28515625" style="1" customWidth="1"/>
    <col min="15911" max="15911" width="2.42578125" style="1" customWidth="1"/>
    <col min="15912" max="15922" width="4.140625" style="1" customWidth="1"/>
    <col min="15923" max="15923" width="2.42578125" style="1" customWidth="1"/>
    <col min="15924" max="15934" width="4.140625" style="1" customWidth="1"/>
    <col min="15935" max="15935" width="5.85546875" style="1" customWidth="1"/>
    <col min="15936" max="15937" width="6.42578125" style="1" customWidth="1"/>
    <col min="15938" max="15938" width="6.7109375" style="1" customWidth="1"/>
    <col min="15939" max="16128" width="9.140625" style="1"/>
    <col min="16129" max="16129" width="3.42578125" style="1" customWidth="1"/>
    <col min="16130" max="16130" width="18.42578125" style="1" customWidth="1"/>
    <col min="16131" max="16131" width="14.42578125" style="1" customWidth="1"/>
    <col min="16132" max="16132" width="5" style="1" customWidth="1"/>
    <col min="16133" max="16139" width="4.7109375" style="1" customWidth="1"/>
    <col min="16140" max="16142" width="5" style="1" customWidth="1"/>
    <col min="16143" max="16143" width="3.28515625" style="1" customWidth="1"/>
    <col min="16144" max="16144" width="2.7109375" style="1" customWidth="1"/>
    <col min="16145" max="16145" width="3.28515625" style="1" customWidth="1"/>
    <col min="16146" max="16146" width="2.7109375" style="1" customWidth="1"/>
    <col min="16147" max="16147" width="3.28515625" style="1" customWidth="1"/>
    <col min="16148" max="16148" width="2.7109375" style="1" customWidth="1"/>
    <col min="16149" max="16149" width="3.28515625" style="1" customWidth="1"/>
    <col min="16150" max="16150" width="2.7109375" style="1" customWidth="1"/>
    <col min="16151" max="16151" width="3.28515625" style="1" customWidth="1"/>
    <col min="16152" max="16152" width="2.7109375" style="1" customWidth="1"/>
    <col min="16153" max="16153" width="3.28515625" style="1" customWidth="1"/>
    <col min="16154" max="16154" width="2.7109375" style="1" customWidth="1"/>
    <col min="16155" max="16155" width="3.28515625" style="1" customWidth="1"/>
    <col min="16156" max="16156" width="2.7109375" style="1" customWidth="1"/>
    <col min="16157" max="16157" width="3.28515625" style="1" customWidth="1"/>
    <col min="16158" max="16158" width="2.7109375" style="1" customWidth="1"/>
    <col min="16159" max="16159" width="3.28515625" style="1" customWidth="1"/>
    <col min="16160" max="16160" width="2.7109375" style="1" customWidth="1"/>
    <col min="16161" max="16161" width="3.28515625" style="1" customWidth="1"/>
    <col min="16162" max="16162" width="2.7109375" style="1" customWidth="1"/>
    <col min="16163" max="16163" width="3.28515625" style="1" customWidth="1"/>
    <col min="16164" max="16164" width="2.7109375" style="1" customWidth="1"/>
    <col min="16165" max="16165" width="2.42578125" style="1" customWidth="1"/>
    <col min="16166" max="16166" width="2.28515625" style="1" customWidth="1"/>
    <col min="16167" max="16167" width="2.42578125" style="1" customWidth="1"/>
    <col min="16168" max="16178" width="4.140625" style="1" customWidth="1"/>
    <col min="16179" max="16179" width="2.42578125" style="1" customWidth="1"/>
    <col min="16180" max="16190" width="4.140625" style="1" customWidth="1"/>
    <col min="16191" max="16191" width="5.85546875" style="1" customWidth="1"/>
    <col min="16192" max="16193" width="6.42578125" style="1" customWidth="1"/>
    <col min="16194" max="16194" width="6.7109375" style="1" customWidth="1"/>
    <col min="16195" max="16384" width="9.140625" style="1"/>
  </cols>
  <sheetData>
    <row r="1" spans="1:67" ht="18.75" x14ac:dyDescent="0.3">
      <c r="A1" s="207" t="s">
        <v>226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39"/>
      <c r="AI1" s="39"/>
      <c r="AJ1" s="39"/>
      <c r="AK1" s="40"/>
      <c r="AL1" s="40"/>
      <c r="AM1" s="41"/>
      <c r="AN1" s="208" t="s">
        <v>61</v>
      </c>
      <c r="AO1" s="209"/>
      <c r="AP1" s="42">
        <f>SUM(MAX(K5:K40)*2)</f>
        <v>22</v>
      </c>
      <c r="AQ1" s="210" t="s">
        <v>62</v>
      </c>
      <c r="AR1" s="211"/>
      <c r="AS1" s="212"/>
      <c r="AT1" s="43">
        <f>SUM(ROUND(AP1/100*65,0))</f>
        <v>14</v>
      </c>
      <c r="AU1" s="208" t="s">
        <v>63</v>
      </c>
      <c r="AV1" s="209"/>
      <c r="AW1" s="43">
        <f>MAX(K5:K40)</f>
        <v>11</v>
      </c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4"/>
    </row>
    <row r="2" spans="1:67" ht="25.5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45"/>
      <c r="AH2" s="45"/>
      <c r="AI2" s="45"/>
      <c r="AJ2" s="45"/>
      <c r="AK2" s="39"/>
      <c r="AL2" s="39"/>
      <c r="AM2" s="39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44"/>
    </row>
    <row r="3" spans="1:67" ht="15.75" x14ac:dyDescent="0.25">
      <c r="A3" s="213" t="s">
        <v>216</v>
      </c>
      <c r="B3" s="213"/>
      <c r="C3" s="47"/>
      <c r="D3" s="214"/>
      <c r="E3" s="214"/>
      <c r="F3" s="214"/>
      <c r="G3" s="214"/>
      <c r="H3" s="49">
        <f>IF(A41&lt;=100,(IF(A41&lt;=50,(IF(A41&lt;12,0)+IF(A41=12,0.82)+IF(A41=13,0.83)+IF(A41=14,0.84)+IF(A41=15,0.85)+IF(A41=16,0.86)+IF(A41=17,0.87)+IF(A41=18,0.88)+IF(A41=19,0.89)+IF(A41=20,0.9)+IF(A41=21,0.91)+IF(A41=22,0.92)+IF(A41=23,0.93)+IF(A41=24,0.94)+IF(A41=25,0.95)+IF(A41=26,0.96)+IF(A41=27,0.97)+IF(A41=28,0.98)+IF(A41=29,0.99)+IF(A41=30,1)+IF(A41=31,1.005)+IF(A41=32,1.01)+IF(A41=33,1.015)+IF(A41=34,1.02)+IF(A41=35,1.025)+IF(A41=36,1.03)+IF(A41=37,1.035)+IF(A41=38,1.04)+IF(A41=39,1.045)+IF(A41=40,1.05)+IF(A41=41,1.055)+IF(A41=42,1.06)+IF(A41=43,1.065)+IF(A41=44,1.07)+IF(A41=45,1.075)+IF(A41=46,1.08)+IF(A41=47,1.085)+IF(A41=48,1.09)+IF(A41=49,1.095)+IF(A41=50,1.1)),"&gt;50")),(IF(A41&lt;=150,"&gt;100","&gt;150")))</f>
        <v>1.03</v>
      </c>
      <c r="I3" s="49" t="str">
        <f>IF(A41&lt;=100,(IF(A41&lt;=50,"&lt;50",(IF(A41=51,1.105)+IF(A41=52,1.11)+IF(A41=53,1.115)+IF(A41=54,1.12)+IF(A41=55,1.125)+IF(A41=56,1.13)+IF(A41=57,1.135)+IF(A41=58,1.14)+IF(A41=59,1.145)+IF(A41=60,1.15)+IF(A41=61,1.155)+IF(A41=62,1.16)+IF(A41=63,1.165)+IF(A41=64,1.17)+IF(A41=65,1.175)+IF(A41=66,1.18)+IF(A41=67,1.185)+IF(A41=68,1.19)+IF(A41=69,1.195)+IF(A41=70,1.2)+IF(A41=71,1.205)+IF(A41=72,1.21)+IF(A41=73,1.215)+IF(A41=74,1.22)+IF(A41=75,1.225)+IF(A41=76,1.23)+IF(A41=77,1.235)+IF(A41=78,1.24)+IF(A41=79,1.245)+IF(A41=80,1.25)+IF(A41=81,1.255)+IF(A41=82,1.26)+IF(A41=83,1.265)+IF(A41=84,1.27)+IF(A41=85,1.275)+IF(A41=86,1.28)+IF(A41=87,1.285)+IF(A41=88,1.29)+IF(A41=89,1.295)+IF(A41=90,1.3)+IF(A41=91,1.305)+IF(A41=92,1.31)+IF(A41=93,1.315)+IF(A41=94,1.32)+IF(A41=95,1.325)+IF(A41=96,1.33)+IF(A41=97,1.335)+IF(A41=98,1.34)+IF(A41=99,1.345)+IF(A41=100,1.35)))),(IF(A41&lt;=150,"&gt;100","&gt;150")))</f>
        <v>&lt;50</v>
      </c>
      <c r="J3" s="49" t="str">
        <f>IF(A41&lt;=100,(IF(A41&lt;=50,"&lt;50","&gt;50")),(IF(A41&lt;=150,(IF(A41=101,1.355)+IF(A41=102,1.36)+IF(A41=103,1.365)+IF(A41=104,1.37)+IF(A41=105,1.375)+IF(A41=106,1.38)+IF(A41=107,1.385)+IF(A41=108,1.39)+IF(A41=109,1.395)+IF(A41=110,1.4)+IF(A41=111,1.405)+IF(A41=112,1.41)+IF(A41=113,1.415)+IF(A41=2014,1.42)+IF(A41=115,1.425)+IF(A41=116,1.43)+IF(A41=117,1.435)+IF(A41=118,1.44)+IF(A41=119,1.445)+IF(A41=120,1.45)+IF(A41=121,1.455)+IF(A41=122,1.46)+IF(A41=123,1.465)+IF(A41=124,1.47)+IF(A41=125,1.475)+IF(A41=126,1.48)+IF(A41=127,1.485)+IF(A41=128,1.49)+IF(A41=129,1.495)+IF(A41=130,1.5)+IF(A41=131,1.505)+IF(A41=132,1.51)+IF(A41=133,1.515)+IF(A41=134,1.52)+IF(A41=135,1.525)+IF(A41=136,1.53)+IF(A41=137,1.535)+IF(A41=138,1.54)+IF(A41=139,1.545)+IF(A41=140,1.55)+IF(A41=141,1.555)+IF(A41=142,1.56)+IF(A41=143,1.565)+IF(A41=144,1.57)+IF(A41=145,1.575)+IF(A41=146,1.58)+IF(A41=147,1.585)+IF(A41=148,1.59)+IF(A41=149,1.595)+IF(A41=150,1.6)),"&gt;150")))</f>
        <v>&lt;50</v>
      </c>
      <c r="K3" s="49" t="str">
        <f>IF(A41&lt;=100,(IF(A41&lt;=50,"&lt;50","&gt;50")),(IF(A41&lt;=150,"&gt;100",(IF(A41=151,1.605)+IF(A41=152,1.61)+IF(A41=153,1.615)+IF(A41=154,1.62)+IF(A41=155,1.625)+IF(A41=156,1.63)+IF(A41=157,1.635)+IF(A41=158,1.64)+IF(A41=159,1.645)+IF(A41=160,1.65)+IF(A41=161,1.655)+IF(A41=162,1.66)+IF(A41=163,1.665)+IF(A41=164,1.67)+IF(A41=165,1.675)+IF(A41=166,1.68)+IF(A41=167,1.685)+IF(A41=168,1.69)+IF(A41=169,1.695)+IF(A41=170,1.7)+IF(A41=171,1.705)+IF(A41=172,1.71)+IF(A41=173,1.715)+IF(A41=174,1.72)+IF(A41=175,1.725)+IF(A41=176,1.73)+IF(A41=177,1.735)+IF(A41=178,1.74)+IF(A41=179,1.745)+IF(A41=180,1.75)+IF(A41=181,1.755)+IF(A41=182,1.76)+IF(A41=183,1.765)+IF(A41=184,1.77)+IF(A41=185,1.75)+IF(A41=186,1.78)+IF(A41=187,1.785)+IF(A41=188,1.79)+IF(A41=189,1.795)+IF(A41=190,1.8)+IF(A41=191,1.805)+IF(A41=192,1.81)+IF(A41=193,1.815)+IF(A41=194,1.82)+IF(A41=195,1.825)+IF(A41=196,1.83)+IF(A41=197,1.835)+IF(A41=198,1.84)+IF(A41=199,1.845)+IF(A41=200,1.85)))))</f>
        <v>&lt;50</v>
      </c>
      <c r="L3" s="214" t="s">
        <v>65</v>
      </c>
      <c r="M3" s="214"/>
      <c r="N3" s="214"/>
      <c r="O3" s="214"/>
      <c r="P3" s="215" t="s">
        <v>146</v>
      </c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50"/>
      <c r="AL3" s="50"/>
      <c r="AM3" s="50"/>
      <c r="AN3" s="216" t="s">
        <v>67</v>
      </c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39"/>
      <c r="AZ3" s="216" t="s">
        <v>68</v>
      </c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44"/>
    </row>
    <row r="4" spans="1:67" ht="24" x14ac:dyDescent="0.2">
      <c r="A4" s="51" t="s">
        <v>69</v>
      </c>
      <c r="B4" s="52" t="s">
        <v>70</v>
      </c>
      <c r="C4" s="53" t="s">
        <v>217</v>
      </c>
      <c r="D4" s="54" t="s">
        <v>0</v>
      </c>
      <c r="E4" s="55" t="s">
        <v>72</v>
      </c>
      <c r="F4" s="56" t="s">
        <v>73</v>
      </c>
      <c r="G4" s="56" t="s">
        <v>74</v>
      </c>
      <c r="H4" s="56" t="s">
        <v>76</v>
      </c>
      <c r="I4" s="56" t="s">
        <v>1</v>
      </c>
      <c r="J4" s="56" t="s">
        <v>77</v>
      </c>
      <c r="K4" s="56" t="s">
        <v>78</v>
      </c>
      <c r="L4" s="56" t="s">
        <v>79</v>
      </c>
      <c r="M4" s="56" t="s">
        <v>80</v>
      </c>
      <c r="N4" s="57" t="s">
        <v>81</v>
      </c>
      <c r="O4" s="217">
        <v>1</v>
      </c>
      <c r="P4" s="218"/>
      <c r="Q4" s="219">
        <v>2</v>
      </c>
      <c r="R4" s="220"/>
      <c r="S4" s="220">
        <v>3</v>
      </c>
      <c r="T4" s="220"/>
      <c r="U4" s="220">
        <v>4</v>
      </c>
      <c r="V4" s="220"/>
      <c r="W4" s="220">
        <v>5</v>
      </c>
      <c r="X4" s="220"/>
      <c r="Y4" s="220">
        <v>6</v>
      </c>
      <c r="Z4" s="220"/>
      <c r="AA4" s="220">
        <v>7</v>
      </c>
      <c r="AB4" s="220"/>
      <c r="AC4" s="220">
        <v>8</v>
      </c>
      <c r="AD4" s="220"/>
      <c r="AE4" s="220">
        <v>9</v>
      </c>
      <c r="AF4" s="220"/>
      <c r="AG4" s="222">
        <v>10</v>
      </c>
      <c r="AH4" s="219"/>
      <c r="AI4" s="222">
        <v>11</v>
      </c>
      <c r="AJ4" s="219"/>
      <c r="AK4" s="58"/>
      <c r="AL4" s="58"/>
      <c r="AM4" s="58"/>
      <c r="AN4" s="59">
        <v>1</v>
      </c>
      <c r="AO4" s="59">
        <v>2</v>
      </c>
      <c r="AP4" s="59">
        <v>3</v>
      </c>
      <c r="AQ4" s="59">
        <v>4</v>
      </c>
      <c r="AR4" s="59">
        <v>5</v>
      </c>
      <c r="AS4" s="59">
        <v>6</v>
      </c>
      <c r="AT4" s="59">
        <v>7</v>
      </c>
      <c r="AU4" s="59">
        <v>8</v>
      </c>
      <c r="AV4" s="59">
        <v>9</v>
      </c>
      <c r="AW4" s="59">
        <v>10</v>
      </c>
      <c r="AX4" s="59">
        <v>11</v>
      </c>
      <c r="AY4" s="60"/>
      <c r="AZ4" s="61">
        <v>1</v>
      </c>
      <c r="BA4" s="61">
        <v>2</v>
      </c>
      <c r="BB4" s="61">
        <v>3</v>
      </c>
      <c r="BC4" s="61">
        <v>4</v>
      </c>
      <c r="BD4" s="61">
        <v>5</v>
      </c>
      <c r="BE4" s="61">
        <v>6</v>
      </c>
      <c r="BF4" s="61">
        <v>7</v>
      </c>
      <c r="BG4" s="61">
        <v>8</v>
      </c>
      <c r="BH4" s="61">
        <v>9</v>
      </c>
      <c r="BI4" s="61">
        <v>10</v>
      </c>
      <c r="BJ4" s="61">
        <v>11</v>
      </c>
      <c r="BK4" s="61" t="s">
        <v>82</v>
      </c>
      <c r="BL4" s="62" t="s">
        <v>83</v>
      </c>
      <c r="BM4" s="62" t="s">
        <v>84</v>
      </c>
      <c r="BN4" s="63" t="s">
        <v>85</v>
      </c>
      <c r="BO4" s="44"/>
    </row>
    <row r="5" spans="1:67" ht="14.25" x14ac:dyDescent="0.2">
      <c r="A5" s="64">
        <v>1</v>
      </c>
      <c r="B5" s="65" t="s">
        <v>123</v>
      </c>
      <c r="C5" s="65" t="s">
        <v>124</v>
      </c>
      <c r="D5" s="66" t="s">
        <v>137</v>
      </c>
      <c r="E5" s="67">
        <f>IF(G5=0,0,IF(G5+F5&lt;1000,1000,G5+F5))</f>
        <v>1507</v>
      </c>
      <c r="F5" s="68">
        <f>IF(K5=0,0,IF(G5+(IF(H5&gt;-150,(IF(H5&gt;=150,IF(J5&gt;=$AT$1,0,SUM(IF(MAX(O5:AJ5)=999,J5-2,J5)-K5*2*(15+50)%)*10),SUM(IF(MAX(O5:AJ5)=999,J5-2,J5)-K5*2*(H5/10+50)%)*10)),(IF(H5&lt;-150,IF((IF(MAX(O5:AJ5)=999,J5-2,J5)-K5*2*(H5/10+50)%)*10&lt;1,0,(IF(MAX(O5:AJ5)=999,J5-2,J5)-K5*2*(H5/10+50)%)*10))))),(IF(H5&gt;-150,(IF(H5&gt;150,IF(J5&gt;=$AT$1,0,SUM(IF(MAX(O5:AJ5)=999,J5-2,J5)-K5*2*(15+50)%)*10),SUM(IF(MAX(O5:AJ5)=999,J5-2,J5)-K5*2*(H5/10+50)%)*10)),(IF(H5&lt;-150,IF((IF(MAX(O5:AJ5)=999,J5-2,J5)-K5*2*(H5/10+50)%)*10&lt;1,0,(IF(MAX(O5:AJ5)=999,J5-2,J5)-K5*2*(H5/10+50)%)*10)))))))</f>
        <v>0</v>
      </c>
      <c r="G5" s="66">
        <v>1507</v>
      </c>
      <c r="H5" s="70">
        <f t="shared" ref="H5:H40" si="0">SUM(G5-L5)</f>
        <v>231.27272727272725</v>
      </c>
      <c r="I5" s="71">
        <v>3</v>
      </c>
      <c r="J5" s="72">
        <v>17</v>
      </c>
      <c r="K5" s="73">
        <v>11</v>
      </c>
      <c r="L5" s="73">
        <f>SUM(AN5:AX5)/K5</f>
        <v>1275.7272727272727</v>
      </c>
      <c r="M5" s="70">
        <f>BK5</f>
        <v>138</v>
      </c>
      <c r="N5" s="74">
        <f>BN5</f>
        <v>130</v>
      </c>
      <c r="O5" s="75">
        <v>18</v>
      </c>
      <c r="P5" s="76">
        <v>2</v>
      </c>
      <c r="Q5" s="77">
        <v>12</v>
      </c>
      <c r="R5" s="76">
        <v>1</v>
      </c>
      <c r="S5" s="78">
        <v>32</v>
      </c>
      <c r="T5" s="79">
        <v>2</v>
      </c>
      <c r="U5" s="80">
        <v>9</v>
      </c>
      <c r="V5" s="79">
        <v>2</v>
      </c>
      <c r="W5" s="78">
        <v>4</v>
      </c>
      <c r="X5" s="79">
        <v>0</v>
      </c>
      <c r="Y5" s="78">
        <v>21</v>
      </c>
      <c r="Z5" s="79">
        <v>2</v>
      </c>
      <c r="AA5" s="78">
        <v>6</v>
      </c>
      <c r="AB5" s="81">
        <v>2</v>
      </c>
      <c r="AC5" s="82">
        <v>15</v>
      </c>
      <c r="AD5" s="83">
        <v>2</v>
      </c>
      <c r="AE5" s="80">
        <v>24</v>
      </c>
      <c r="AF5" s="81">
        <v>1</v>
      </c>
      <c r="AG5" s="80">
        <v>5</v>
      </c>
      <c r="AH5" s="79">
        <v>1</v>
      </c>
      <c r="AI5" s="78">
        <v>19</v>
      </c>
      <c r="AJ5" s="79">
        <v>2</v>
      </c>
      <c r="AK5" s="84"/>
      <c r="AL5" s="85">
        <f t="shared" ref="AL5:AL40" si="1">SUM(P5+R5+T5+V5+X5+Z5+AB5+AD5+AF5+AH5+AJ5)</f>
        <v>17</v>
      </c>
      <c r="AM5" s="84"/>
      <c r="AN5" s="86">
        <f t="shared" ref="AN5:AN40" si="2">IF(B5="BRIVS",0,(LOOKUP(O5,$A$5:$A$40,$G$5:$G$40)))</f>
        <v>1225</v>
      </c>
      <c r="AO5" s="87">
        <f t="shared" ref="AO5:AO40" si="3">IF(B5="BRIVS",0,(LOOKUP(Q5,$A$5:$A$40,$G$5:$G$40)))</f>
        <v>1319</v>
      </c>
      <c r="AP5" s="88">
        <f t="shared" ref="AP5:AP40" si="4">IF(B5="BRIVS",0,(LOOKUP(S5,$A$5:$A$40,$G$5:$G$40)))</f>
        <v>1048</v>
      </c>
      <c r="AQ5" s="87">
        <f t="shared" ref="AQ5:AQ40" si="5">IF(B5="BRIVS",0,(LOOKUP(U5,$A$5:$A$40,$G$5:$G$40)))</f>
        <v>1358</v>
      </c>
      <c r="AR5" s="88">
        <f t="shared" ref="AR5:AR40" si="6">IF(B5="BRIVS",0,(LOOKUP(W5,$A$5:$A$40,$G$5:$G$40)))</f>
        <v>1435</v>
      </c>
      <c r="AS5" s="88">
        <f t="shared" ref="AS5:AS40" si="7">IF(B5="BRIVS",0,(LOOKUP(Y5,$A$5:$A$40,$G$5:$G$40)))</f>
        <v>1181</v>
      </c>
      <c r="AT5" s="88">
        <f t="shared" ref="AT5:AT40" si="8">IF(B5="BRIVS",0,(LOOKUP(AA5,$A$5:$A$40,$G$5:$G$40)))</f>
        <v>1380</v>
      </c>
      <c r="AU5" s="88">
        <f>IF(B5="BRIVS",0,(LOOKUP(AC5,$A$5:$A$40,$G$5:$G$40)))</f>
        <v>1275</v>
      </c>
      <c r="AV5" s="87">
        <f>IF(B5="BRIVS",0,(LOOKUP(AE5,$A$5:$A$40,$G$5:$G$40)))</f>
        <v>1162</v>
      </c>
      <c r="AW5" s="88">
        <f>IF(B5="BRIVS",0,(LOOKUP(AG5,$A$5:$A$40,$G$5:$G$40)))</f>
        <v>1433</v>
      </c>
      <c r="AX5" s="88">
        <f>IF(B5="BRIVS",0,(LOOKUP(AI5,$A$5:$A$40,$G$5:$G$40)))</f>
        <v>1217</v>
      </c>
      <c r="AY5" s="39"/>
      <c r="AZ5" s="89">
        <f t="shared" ref="AZ5:AZ40" si="9">IF(O5=999,0,(LOOKUP($O5,$A$5:$A$40,$J$5:$J$40)))</f>
        <v>8</v>
      </c>
      <c r="BA5" s="90">
        <f t="shared" ref="BA5:BA40" si="10">IF(Q5=999,0,(LOOKUP($Q5,$A$5:$A$40,$J$5:$J$40)))</f>
        <v>11</v>
      </c>
      <c r="BB5" s="90">
        <f t="shared" ref="BB5:BB40" si="11">IF(S5=999,0,(LOOKUP($S5,$A$5:$A$40,$J$5:$J$40)))</f>
        <v>11</v>
      </c>
      <c r="BC5" s="91">
        <f t="shared" ref="BC5:BC40" si="12">IF(U5=999,0,(LOOKUP($U5,$A$5:$A$40,$J$5:$J$40)))</f>
        <v>11</v>
      </c>
      <c r="BD5" s="90">
        <f t="shared" ref="BD5:BD40" si="13">IF(W5=999,0,(LOOKUP($W5,$A$5:$A$40,$J$5:$J$40)))</f>
        <v>17</v>
      </c>
      <c r="BE5" s="90">
        <f t="shared" ref="BE5:BE40" si="14">IF(Y5=999,0,(LOOKUP($Y5,$A$5:$A$40,$J$5:$J$40)))</f>
        <v>11</v>
      </c>
      <c r="BF5" s="90">
        <f t="shared" ref="BF5:BF40" si="15">IF(AA5=999,0,(LOOKUP($AA5,$A$5:$A$40,$J$5:$J$40)))</f>
        <v>17</v>
      </c>
      <c r="BG5" s="90">
        <f>IF(AC5=999,0,(LOOKUP($AC5,$A$5:$A$40,$J$5:$J$40)))</f>
        <v>14</v>
      </c>
      <c r="BH5" s="90">
        <f>IF(AE5=999,0,(LOOKUP($AE5,$A$5:$A$40,$J$5:$J$40)))</f>
        <v>13</v>
      </c>
      <c r="BI5" s="90">
        <f>IF(AG5=999,0,(LOOKUP($AG5,$A$5:$A$40,$J$5:$J$40)))</f>
        <v>13</v>
      </c>
      <c r="BJ5" s="90">
        <f>IF(AI5=999,0,(LOOKUP($AI5,$A$5:$A$40,$J$5:$J$40)))</f>
        <v>12</v>
      </c>
      <c r="BK5" s="92">
        <f>SUM(AZ5,BA5,BB5,BC5,BD5,BF5,BE5,BG5,BH5,BI5,BJ5)</f>
        <v>138</v>
      </c>
      <c r="BL5" s="91">
        <f>IF($AW$1&gt;8,(IF($AW$1=9,MIN(AZ5:BH5),IF($AW$1=10,MIN(AZ5:BI5),IF($AW$1=11,MIN(AZ5:BJ5))))),(IF($AW$1=4,MIN(AZ5:BC5),IF($AW$1=5,MIN(AZ5:BD5),IF($AW$1=6,MIN(AZ5:BE5),IF($AW$1=7,MIN(AZ5:BF5),IF($AW$1=8,MIN(AZ5:BG5))))))))</f>
        <v>8</v>
      </c>
      <c r="BM5" s="91">
        <f>IF($AW$1&gt;8,(IF($AW$1=9,MAX(AZ5:BH5),IF($AW$1=10,MAX(AZ5:BI5),IF($AW$1=11,MAX(AZ5:BJ5))))),(IF($AW$1=4,MAX(AZ5:BC5),IF($AW$1=5,MAX(AZ5:BD5),IF($AW$1=6,MAX(AZ5:BE5),IF($AW$1=7,MAX(AZ5:BF5),IF($AW$1=8,MAX(AZ5:BG5))))))))</f>
        <v>17</v>
      </c>
      <c r="BN5" s="93">
        <f>SUM($BK5-$BL5)</f>
        <v>130</v>
      </c>
      <c r="BO5" s="44"/>
    </row>
    <row r="6" spans="1:67" ht="14.25" x14ac:dyDescent="0.2">
      <c r="A6" s="94">
        <v>2</v>
      </c>
      <c r="B6" s="95" t="s">
        <v>41</v>
      </c>
      <c r="C6" s="95" t="s">
        <v>42</v>
      </c>
      <c r="D6" s="96" t="s">
        <v>137</v>
      </c>
      <c r="E6" s="97">
        <f>IF(G6=0,0,IF(G6+F6&lt;1000,1000,G6+F6))</f>
        <v>1477</v>
      </c>
      <c r="F6" s="98">
        <f>IF(K6=0,0,IF(G6+(IF(H6&gt;-150,(IF(H6&gt;=150,IF(J6&gt;=$AT$1,0,SUM(IF(MAX(O6:AJ6)=999,J6-2,J6)-K6*2*(15+50)%)*10),SUM(IF(MAX(O6:AJ6)=999,J6-2,J6)-K6*2*(H6/10+50)%)*10)),(IF(H6&lt;-150,IF((IF(MAX(O6:AJ6)=999,J6-2,J6)-K6*2*(H6/10+50)%)*10&lt;1,0,(IF(MAX(O6:AJ6)=999,J6-2,J6)-K6*2*(H6/10+50)%)*10))))),(IF(H6&gt;-150,(IF(H6&gt;150,IF(J6&gt;=$AT$1,0,SUM(IF(MAX(O6:AJ6)=999,J6-2,J6)-K6*2*(15+50)%)*10),SUM(IF(MAX(O6:AJ6)=999,J6-2,J6)-K6*2*(H6/10+50)%)*10)),(IF(H6&lt;-150,IF((IF(MAX(O6:AJ6)=999,J6-2,J6)-K6*2*(H6/10+50)%)*10&lt;1,0,(IF(MAX(O6:AJ6)=999,J6-2,J6)-K6*2*(H6/10+50)%)*10)))))))</f>
        <v>-0.99999999999999645</v>
      </c>
      <c r="G6" s="96">
        <v>1478</v>
      </c>
      <c r="H6" s="100">
        <f t="shared" si="0"/>
        <v>161.71428571428578</v>
      </c>
      <c r="I6" s="101">
        <v>28</v>
      </c>
      <c r="J6" s="102">
        <v>9</v>
      </c>
      <c r="K6" s="103">
        <v>7</v>
      </c>
      <c r="L6" s="104">
        <f>SUM(AN6:AX6)/K6</f>
        <v>1316.2857142857142</v>
      </c>
      <c r="M6" s="100">
        <f>BK6</f>
        <v>92</v>
      </c>
      <c r="N6" s="105">
        <f>BN6</f>
        <v>92</v>
      </c>
      <c r="O6" s="106">
        <v>20</v>
      </c>
      <c r="P6" s="107">
        <v>1</v>
      </c>
      <c r="Q6" s="108">
        <v>26</v>
      </c>
      <c r="R6" s="109">
        <v>2</v>
      </c>
      <c r="S6" s="110">
        <v>13</v>
      </c>
      <c r="T6" s="111">
        <v>2</v>
      </c>
      <c r="U6" s="108">
        <v>5</v>
      </c>
      <c r="V6" s="111">
        <v>2</v>
      </c>
      <c r="W6" s="110">
        <v>6</v>
      </c>
      <c r="X6" s="111">
        <v>2</v>
      </c>
      <c r="Y6" s="110">
        <v>4</v>
      </c>
      <c r="Z6" s="111">
        <v>0</v>
      </c>
      <c r="AA6" s="110">
        <v>12</v>
      </c>
      <c r="AB6" s="109">
        <v>0</v>
      </c>
      <c r="AC6" s="183">
        <v>0</v>
      </c>
      <c r="AD6" s="184">
        <v>0</v>
      </c>
      <c r="AE6" s="185">
        <v>0</v>
      </c>
      <c r="AF6" s="186">
        <v>0</v>
      </c>
      <c r="AG6" s="187">
        <v>0</v>
      </c>
      <c r="AH6" s="188">
        <v>0</v>
      </c>
      <c r="AI6" s="187">
        <v>0</v>
      </c>
      <c r="AJ6" s="188">
        <v>0</v>
      </c>
      <c r="AK6" s="84"/>
      <c r="AL6" s="85">
        <f t="shared" si="1"/>
        <v>9</v>
      </c>
      <c r="AM6" s="84"/>
      <c r="AN6" s="113">
        <f t="shared" si="2"/>
        <v>1206</v>
      </c>
      <c r="AO6" s="91">
        <f t="shared" si="3"/>
        <v>1143</v>
      </c>
      <c r="AP6" s="114">
        <f t="shared" si="4"/>
        <v>1298</v>
      </c>
      <c r="AQ6" s="91">
        <f t="shared" si="5"/>
        <v>1433</v>
      </c>
      <c r="AR6" s="114">
        <f t="shared" si="6"/>
        <v>1380</v>
      </c>
      <c r="AS6" s="114">
        <f t="shared" si="7"/>
        <v>1435</v>
      </c>
      <c r="AT6" s="114">
        <f t="shared" si="8"/>
        <v>1319</v>
      </c>
      <c r="AU6" s="189">
        <v>0</v>
      </c>
      <c r="AV6" s="190">
        <v>0</v>
      </c>
      <c r="AW6" s="189">
        <v>0</v>
      </c>
      <c r="AX6" s="189">
        <v>0</v>
      </c>
      <c r="AY6" s="39"/>
      <c r="AZ6" s="115">
        <f t="shared" si="9"/>
        <v>11</v>
      </c>
      <c r="BA6" s="114">
        <f t="shared" si="10"/>
        <v>10</v>
      </c>
      <c r="BB6" s="114">
        <f t="shared" si="11"/>
        <v>13</v>
      </c>
      <c r="BC6" s="91">
        <f t="shared" si="12"/>
        <v>13</v>
      </c>
      <c r="BD6" s="114">
        <f t="shared" si="13"/>
        <v>17</v>
      </c>
      <c r="BE6" s="114">
        <f t="shared" si="14"/>
        <v>17</v>
      </c>
      <c r="BF6" s="114">
        <f t="shared" si="15"/>
        <v>11</v>
      </c>
      <c r="BG6" s="189">
        <v>0</v>
      </c>
      <c r="BH6" s="189">
        <v>0</v>
      </c>
      <c r="BI6" s="189">
        <v>0</v>
      </c>
      <c r="BJ6" s="189">
        <v>0</v>
      </c>
      <c r="BK6" s="92">
        <f>SUM(AZ6,BA6,BB6,BC6,BD6,BF6,BE6,BG6,BH6,BI6,BJ6)</f>
        <v>92</v>
      </c>
      <c r="BL6" s="91">
        <f>IF($AW$1&gt;8,(IF($AW$1=9,MIN(AZ6:BH6),IF($AW$1=10,MIN(AZ6:BI6),IF($AW$1=11,MIN(AZ6:BJ6))))),(IF($AW$1=4,MIN(AZ6:BC6),IF($AW$1=5,MIN(AZ6:BD6),IF($AW$1=6,MIN(AZ6:BE6),IF($AW$1=7,MIN(AZ6:BF6),IF($AW$1=8,MIN(AZ6:BG6))))))))</f>
        <v>0</v>
      </c>
      <c r="BM6" s="91">
        <f>IF($AW$1&gt;8,(IF($AW$1=9,MAX(AZ6:BH6),IF($AW$1=10,MAX(AZ6:BI6),IF($AW$1=11,MAX(AZ6:BJ6))))),(IF($AW$1=4,MAX(AZ6:BC6),IF($AW$1=5,MAX(AZ6:BD6),IF($AW$1=6,MAX(AZ6:BE6),IF($AW$1=7,MAX(AZ6:BF6),IF($AW$1=8,MAX(AZ6:BG6))))))))</f>
        <v>17</v>
      </c>
      <c r="BN6" s="93">
        <f>SUM($BK6-$BL6)</f>
        <v>92</v>
      </c>
      <c r="BO6" s="44"/>
    </row>
    <row r="7" spans="1:67" ht="14.25" x14ac:dyDescent="0.2">
      <c r="A7" s="94">
        <v>3</v>
      </c>
      <c r="B7" s="95" t="s">
        <v>3</v>
      </c>
      <c r="C7" s="116" t="s">
        <v>18</v>
      </c>
      <c r="D7" s="96" t="s">
        <v>137</v>
      </c>
      <c r="E7" s="97">
        <f t="shared" ref="E7:E40" si="16">IF(G7=0,0,IF(G7+F7&lt;1000,1000,G7+F7))</f>
        <v>1382</v>
      </c>
      <c r="F7" s="98">
        <f>IF(K7=0,0,IF(G7+(IF(H7&gt;-150,(IF(H7&gt;=150,IF(J7&gt;=$AT$1,0,SUM(IF(MAX(O7:AJ7)=999,J7-2,J7)-K7*2*(15+50)%)*10),SUM(IF(MAX(O7:AJ7)=999,J7-2,J7)-K7*2*(H7/10+50)%)*10)),(IF(H7&lt;-150,IF((IF(MAX(O7:AJ7)=999,J7-2,J7)-K7*2*(H7/10+50)%)*10&lt;1,0,(IF(MAX(O7:AJ7)=999,J7-2,J7)-K7*2*(H7/10+50)%)*10))))),(IF(H7&gt;-150,(IF(H7&gt;150,IF(J7&gt;=$AT$1,0,SUM(IF(MAX(O7:AJ7)=999,J7-2,J7)-K7*2*(15+50)%)*10),SUM(IF(MAX(O7:AJ7)=999,J7-2,J7)-K7*2*(H7/10+50)%)*10)),(IF(H7&lt;-150,IF((IF(MAX(O7:AJ7)=999,J7-2,J7)-K7*2*(H7/10+50)%)*10&lt;1,0,(IF(MAX(O7:AJ7)=999,J7-2,J7)-K7*2*(H7/10+50)%)*10)))))))</f>
        <v>-53.000000000000007</v>
      </c>
      <c r="G7" s="96">
        <v>1435</v>
      </c>
      <c r="H7" s="100">
        <f t="shared" si="0"/>
        <v>306.09090909090901</v>
      </c>
      <c r="I7" s="101">
        <v>29</v>
      </c>
      <c r="J7" s="102">
        <v>9</v>
      </c>
      <c r="K7" s="117">
        <v>11</v>
      </c>
      <c r="L7" s="104">
        <f t="shared" ref="L7:L40" si="17">SUM(AN7:AX7)/K7</f>
        <v>1128.909090909091</v>
      </c>
      <c r="M7" s="100">
        <f t="shared" ref="M7:M40" si="18">BK7</f>
        <v>124</v>
      </c>
      <c r="N7" s="105">
        <f t="shared" ref="N7:N40" si="19">BN7</f>
        <v>116</v>
      </c>
      <c r="O7" s="106">
        <v>22</v>
      </c>
      <c r="P7" s="107">
        <v>2</v>
      </c>
      <c r="Q7" s="108">
        <v>13</v>
      </c>
      <c r="R7" s="109">
        <v>1</v>
      </c>
      <c r="S7" s="110">
        <v>15</v>
      </c>
      <c r="T7" s="111">
        <v>0</v>
      </c>
      <c r="U7" s="108">
        <v>30</v>
      </c>
      <c r="V7" s="111">
        <v>1</v>
      </c>
      <c r="W7" s="110">
        <v>36</v>
      </c>
      <c r="X7" s="111">
        <v>1</v>
      </c>
      <c r="Y7" s="110">
        <v>24</v>
      </c>
      <c r="Z7" s="111">
        <v>1</v>
      </c>
      <c r="AA7" s="110">
        <v>35</v>
      </c>
      <c r="AB7" s="109">
        <v>0</v>
      </c>
      <c r="AC7" s="106">
        <v>33</v>
      </c>
      <c r="AD7" s="107">
        <v>1</v>
      </c>
      <c r="AE7" s="112">
        <v>20</v>
      </c>
      <c r="AF7" s="109">
        <v>0</v>
      </c>
      <c r="AG7" s="108">
        <v>27</v>
      </c>
      <c r="AH7" s="111">
        <v>1</v>
      </c>
      <c r="AI7" s="108">
        <v>31</v>
      </c>
      <c r="AJ7" s="111">
        <v>1</v>
      </c>
      <c r="AK7" s="84"/>
      <c r="AL7" s="85">
        <f t="shared" si="1"/>
        <v>9</v>
      </c>
      <c r="AM7" s="84"/>
      <c r="AN7" s="113">
        <f t="shared" si="2"/>
        <v>1178</v>
      </c>
      <c r="AO7" s="91">
        <f t="shared" si="3"/>
        <v>1298</v>
      </c>
      <c r="AP7" s="114">
        <f t="shared" si="4"/>
        <v>1275</v>
      </c>
      <c r="AQ7" s="91">
        <f t="shared" si="5"/>
        <v>1083</v>
      </c>
      <c r="AR7" s="114">
        <f t="shared" si="6"/>
        <v>1000</v>
      </c>
      <c r="AS7" s="114">
        <f t="shared" si="7"/>
        <v>1162</v>
      </c>
      <c r="AT7" s="114">
        <f t="shared" si="8"/>
        <v>1014</v>
      </c>
      <c r="AU7" s="114">
        <f t="shared" ref="AU7:AU40" si="20">IF(B7="BRIVS",0,(LOOKUP(AC7,$A$5:$A$40,$G$5:$G$40)))</f>
        <v>1015</v>
      </c>
      <c r="AV7" s="91">
        <f t="shared" ref="AV7:AV40" si="21">IF(B7="BRIVS",0,(LOOKUP(AE7,$A$5:$A$40,$G$5:$G$40)))</f>
        <v>1206</v>
      </c>
      <c r="AW7" s="114">
        <f t="shared" ref="AW7:AW40" si="22">IF(B7="BRIVS",0,(LOOKUP(AG7,$A$5:$A$40,$G$5:$G$40)))</f>
        <v>1132</v>
      </c>
      <c r="AX7" s="114">
        <f t="shared" ref="AX7:AX40" si="23">IF(B7="BRIVS",0,(LOOKUP(AI7,$A$5:$A$40,$G$5:$G$40)))</f>
        <v>1055</v>
      </c>
      <c r="AY7" s="39"/>
      <c r="AZ7" s="115">
        <f t="shared" si="9"/>
        <v>12</v>
      </c>
      <c r="BA7" s="114">
        <f t="shared" si="10"/>
        <v>13</v>
      </c>
      <c r="BB7" s="114">
        <f t="shared" si="11"/>
        <v>14</v>
      </c>
      <c r="BC7" s="91">
        <f t="shared" si="12"/>
        <v>10</v>
      </c>
      <c r="BD7" s="114">
        <f t="shared" si="13"/>
        <v>12</v>
      </c>
      <c r="BE7" s="114">
        <f t="shared" si="14"/>
        <v>13</v>
      </c>
      <c r="BF7" s="114">
        <f t="shared" si="15"/>
        <v>10</v>
      </c>
      <c r="BG7" s="114">
        <f t="shared" ref="BG7:BG40" si="24">IF(AC7=999,0,(LOOKUP($AC7,$A$5:$A$40,$J$5:$J$40)))</f>
        <v>11</v>
      </c>
      <c r="BH7" s="114">
        <f t="shared" ref="BH7:BH40" si="25">IF(AE7=999,0,(LOOKUP($AE7,$A$5:$A$40,$J$5:$J$40)))</f>
        <v>11</v>
      </c>
      <c r="BI7" s="114">
        <f t="shared" ref="BI7:BI40" si="26">IF(AG7=999,0,(LOOKUP($AG7,$A$5:$A$40,$J$5:$J$40)))</f>
        <v>10</v>
      </c>
      <c r="BJ7" s="114">
        <f t="shared" ref="BJ7:BJ40" si="27">IF(AI7=999,0,(LOOKUP($AI7,$A$5:$A$40,$J$5:$J$40)))</f>
        <v>8</v>
      </c>
      <c r="BK7" s="92">
        <f t="shared" ref="BK7:BK40" si="28">SUM(AZ7,BA7,BB7,BC7,BD7,BF7,BE7,BG7,BH7,BI7,BJ7)</f>
        <v>124</v>
      </c>
      <c r="BL7" s="91">
        <f t="shared" ref="BL7:BL40" si="29">IF($AW$1&gt;8,(IF($AW$1=9,MIN(AZ7:BH7),IF($AW$1=10,MIN(AZ7:BI7),IF($AW$1=11,MIN(AZ7:BJ7))))),(IF($AW$1=4,MIN(AZ7:BC7),IF($AW$1=5,MIN(AZ7:BD7),IF($AW$1=6,MIN(AZ7:BE7),IF($AW$1=7,MIN(AZ7:BF7),IF($AW$1=8,MIN(AZ7:BG7))))))))</f>
        <v>8</v>
      </c>
      <c r="BM7" s="91">
        <f t="shared" ref="BM7:BM40" si="30">IF($AW$1&gt;8,(IF($AW$1=9,MAX(AZ7:BH7),IF($AW$1=10,MAX(AZ7:BI7),IF($AW$1=11,MAX(AZ7:BJ7))))),(IF($AW$1=4,MAX(AZ7:BC7),IF($AW$1=5,MAX(AZ7:BD7),IF($AW$1=6,MAX(AZ7:BE7),IF($AW$1=7,MAX(AZ7:BF7),IF($AW$1=8,MAX(AZ7:BG7))))))))</f>
        <v>14</v>
      </c>
      <c r="BN7" s="93">
        <f t="shared" ref="BN7:BN40" si="31">SUM($BK7-$BL7)</f>
        <v>116</v>
      </c>
      <c r="BO7" s="44"/>
    </row>
    <row r="8" spans="1:67" ht="14.25" x14ac:dyDescent="0.2">
      <c r="A8" s="94">
        <v>4</v>
      </c>
      <c r="B8" s="95" t="s">
        <v>2</v>
      </c>
      <c r="C8" s="116" t="s">
        <v>16</v>
      </c>
      <c r="D8" s="96"/>
      <c r="E8" s="97">
        <f t="shared" si="16"/>
        <v>1468.64</v>
      </c>
      <c r="F8" s="98">
        <f>IF(K8=0,0,IF(G8+(IF(H8&gt;-150,(IF(H8&gt;=150,IF(J8&gt;=$AT$1,0,SUM(IF(MAX(O8:AJ8)=999,J8-2,J8)-K8*2*(15+50)%)*10),SUM(IF(MAX(O8:AJ8)=999,J8-2,J8)-K8*2*(H8/10+50)%)*10)),(IF(H8&lt;-150,IF((IF(MAX(O8:AJ8)=999,J8-2,J8)-K8*2*(H8/10+50)%)*10&lt;1,0,(IF(MAX(O8:AJ8)=999,J8-2,J8)-K8*2*(H8/10+50)%)*10))))),(IF(H8&gt;-150,(IF(H8&gt;150,IF(J8&gt;=$AT$1,0,SUM(IF(MAX(O8:AJ8)=999,J8-2,J8)-K8*2*(15+50)%)*10),SUM(IF(MAX(O8:AJ8)=999,J8-2,J8)-K8*2*(H8/10+50)%)*10)),(IF(H8&lt;-150,IF((IF(MAX(O8:AJ8)=999,J8-2,J8)-K8*2*(H8/10+50)%)*10&lt;1,0,(IF(MAX(O8:AJ8)=999,J8-2,J8)-K8*2*(H8/10+50)%)*10)))))))</f>
        <v>33.640000000000008</v>
      </c>
      <c r="G8" s="96">
        <v>1435</v>
      </c>
      <c r="H8" s="100">
        <f t="shared" si="0"/>
        <v>119.81818181818176</v>
      </c>
      <c r="I8" s="101">
        <v>1</v>
      </c>
      <c r="J8" s="102">
        <v>17</v>
      </c>
      <c r="K8" s="103">
        <v>11</v>
      </c>
      <c r="L8" s="104">
        <f t="shared" si="17"/>
        <v>1315.1818181818182</v>
      </c>
      <c r="M8" s="100">
        <f t="shared" si="18"/>
        <v>142</v>
      </c>
      <c r="N8" s="105">
        <f t="shared" si="19"/>
        <v>133</v>
      </c>
      <c r="O8" s="106">
        <v>24</v>
      </c>
      <c r="P8" s="107">
        <v>2</v>
      </c>
      <c r="Q8" s="108">
        <v>10</v>
      </c>
      <c r="R8" s="109">
        <v>2</v>
      </c>
      <c r="S8" s="110">
        <v>6</v>
      </c>
      <c r="T8" s="111">
        <v>0</v>
      </c>
      <c r="U8" s="108">
        <v>36</v>
      </c>
      <c r="V8" s="111">
        <v>2</v>
      </c>
      <c r="W8" s="110">
        <v>1</v>
      </c>
      <c r="X8" s="111">
        <v>2</v>
      </c>
      <c r="Y8" s="110">
        <v>2</v>
      </c>
      <c r="Z8" s="111">
        <v>2</v>
      </c>
      <c r="AA8" s="110">
        <v>5</v>
      </c>
      <c r="AB8" s="109">
        <v>1</v>
      </c>
      <c r="AC8" s="106">
        <v>12</v>
      </c>
      <c r="AD8" s="107">
        <v>2</v>
      </c>
      <c r="AE8" s="112">
        <v>19</v>
      </c>
      <c r="AF8" s="109">
        <v>2</v>
      </c>
      <c r="AG8" s="108">
        <v>15</v>
      </c>
      <c r="AH8" s="111">
        <v>1</v>
      </c>
      <c r="AI8" s="108">
        <v>8</v>
      </c>
      <c r="AJ8" s="111">
        <v>1</v>
      </c>
      <c r="AK8" s="84"/>
      <c r="AL8" s="85">
        <f t="shared" si="1"/>
        <v>17</v>
      </c>
      <c r="AM8" s="84"/>
      <c r="AN8" s="113">
        <f t="shared" si="2"/>
        <v>1162</v>
      </c>
      <c r="AO8" s="91">
        <f t="shared" si="3"/>
        <v>1337</v>
      </c>
      <c r="AP8" s="114">
        <f t="shared" si="4"/>
        <v>1380</v>
      </c>
      <c r="AQ8" s="91">
        <f t="shared" si="5"/>
        <v>1000</v>
      </c>
      <c r="AR8" s="114">
        <f t="shared" si="6"/>
        <v>1507</v>
      </c>
      <c r="AS8" s="114">
        <f t="shared" si="7"/>
        <v>1478</v>
      </c>
      <c r="AT8" s="114">
        <f t="shared" si="8"/>
        <v>1433</v>
      </c>
      <c r="AU8" s="114">
        <f t="shared" si="20"/>
        <v>1319</v>
      </c>
      <c r="AV8" s="91">
        <f t="shared" si="21"/>
        <v>1217</v>
      </c>
      <c r="AW8" s="114">
        <f t="shared" si="22"/>
        <v>1275</v>
      </c>
      <c r="AX8" s="114">
        <f t="shared" si="23"/>
        <v>1359</v>
      </c>
      <c r="AY8" s="39"/>
      <c r="AZ8" s="115">
        <f t="shared" si="9"/>
        <v>13</v>
      </c>
      <c r="BA8" s="114">
        <f t="shared" si="10"/>
        <v>10</v>
      </c>
      <c r="BB8" s="114">
        <f t="shared" si="11"/>
        <v>17</v>
      </c>
      <c r="BC8" s="91">
        <f t="shared" si="12"/>
        <v>12</v>
      </c>
      <c r="BD8" s="114">
        <f t="shared" si="13"/>
        <v>17</v>
      </c>
      <c r="BE8" s="114">
        <f t="shared" si="14"/>
        <v>9</v>
      </c>
      <c r="BF8" s="114">
        <f t="shared" si="15"/>
        <v>13</v>
      </c>
      <c r="BG8" s="114">
        <f t="shared" si="24"/>
        <v>11</v>
      </c>
      <c r="BH8" s="114">
        <f t="shared" si="25"/>
        <v>12</v>
      </c>
      <c r="BI8" s="114">
        <f t="shared" si="26"/>
        <v>14</v>
      </c>
      <c r="BJ8" s="114">
        <f t="shared" si="27"/>
        <v>14</v>
      </c>
      <c r="BK8" s="92">
        <f t="shared" si="28"/>
        <v>142</v>
      </c>
      <c r="BL8" s="91">
        <f t="shared" si="29"/>
        <v>9</v>
      </c>
      <c r="BM8" s="91">
        <f t="shared" si="30"/>
        <v>17</v>
      </c>
      <c r="BN8" s="93">
        <f t="shared" si="31"/>
        <v>133</v>
      </c>
      <c r="BO8" s="44"/>
    </row>
    <row r="9" spans="1:67" ht="14.25" x14ac:dyDescent="0.2">
      <c r="A9" s="94">
        <v>5</v>
      </c>
      <c r="B9" s="95" t="s">
        <v>90</v>
      </c>
      <c r="C9" s="116" t="s">
        <v>16</v>
      </c>
      <c r="D9" s="96" t="s">
        <v>137</v>
      </c>
      <c r="E9" s="97">
        <f t="shared" si="16"/>
        <v>1433</v>
      </c>
      <c r="F9" s="169">
        <v>0</v>
      </c>
      <c r="G9" s="96">
        <v>1433</v>
      </c>
      <c r="H9" s="100">
        <f t="shared" si="0"/>
        <v>101.09090909090901</v>
      </c>
      <c r="I9" s="101">
        <v>6</v>
      </c>
      <c r="J9" s="102">
        <v>13</v>
      </c>
      <c r="K9" s="118">
        <v>11</v>
      </c>
      <c r="L9" s="104">
        <f t="shared" si="17"/>
        <v>1331.909090909091</v>
      </c>
      <c r="M9" s="100">
        <f t="shared" si="18"/>
        <v>144</v>
      </c>
      <c r="N9" s="105">
        <f t="shared" si="19"/>
        <v>135</v>
      </c>
      <c r="O9" s="106">
        <v>21</v>
      </c>
      <c r="P9" s="107">
        <v>2</v>
      </c>
      <c r="Q9" s="108">
        <v>14</v>
      </c>
      <c r="R9" s="109">
        <v>2</v>
      </c>
      <c r="S9" s="110">
        <v>9</v>
      </c>
      <c r="T9" s="111">
        <v>1</v>
      </c>
      <c r="U9" s="108">
        <v>2</v>
      </c>
      <c r="V9" s="111">
        <v>0</v>
      </c>
      <c r="W9" s="110">
        <v>15</v>
      </c>
      <c r="X9" s="111">
        <v>2</v>
      </c>
      <c r="Y9" s="110">
        <v>22</v>
      </c>
      <c r="Z9" s="111">
        <v>2</v>
      </c>
      <c r="AA9" s="110">
        <v>4</v>
      </c>
      <c r="AB9" s="109">
        <v>1</v>
      </c>
      <c r="AC9" s="106">
        <v>6</v>
      </c>
      <c r="AD9" s="107">
        <v>0</v>
      </c>
      <c r="AE9" s="112">
        <v>12</v>
      </c>
      <c r="AF9" s="109">
        <v>2</v>
      </c>
      <c r="AG9" s="108">
        <v>1</v>
      </c>
      <c r="AH9" s="111">
        <v>1</v>
      </c>
      <c r="AI9" s="108">
        <v>17</v>
      </c>
      <c r="AJ9" s="111">
        <v>0</v>
      </c>
      <c r="AK9" s="84"/>
      <c r="AL9" s="85">
        <f t="shared" si="1"/>
        <v>13</v>
      </c>
      <c r="AM9" s="84"/>
      <c r="AN9" s="113">
        <f t="shared" si="2"/>
        <v>1181</v>
      </c>
      <c r="AO9" s="91">
        <f t="shared" si="3"/>
        <v>1292</v>
      </c>
      <c r="AP9" s="114">
        <f t="shared" si="4"/>
        <v>1358</v>
      </c>
      <c r="AQ9" s="91">
        <f t="shared" si="5"/>
        <v>1478</v>
      </c>
      <c r="AR9" s="114">
        <f t="shared" si="6"/>
        <v>1275</v>
      </c>
      <c r="AS9" s="114">
        <f t="shared" si="7"/>
        <v>1178</v>
      </c>
      <c r="AT9" s="114">
        <f t="shared" si="8"/>
        <v>1435</v>
      </c>
      <c r="AU9" s="114">
        <f t="shared" si="20"/>
        <v>1380</v>
      </c>
      <c r="AV9" s="91">
        <f t="shared" si="21"/>
        <v>1319</v>
      </c>
      <c r="AW9" s="114">
        <f t="shared" si="22"/>
        <v>1507</v>
      </c>
      <c r="AX9" s="114">
        <f t="shared" si="23"/>
        <v>1248</v>
      </c>
      <c r="AY9" s="39"/>
      <c r="AZ9" s="115">
        <f t="shared" si="9"/>
        <v>11</v>
      </c>
      <c r="BA9" s="114">
        <f t="shared" si="10"/>
        <v>12</v>
      </c>
      <c r="BB9" s="114">
        <f t="shared" si="11"/>
        <v>11</v>
      </c>
      <c r="BC9" s="91">
        <f t="shared" si="12"/>
        <v>9</v>
      </c>
      <c r="BD9" s="114">
        <f t="shared" si="13"/>
        <v>14</v>
      </c>
      <c r="BE9" s="114">
        <f t="shared" si="14"/>
        <v>12</v>
      </c>
      <c r="BF9" s="114">
        <f t="shared" si="15"/>
        <v>17</v>
      </c>
      <c r="BG9" s="114">
        <f t="shared" si="24"/>
        <v>17</v>
      </c>
      <c r="BH9" s="114">
        <f t="shared" si="25"/>
        <v>11</v>
      </c>
      <c r="BI9" s="114">
        <f t="shared" si="26"/>
        <v>17</v>
      </c>
      <c r="BJ9" s="114">
        <f t="shared" si="27"/>
        <v>13</v>
      </c>
      <c r="BK9" s="92">
        <f t="shared" si="28"/>
        <v>144</v>
      </c>
      <c r="BL9" s="91">
        <f t="shared" si="29"/>
        <v>9</v>
      </c>
      <c r="BM9" s="91">
        <f t="shared" si="30"/>
        <v>17</v>
      </c>
      <c r="BN9" s="93">
        <f t="shared" si="31"/>
        <v>135</v>
      </c>
      <c r="BO9" s="44"/>
    </row>
    <row r="10" spans="1:67" ht="14.25" x14ac:dyDescent="0.2">
      <c r="A10" s="94">
        <v>6</v>
      </c>
      <c r="B10" s="95" t="s">
        <v>132</v>
      </c>
      <c r="C10" s="116" t="s">
        <v>16</v>
      </c>
      <c r="D10" s="96"/>
      <c r="E10" s="97">
        <f t="shared" si="16"/>
        <v>1429.34</v>
      </c>
      <c r="F10" s="98">
        <f>IF(K10=0,0,IF(G10+(IF(H10&gt;-150,(IF(H10&gt;=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,(IF(H10&gt;-150,(IF(H10&gt;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))</f>
        <v>49.339999999999975</v>
      </c>
      <c r="G10" s="96">
        <v>1380</v>
      </c>
      <c r="H10" s="100">
        <f t="shared" si="0"/>
        <v>48.454545454545496</v>
      </c>
      <c r="I10" s="101">
        <v>2</v>
      </c>
      <c r="J10" s="102">
        <v>17</v>
      </c>
      <c r="K10" s="103">
        <v>11</v>
      </c>
      <c r="L10" s="104">
        <f t="shared" si="17"/>
        <v>1331.5454545454545</v>
      </c>
      <c r="M10" s="100">
        <f t="shared" si="18"/>
        <v>141</v>
      </c>
      <c r="N10" s="105">
        <f t="shared" si="19"/>
        <v>132</v>
      </c>
      <c r="O10" s="106">
        <v>23</v>
      </c>
      <c r="P10" s="107">
        <v>2</v>
      </c>
      <c r="Q10" s="108">
        <v>19</v>
      </c>
      <c r="R10" s="109">
        <v>2</v>
      </c>
      <c r="S10" s="110">
        <v>4</v>
      </c>
      <c r="T10" s="111">
        <v>2</v>
      </c>
      <c r="U10" s="108">
        <v>15</v>
      </c>
      <c r="V10" s="111">
        <v>2</v>
      </c>
      <c r="W10" s="110">
        <v>2</v>
      </c>
      <c r="X10" s="111">
        <v>0</v>
      </c>
      <c r="Y10" s="110">
        <v>12</v>
      </c>
      <c r="Z10" s="111">
        <v>2</v>
      </c>
      <c r="AA10" s="110">
        <v>1</v>
      </c>
      <c r="AB10" s="109">
        <v>0</v>
      </c>
      <c r="AC10" s="106">
        <v>5</v>
      </c>
      <c r="AD10" s="107">
        <v>2</v>
      </c>
      <c r="AE10" s="112">
        <v>8</v>
      </c>
      <c r="AF10" s="109">
        <v>1</v>
      </c>
      <c r="AG10" s="108">
        <v>24</v>
      </c>
      <c r="AH10" s="111">
        <v>2</v>
      </c>
      <c r="AI10" s="108">
        <v>14</v>
      </c>
      <c r="AJ10" s="111">
        <v>2</v>
      </c>
      <c r="AK10" s="84"/>
      <c r="AL10" s="85">
        <f t="shared" si="1"/>
        <v>17</v>
      </c>
      <c r="AM10" s="84"/>
      <c r="AN10" s="113">
        <f t="shared" si="2"/>
        <v>1170</v>
      </c>
      <c r="AO10" s="91">
        <f t="shared" si="3"/>
        <v>1217</v>
      </c>
      <c r="AP10" s="114">
        <f t="shared" si="4"/>
        <v>1435</v>
      </c>
      <c r="AQ10" s="91">
        <f t="shared" si="5"/>
        <v>1275</v>
      </c>
      <c r="AR10" s="114">
        <f t="shared" si="6"/>
        <v>1478</v>
      </c>
      <c r="AS10" s="114">
        <f t="shared" si="7"/>
        <v>1319</v>
      </c>
      <c r="AT10" s="114">
        <f t="shared" si="8"/>
        <v>1507</v>
      </c>
      <c r="AU10" s="114">
        <f t="shared" si="20"/>
        <v>1433</v>
      </c>
      <c r="AV10" s="91">
        <f t="shared" si="21"/>
        <v>1359</v>
      </c>
      <c r="AW10" s="114">
        <f t="shared" si="22"/>
        <v>1162</v>
      </c>
      <c r="AX10" s="114">
        <f t="shared" si="23"/>
        <v>1292</v>
      </c>
      <c r="AY10" s="39"/>
      <c r="AZ10" s="115">
        <f t="shared" si="9"/>
        <v>9</v>
      </c>
      <c r="BA10" s="114">
        <f t="shared" si="10"/>
        <v>12</v>
      </c>
      <c r="BB10" s="114">
        <f t="shared" si="11"/>
        <v>17</v>
      </c>
      <c r="BC10" s="91">
        <f t="shared" si="12"/>
        <v>14</v>
      </c>
      <c r="BD10" s="114">
        <f t="shared" si="13"/>
        <v>9</v>
      </c>
      <c r="BE10" s="114">
        <f t="shared" si="14"/>
        <v>11</v>
      </c>
      <c r="BF10" s="114">
        <f t="shared" si="15"/>
        <v>17</v>
      </c>
      <c r="BG10" s="114">
        <f t="shared" si="24"/>
        <v>13</v>
      </c>
      <c r="BH10" s="114">
        <f t="shared" si="25"/>
        <v>14</v>
      </c>
      <c r="BI10" s="114">
        <f t="shared" si="26"/>
        <v>13</v>
      </c>
      <c r="BJ10" s="114">
        <f t="shared" si="27"/>
        <v>12</v>
      </c>
      <c r="BK10" s="92">
        <f t="shared" si="28"/>
        <v>141</v>
      </c>
      <c r="BL10" s="91">
        <f t="shared" si="29"/>
        <v>9</v>
      </c>
      <c r="BM10" s="91">
        <f t="shared" si="30"/>
        <v>17</v>
      </c>
      <c r="BN10" s="93">
        <f t="shared" si="31"/>
        <v>132</v>
      </c>
      <c r="BO10" s="44"/>
    </row>
    <row r="11" spans="1:67" ht="14.25" x14ac:dyDescent="0.2">
      <c r="A11" s="94">
        <v>7</v>
      </c>
      <c r="B11" s="95" t="s">
        <v>89</v>
      </c>
      <c r="C11" s="116" t="s">
        <v>16</v>
      </c>
      <c r="D11" s="96" t="s">
        <v>139</v>
      </c>
      <c r="E11" s="97">
        <f t="shared" si="16"/>
        <v>1361</v>
      </c>
      <c r="F11" s="169">
        <v>0</v>
      </c>
      <c r="G11" s="96">
        <v>1361</v>
      </c>
      <c r="H11" s="100">
        <f t="shared" si="0"/>
        <v>209.81818181818176</v>
      </c>
      <c r="I11" s="101">
        <v>26</v>
      </c>
      <c r="J11" s="102">
        <v>10</v>
      </c>
      <c r="K11" s="103">
        <v>11</v>
      </c>
      <c r="L11" s="104">
        <f t="shared" si="17"/>
        <v>1151.1818181818182</v>
      </c>
      <c r="M11" s="100">
        <f t="shared" si="18"/>
        <v>106</v>
      </c>
      <c r="N11" s="105">
        <f t="shared" si="19"/>
        <v>104</v>
      </c>
      <c r="O11" s="106">
        <v>25</v>
      </c>
      <c r="P11" s="107">
        <v>2</v>
      </c>
      <c r="Q11" s="108">
        <v>32</v>
      </c>
      <c r="R11" s="109">
        <v>1</v>
      </c>
      <c r="S11" s="110">
        <v>12</v>
      </c>
      <c r="T11" s="111">
        <v>1</v>
      </c>
      <c r="U11" s="108">
        <v>21</v>
      </c>
      <c r="V11" s="111">
        <v>0</v>
      </c>
      <c r="W11" s="110">
        <v>22</v>
      </c>
      <c r="X11" s="111">
        <v>0</v>
      </c>
      <c r="Y11" s="110">
        <v>18</v>
      </c>
      <c r="Z11" s="111">
        <v>1</v>
      </c>
      <c r="AA11" s="110">
        <v>33</v>
      </c>
      <c r="AB11" s="109">
        <v>1</v>
      </c>
      <c r="AC11" s="106">
        <v>10</v>
      </c>
      <c r="AD11" s="107">
        <v>1</v>
      </c>
      <c r="AE11" s="112">
        <v>27</v>
      </c>
      <c r="AF11" s="109">
        <v>1</v>
      </c>
      <c r="AG11" s="108">
        <v>30</v>
      </c>
      <c r="AH11" s="111">
        <v>0</v>
      </c>
      <c r="AI11" s="108">
        <v>34</v>
      </c>
      <c r="AJ11" s="111">
        <v>2</v>
      </c>
      <c r="AK11" s="84"/>
      <c r="AL11" s="85">
        <f t="shared" si="1"/>
        <v>10</v>
      </c>
      <c r="AM11" s="84"/>
      <c r="AN11" s="113">
        <f t="shared" si="2"/>
        <v>1145</v>
      </c>
      <c r="AO11" s="91">
        <f t="shared" si="3"/>
        <v>1048</v>
      </c>
      <c r="AP11" s="114">
        <f t="shared" si="4"/>
        <v>1319</v>
      </c>
      <c r="AQ11" s="91">
        <f t="shared" si="5"/>
        <v>1181</v>
      </c>
      <c r="AR11" s="114">
        <f t="shared" si="6"/>
        <v>1178</v>
      </c>
      <c r="AS11" s="114">
        <f t="shared" si="7"/>
        <v>1225</v>
      </c>
      <c r="AT11" s="114">
        <f t="shared" si="8"/>
        <v>1015</v>
      </c>
      <c r="AU11" s="114">
        <f t="shared" si="20"/>
        <v>1337</v>
      </c>
      <c r="AV11" s="91">
        <f t="shared" si="21"/>
        <v>1132</v>
      </c>
      <c r="AW11" s="114">
        <f t="shared" si="22"/>
        <v>1083</v>
      </c>
      <c r="AX11" s="114">
        <f t="shared" si="23"/>
        <v>1000</v>
      </c>
      <c r="AY11" s="39"/>
      <c r="AZ11" s="115">
        <f t="shared" si="9"/>
        <v>10</v>
      </c>
      <c r="BA11" s="114">
        <f t="shared" si="10"/>
        <v>11</v>
      </c>
      <c r="BB11" s="114">
        <f t="shared" si="11"/>
        <v>11</v>
      </c>
      <c r="BC11" s="91">
        <f t="shared" si="12"/>
        <v>11</v>
      </c>
      <c r="BD11" s="114">
        <f t="shared" si="13"/>
        <v>12</v>
      </c>
      <c r="BE11" s="114">
        <f t="shared" si="14"/>
        <v>8</v>
      </c>
      <c r="BF11" s="114">
        <f t="shared" si="15"/>
        <v>11</v>
      </c>
      <c r="BG11" s="114">
        <f t="shared" si="24"/>
        <v>10</v>
      </c>
      <c r="BH11" s="114">
        <f t="shared" si="25"/>
        <v>10</v>
      </c>
      <c r="BI11" s="114">
        <f t="shared" si="26"/>
        <v>10</v>
      </c>
      <c r="BJ11" s="114">
        <f t="shared" si="27"/>
        <v>2</v>
      </c>
      <c r="BK11" s="92">
        <f t="shared" si="28"/>
        <v>106</v>
      </c>
      <c r="BL11" s="91">
        <f t="shared" si="29"/>
        <v>2</v>
      </c>
      <c r="BM11" s="91">
        <f t="shared" si="30"/>
        <v>12</v>
      </c>
      <c r="BN11" s="93">
        <f t="shared" si="31"/>
        <v>104</v>
      </c>
      <c r="BO11" s="44"/>
    </row>
    <row r="12" spans="1:67" ht="14.25" x14ac:dyDescent="0.2">
      <c r="A12" s="94">
        <v>8</v>
      </c>
      <c r="B12" s="95" t="s">
        <v>43</v>
      </c>
      <c r="C12" s="116" t="s">
        <v>44</v>
      </c>
      <c r="D12" s="119"/>
      <c r="E12" s="97">
        <f t="shared" si="16"/>
        <v>1359.06</v>
      </c>
      <c r="F12" s="98">
        <f>IF(K12=0,0,IF(G12+(IF(H12&gt;-150,(IF(H12&gt;=150,IF(J12&gt;=$AT$1,0,SUM(IF(MAX(O12:AJ12)=999,J12-2,J12)-K12*2*(15+50)%)*10),SUM(IF(MAX(O12:AJ12)=999,J12-2,J12)-K12*2*(H12/10+50)%)*10)),(IF(H12&lt;-150,IF((IF(MAX(O12:AJ12)=999,J12-2,J12)-K12*2*(H12/10+50)%)*10&lt;1,0,(IF(MAX(O12:AJ12)=999,J12-2,J12)-K12*2*(H12/10+50)%)*10))))),(IF(H12&gt;-150,(IF(H12&gt;150,IF(J12&gt;=$AT$1,0,SUM(IF(MAX(O12:AJ12)=999,J12-2,J12)-K12*2*(15+50)%)*10),SUM(IF(MAX(O12:AJ12)=999,J12-2,J12)-K12*2*(H12/10+50)%)*10)),(IF(H12&lt;-150,IF((IF(MAX(O12:AJ12)=999,J12-2,J12)-K12*2*(H12/10+50)%)*10&lt;1,0,(IF(MAX(O12:AJ12)=999,J12-2,J12)-K12*2*(H12/10+50)%)*10)))))))</f>
        <v>6.0000000000002274E-2</v>
      </c>
      <c r="G12" s="96">
        <v>1359</v>
      </c>
      <c r="H12" s="100">
        <f t="shared" si="0"/>
        <v>136.09090909090901</v>
      </c>
      <c r="I12" s="101">
        <v>5</v>
      </c>
      <c r="J12" s="102">
        <v>14</v>
      </c>
      <c r="K12" s="103">
        <v>11</v>
      </c>
      <c r="L12" s="104">
        <f t="shared" si="17"/>
        <v>1222.909090909091</v>
      </c>
      <c r="M12" s="100">
        <f t="shared" si="18"/>
        <v>134</v>
      </c>
      <c r="N12" s="105">
        <f t="shared" si="19"/>
        <v>125</v>
      </c>
      <c r="O12" s="106">
        <v>26</v>
      </c>
      <c r="P12" s="107">
        <v>0</v>
      </c>
      <c r="Q12" s="108">
        <v>36</v>
      </c>
      <c r="R12" s="109">
        <v>1</v>
      </c>
      <c r="S12" s="110">
        <v>28</v>
      </c>
      <c r="T12" s="111">
        <v>2</v>
      </c>
      <c r="U12" s="108">
        <v>13</v>
      </c>
      <c r="V12" s="111">
        <v>1</v>
      </c>
      <c r="W12" s="110">
        <v>30</v>
      </c>
      <c r="X12" s="111">
        <v>2</v>
      </c>
      <c r="Y12" s="110">
        <v>19</v>
      </c>
      <c r="Z12" s="111">
        <v>1</v>
      </c>
      <c r="AA12" s="110">
        <v>14</v>
      </c>
      <c r="AB12" s="109">
        <v>1</v>
      </c>
      <c r="AC12" s="106">
        <v>11</v>
      </c>
      <c r="AD12" s="107">
        <v>2</v>
      </c>
      <c r="AE12" s="112">
        <v>6</v>
      </c>
      <c r="AF12" s="109">
        <v>1</v>
      </c>
      <c r="AG12" s="108">
        <v>21</v>
      </c>
      <c r="AH12" s="111">
        <v>2</v>
      </c>
      <c r="AI12" s="108">
        <v>4</v>
      </c>
      <c r="AJ12" s="111">
        <v>1</v>
      </c>
      <c r="AK12" s="84"/>
      <c r="AL12" s="85">
        <f t="shared" si="1"/>
        <v>14</v>
      </c>
      <c r="AM12" s="84"/>
      <c r="AN12" s="113">
        <f t="shared" si="2"/>
        <v>1143</v>
      </c>
      <c r="AO12" s="91">
        <f t="shared" si="3"/>
        <v>1000</v>
      </c>
      <c r="AP12" s="114">
        <f t="shared" si="4"/>
        <v>1095</v>
      </c>
      <c r="AQ12" s="91">
        <f t="shared" si="5"/>
        <v>1298</v>
      </c>
      <c r="AR12" s="114">
        <f t="shared" si="6"/>
        <v>1083</v>
      </c>
      <c r="AS12" s="114">
        <f t="shared" si="7"/>
        <v>1217</v>
      </c>
      <c r="AT12" s="114">
        <f t="shared" si="8"/>
        <v>1292</v>
      </c>
      <c r="AU12" s="114">
        <f t="shared" si="20"/>
        <v>1328</v>
      </c>
      <c r="AV12" s="91">
        <f t="shared" si="21"/>
        <v>1380</v>
      </c>
      <c r="AW12" s="114">
        <f t="shared" si="22"/>
        <v>1181</v>
      </c>
      <c r="AX12" s="114">
        <f t="shared" si="23"/>
        <v>1435</v>
      </c>
      <c r="AY12" s="39"/>
      <c r="AZ12" s="115">
        <f t="shared" si="9"/>
        <v>10</v>
      </c>
      <c r="BA12" s="114">
        <f t="shared" si="10"/>
        <v>12</v>
      </c>
      <c r="BB12" s="114">
        <f t="shared" si="11"/>
        <v>9</v>
      </c>
      <c r="BC12" s="91">
        <f t="shared" si="12"/>
        <v>13</v>
      </c>
      <c r="BD12" s="114">
        <f t="shared" si="13"/>
        <v>10</v>
      </c>
      <c r="BE12" s="114">
        <f t="shared" si="14"/>
        <v>12</v>
      </c>
      <c r="BF12" s="114">
        <f t="shared" si="15"/>
        <v>12</v>
      </c>
      <c r="BG12" s="114">
        <f t="shared" si="24"/>
        <v>11</v>
      </c>
      <c r="BH12" s="114">
        <f t="shared" si="25"/>
        <v>17</v>
      </c>
      <c r="BI12" s="114">
        <f t="shared" si="26"/>
        <v>11</v>
      </c>
      <c r="BJ12" s="114">
        <f t="shared" si="27"/>
        <v>17</v>
      </c>
      <c r="BK12" s="92">
        <f t="shared" si="28"/>
        <v>134</v>
      </c>
      <c r="BL12" s="91">
        <f t="shared" si="29"/>
        <v>9</v>
      </c>
      <c r="BM12" s="91">
        <f t="shared" si="30"/>
        <v>17</v>
      </c>
      <c r="BN12" s="93">
        <f t="shared" si="31"/>
        <v>125</v>
      </c>
      <c r="BO12" s="44"/>
    </row>
    <row r="13" spans="1:67" ht="14.25" x14ac:dyDescent="0.2">
      <c r="A13" s="94">
        <v>9</v>
      </c>
      <c r="B13" s="95" t="s">
        <v>211</v>
      </c>
      <c r="C13" s="116" t="s">
        <v>212</v>
      </c>
      <c r="D13" s="119"/>
      <c r="E13" s="97">
        <f t="shared" si="16"/>
        <v>1331.16</v>
      </c>
      <c r="F13" s="98">
        <f>IF(K13=0,0,IF(G13+(IF(H13&gt;-150,(IF(H13&gt;=150,IF(J13&gt;=$AT$1,0,SUM(IF(MAX(O13:AJ13)=999,J13-2,J13)-K13*2*(15+50)%)*10),SUM(IF(MAX(O13:AJ13)=999,J13-2,J13)-K13*2*(H13/10+50)%)*10)),(IF(H13&lt;-150,IF((IF(MAX(O13:AJ13)=999,J13-2,J13)-K13*2*(H13/10+50)%)*10&lt;1,0,(IF(MAX(O13:AJ13)=999,J13-2,J13)-K13*2*(H13/10+50)%)*10))))),(IF(H13&gt;-150,(IF(H13&gt;150,IF(J13&gt;=$AT$1,0,SUM(IF(MAX(O13:AJ13)=999,J13-2,J13)-K13*2*(15+50)%)*10),SUM(IF(MAX(O13:AJ13)=999,J13-2,J13)-K13*2*(H13/10+50)%)*10)),(IF(H13&lt;-150,IF((IF(MAX(O13:AJ13)=999,J13-2,J13)-K13*2*(H13/10+50)%)*10&lt;1,0,(IF(MAX(O13:AJ13)=999,J13-2,J13)-K13*2*(H13/10+50)%)*10)))))))</f>
        <v>-26.839999999999993</v>
      </c>
      <c r="G13" s="96">
        <v>1358</v>
      </c>
      <c r="H13" s="100">
        <f t="shared" si="0"/>
        <v>122</v>
      </c>
      <c r="I13" s="101">
        <v>15</v>
      </c>
      <c r="J13" s="102">
        <v>11</v>
      </c>
      <c r="K13" s="103">
        <v>11</v>
      </c>
      <c r="L13" s="104">
        <f t="shared" si="17"/>
        <v>1236</v>
      </c>
      <c r="M13" s="100">
        <f t="shared" si="18"/>
        <v>132</v>
      </c>
      <c r="N13" s="105">
        <f t="shared" si="19"/>
        <v>124</v>
      </c>
      <c r="O13" s="106">
        <v>27</v>
      </c>
      <c r="P13" s="107">
        <v>2</v>
      </c>
      <c r="Q13" s="108">
        <v>16</v>
      </c>
      <c r="R13" s="109">
        <v>2</v>
      </c>
      <c r="S13" s="110">
        <v>5</v>
      </c>
      <c r="T13" s="111">
        <v>1</v>
      </c>
      <c r="U13" s="108">
        <v>1</v>
      </c>
      <c r="V13" s="111">
        <v>0</v>
      </c>
      <c r="W13" s="110">
        <v>11</v>
      </c>
      <c r="X13" s="111">
        <v>0</v>
      </c>
      <c r="Y13" s="110">
        <v>36</v>
      </c>
      <c r="Z13" s="111">
        <v>2</v>
      </c>
      <c r="AA13" s="110">
        <v>26</v>
      </c>
      <c r="AB13" s="109">
        <v>2</v>
      </c>
      <c r="AC13" s="106">
        <v>24</v>
      </c>
      <c r="AD13" s="107">
        <v>0</v>
      </c>
      <c r="AE13" s="112">
        <v>32</v>
      </c>
      <c r="AF13" s="109">
        <v>1</v>
      </c>
      <c r="AG13" s="108">
        <v>13</v>
      </c>
      <c r="AH13" s="111">
        <v>1</v>
      </c>
      <c r="AI13" s="108">
        <v>15</v>
      </c>
      <c r="AJ13" s="111">
        <v>0</v>
      </c>
      <c r="AK13" s="84"/>
      <c r="AL13" s="85">
        <f t="shared" si="1"/>
        <v>11</v>
      </c>
      <c r="AM13" s="84"/>
      <c r="AN13" s="113">
        <f t="shared" si="2"/>
        <v>1132</v>
      </c>
      <c r="AO13" s="91">
        <f t="shared" si="3"/>
        <v>1270</v>
      </c>
      <c r="AP13" s="114">
        <f t="shared" si="4"/>
        <v>1433</v>
      </c>
      <c r="AQ13" s="91">
        <f t="shared" si="5"/>
        <v>1507</v>
      </c>
      <c r="AR13" s="114">
        <f t="shared" si="6"/>
        <v>1328</v>
      </c>
      <c r="AS13" s="114">
        <f t="shared" si="7"/>
        <v>1000</v>
      </c>
      <c r="AT13" s="114">
        <f t="shared" si="8"/>
        <v>1143</v>
      </c>
      <c r="AU13" s="114">
        <f t="shared" si="20"/>
        <v>1162</v>
      </c>
      <c r="AV13" s="91">
        <f t="shared" si="21"/>
        <v>1048</v>
      </c>
      <c r="AW13" s="114">
        <f t="shared" si="22"/>
        <v>1298</v>
      </c>
      <c r="AX13" s="114">
        <f t="shared" si="23"/>
        <v>1275</v>
      </c>
      <c r="AY13" s="39"/>
      <c r="AZ13" s="115">
        <f t="shared" si="9"/>
        <v>10</v>
      </c>
      <c r="BA13" s="114">
        <f t="shared" si="10"/>
        <v>8</v>
      </c>
      <c r="BB13" s="114">
        <f t="shared" si="11"/>
        <v>13</v>
      </c>
      <c r="BC13" s="91">
        <f t="shared" si="12"/>
        <v>17</v>
      </c>
      <c r="BD13" s="114">
        <f t="shared" si="13"/>
        <v>11</v>
      </c>
      <c r="BE13" s="114">
        <f t="shared" si="14"/>
        <v>12</v>
      </c>
      <c r="BF13" s="114">
        <f t="shared" si="15"/>
        <v>10</v>
      </c>
      <c r="BG13" s="114">
        <f t="shared" si="24"/>
        <v>13</v>
      </c>
      <c r="BH13" s="114">
        <f t="shared" si="25"/>
        <v>11</v>
      </c>
      <c r="BI13" s="114">
        <f t="shared" si="26"/>
        <v>13</v>
      </c>
      <c r="BJ13" s="114">
        <f t="shared" si="27"/>
        <v>14</v>
      </c>
      <c r="BK13" s="92">
        <f t="shared" si="28"/>
        <v>132</v>
      </c>
      <c r="BL13" s="91">
        <f t="shared" si="29"/>
        <v>8</v>
      </c>
      <c r="BM13" s="91">
        <f t="shared" si="30"/>
        <v>17</v>
      </c>
      <c r="BN13" s="93">
        <f t="shared" si="31"/>
        <v>124</v>
      </c>
      <c r="BO13" s="44"/>
    </row>
    <row r="14" spans="1:67" ht="14.25" x14ac:dyDescent="0.2">
      <c r="A14" s="94">
        <v>10</v>
      </c>
      <c r="B14" s="95" t="s">
        <v>125</v>
      </c>
      <c r="C14" s="116" t="s">
        <v>126</v>
      </c>
      <c r="D14" s="119"/>
      <c r="E14" s="97">
        <f t="shared" si="16"/>
        <v>1337</v>
      </c>
      <c r="F14" s="169">
        <v>0</v>
      </c>
      <c r="G14" s="120">
        <v>1337</v>
      </c>
      <c r="H14" s="100">
        <f t="shared" si="0"/>
        <v>163.63636363636374</v>
      </c>
      <c r="I14" s="101">
        <v>24</v>
      </c>
      <c r="J14" s="102">
        <v>10</v>
      </c>
      <c r="K14" s="103">
        <v>11</v>
      </c>
      <c r="L14" s="104">
        <f t="shared" si="17"/>
        <v>1173.3636363636363</v>
      </c>
      <c r="M14" s="100">
        <f t="shared" si="18"/>
        <v>112</v>
      </c>
      <c r="N14" s="105">
        <f t="shared" si="19"/>
        <v>110</v>
      </c>
      <c r="O14" s="106">
        <v>31</v>
      </c>
      <c r="P14" s="107">
        <v>2</v>
      </c>
      <c r="Q14" s="108">
        <v>4</v>
      </c>
      <c r="R14" s="109">
        <v>0</v>
      </c>
      <c r="S14" s="110">
        <v>20</v>
      </c>
      <c r="T14" s="111">
        <v>1</v>
      </c>
      <c r="U14" s="108">
        <v>32</v>
      </c>
      <c r="V14" s="111">
        <v>0</v>
      </c>
      <c r="W14" s="110">
        <v>27</v>
      </c>
      <c r="X14" s="111">
        <v>2</v>
      </c>
      <c r="Y14" s="110">
        <v>15</v>
      </c>
      <c r="Z14" s="111">
        <v>0</v>
      </c>
      <c r="AA14" s="110">
        <v>36</v>
      </c>
      <c r="AB14" s="109">
        <v>0</v>
      </c>
      <c r="AC14" s="106">
        <v>7</v>
      </c>
      <c r="AD14" s="107">
        <v>1</v>
      </c>
      <c r="AE14" s="112">
        <v>23</v>
      </c>
      <c r="AF14" s="109">
        <v>0</v>
      </c>
      <c r="AG14" s="108">
        <v>34</v>
      </c>
      <c r="AH14" s="111">
        <v>2</v>
      </c>
      <c r="AI14" s="108">
        <v>18</v>
      </c>
      <c r="AJ14" s="111">
        <v>2</v>
      </c>
      <c r="AK14" s="84"/>
      <c r="AL14" s="85">
        <f t="shared" si="1"/>
        <v>10</v>
      </c>
      <c r="AM14" s="84"/>
      <c r="AN14" s="113">
        <f t="shared" si="2"/>
        <v>1055</v>
      </c>
      <c r="AO14" s="91">
        <f t="shared" si="3"/>
        <v>1435</v>
      </c>
      <c r="AP14" s="114">
        <f t="shared" si="4"/>
        <v>1206</v>
      </c>
      <c r="AQ14" s="91">
        <f t="shared" si="5"/>
        <v>1048</v>
      </c>
      <c r="AR14" s="114">
        <f t="shared" si="6"/>
        <v>1132</v>
      </c>
      <c r="AS14" s="114">
        <f t="shared" si="7"/>
        <v>1275</v>
      </c>
      <c r="AT14" s="114">
        <f t="shared" si="8"/>
        <v>1000</v>
      </c>
      <c r="AU14" s="114">
        <f t="shared" si="20"/>
        <v>1361</v>
      </c>
      <c r="AV14" s="91">
        <f t="shared" si="21"/>
        <v>1170</v>
      </c>
      <c r="AW14" s="114">
        <f t="shared" si="22"/>
        <v>1000</v>
      </c>
      <c r="AX14" s="114">
        <f t="shared" si="23"/>
        <v>1225</v>
      </c>
      <c r="AY14" s="39"/>
      <c r="AZ14" s="115">
        <f t="shared" si="9"/>
        <v>8</v>
      </c>
      <c r="BA14" s="114">
        <f t="shared" si="10"/>
        <v>17</v>
      </c>
      <c r="BB14" s="114">
        <f t="shared" si="11"/>
        <v>11</v>
      </c>
      <c r="BC14" s="91">
        <f t="shared" si="12"/>
        <v>11</v>
      </c>
      <c r="BD14" s="114">
        <f t="shared" si="13"/>
        <v>10</v>
      </c>
      <c r="BE14" s="114">
        <f t="shared" si="14"/>
        <v>14</v>
      </c>
      <c r="BF14" s="114">
        <f t="shared" si="15"/>
        <v>12</v>
      </c>
      <c r="BG14" s="114">
        <f t="shared" si="24"/>
        <v>10</v>
      </c>
      <c r="BH14" s="114">
        <f t="shared" si="25"/>
        <v>9</v>
      </c>
      <c r="BI14" s="114">
        <f t="shared" si="26"/>
        <v>2</v>
      </c>
      <c r="BJ14" s="114">
        <f t="shared" si="27"/>
        <v>8</v>
      </c>
      <c r="BK14" s="92">
        <f t="shared" si="28"/>
        <v>112</v>
      </c>
      <c r="BL14" s="91">
        <f t="shared" si="29"/>
        <v>2</v>
      </c>
      <c r="BM14" s="91">
        <f t="shared" si="30"/>
        <v>17</v>
      </c>
      <c r="BN14" s="93">
        <f t="shared" si="31"/>
        <v>110</v>
      </c>
      <c r="BO14" s="44"/>
    </row>
    <row r="15" spans="1:67" ht="14.25" x14ac:dyDescent="0.2">
      <c r="A15" s="94">
        <v>11</v>
      </c>
      <c r="B15" s="95" t="s">
        <v>10</v>
      </c>
      <c r="C15" s="116" t="s">
        <v>17</v>
      </c>
      <c r="D15" s="119"/>
      <c r="E15" s="97">
        <f t="shared" si="16"/>
        <v>1300.02</v>
      </c>
      <c r="F15" s="98">
        <f>IF(K15=0,0,IF(G15+(IF(H15&gt;-150,(IF(H15&gt;=150,IF(J15&gt;=$AT$1,0,SUM(IF(MAX(O15:AJ15)=999,J15-2,J15)-K15*2*(15+50)%)*10),SUM(IF(MAX(O15:AJ15)=999,J15-2,J15)-K15*2*(H15/10+50)%)*10)),(IF(H15&lt;-150,IF((IF(MAX(O15:AJ15)=999,J15-2,J15)-K15*2*(H15/10+50)%)*10&lt;1,0,(IF(MAX(O15:AJ15)=999,J15-2,J15)-K15*2*(H15/10+50)%)*10))))),(IF(H15&gt;-150,(IF(H15&gt;150,IF(J15&gt;=$AT$1,0,SUM(IF(MAX(O15:AJ15)=999,J15-2,J15)-K15*2*(15+50)%)*10),SUM(IF(MAX(O15:AJ15)=999,J15-2,J15)-K15*2*(H15/10+50)%)*10)),(IF(H15&lt;-150,IF((IF(MAX(O15:AJ15)=999,J15-2,J15)-K15*2*(H15/10+50)%)*10&lt;1,0,(IF(MAX(O15:AJ15)=999,J15-2,J15)-K15*2*(H15/10+50)%)*10)))))))</f>
        <v>-27.980000000000018</v>
      </c>
      <c r="G15" s="96">
        <v>1328</v>
      </c>
      <c r="H15" s="100">
        <f t="shared" si="0"/>
        <v>127.18181818181824</v>
      </c>
      <c r="I15" s="101">
        <v>18</v>
      </c>
      <c r="J15" s="102">
        <v>11</v>
      </c>
      <c r="K15" s="103">
        <v>11</v>
      </c>
      <c r="L15" s="104">
        <f t="shared" si="17"/>
        <v>1200.8181818181818</v>
      </c>
      <c r="M15" s="100">
        <f t="shared" si="18"/>
        <v>121</v>
      </c>
      <c r="N15" s="105">
        <f t="shared" si="19"/>
        <v>113</v>
      </c>
      <c r="O15" s="106">
        <v>32</v>
      </c>
      <c r="P15" s="107">
        <v>0</v>
      </c>
      <c r="Q15" s="108">
        <v>31</v>
      </c>
      <c r="R15" s="109">
        <v>2</v>
      </c>
      <c r="S15" s="110">
        <v>22</v>
      </c>
      <c r="T15" s="111">
        <v>0</v>
      </c>
      <c r="U15" s="108">
        <v>18</v>
      </c>
      <c r="V15" s="111">
        <v>2</v>
      </c>
      <c r="W15" s="110">
        <v>9</v>
      </c>
      <c r="X15" s="111">
        <v>2</v>
      </c>
      <c r="Y15" s="110">
        <v>14</v>
      </c>
      <c r="Z15" s="111">
        <v>1</v>
      </c>
      <c r="AA15" s="110">
        <v>21</v>
      </c>
      <c r="AB15" s="109">
        <v>1</v>
      </c>
      <c r="AC15" s="106">
        <v>8</v>
      </c>
      <c r="AD15" s="107">
        <v>0</v>
      </c>
      <c r="AE15" s="112">
        <v>25</v>
      </c>
      <c r="AF15" s="109">
        <v>1</v>
      </c>
      <c r="AG15" s="108">
        <v>20</v>
      </c>
      <c r="AH15" s="111">
        <v>2</v>
      </c>
      <c r="AI15" s="108">
        <v>24</v>
      </c>
      <c r="AJ15" s="111">
        <v>0</v>
      </c>
      <c r="AK15" s="84"/>
      <c r="AL15" s="85">
        <f t="shared" si="1"/>
        <v>11</v>
      </c>
      <c r="AM15" s="84"/>
      <c r="AN15" s="113">
        <f t="shared" si="2"/>
        <v>1048</v>
      </c>
      <c r="AO15" s="91">
        <f t="shared" si="3"/>
        <v>1055</v>
      </c>
      <c r="AP15" s="114">
        <f t="shared" si="4"/>
        <v>1178</v>
      </c>
      <c r="AQ15" s="91">
        <f t="shared" si="5"/>
        <v>1225</v>
      </c>
      <c r="AR15" s="114">
        <f t="shared" si="6"/>
        <v>1358</v>
      </c>
      <c r="AS15" s="114">
        <f t="shared" si="7"/>
        <v>1292</v>
      </c>
      <c r="AT15" s="114">
        <f t="shared" si="8"/>
        <v>1181</v>
      </c>
      <c r="AU15" s="114">
        <f t="shared" si="20"/>
        <v>1359</v>
      </c>
      <c r="AV15" s="91">
        <f t="shared" si="21"/>
        <v>1145</v>
      </c>
      <c r="AW15" s="114">
        <f t="shared" si="22"/>
        <v>1206</v>
      </c>
      <c r="AX15" s="114">
        <f t="shared" si="23"/>
        <v>1162</v>
      </c>
      <c r="AY15" s="39"/>
      <c r="AZ15" s="115">
        <f t="shared" si="9"/>
        <v>11</v>
      </c>
      <c r="BA15" s="114">
        <f t="shared" si="10"/>
        <v>8</v>
      </c>
      <c r="BB15" s="114">
        <f t="shared" si="11"/>
        <v>12</v>
      </c>
      <c r="BC15" s="91">
        <f t="shared" si="12"/>
        <v>8</v>
      </c>
      <c r="BD15" s="114">
        <f t="shared" si="13"/>
        <v>11</v>
      </c>
      <c r="BE15" s="114">
        <f t="shared" si="14"/>
        <v>12</v>
      </c>
      <c r="BF15" s="114">
        <f t="shared" si="15"/>
        <v>11</v>
      </c>
      <c r="BG15" s="114">
        <f t="shared" si="24"/>
        <v>14</v>
      </c>
      <c r="BH15" s="114">
        <f t="shared" si="25"/>
        <v>10</v>
      </c>
      <c r="BI15" s="114">
        <f t="shared" si="26"/>
        <v>11</v>
      </c>
      <c r="BJ15" s="114">
        <f t="shared" si="27"/>
        <v>13</v>
      </c>
      <c r="BK15" s="92">
        <f t="shared" si="28"/>
        <v>121</v>
      </c>
      <c r="BL15" s="91">
        <f t="shared" si="29"/>
        <v>8</v>
      </c>
      <c r="BM15" s="91">
        <f t="shared" si="30"/>
        <v>14</v>
      </c>
      <c r="BN15" s="93">
        <f t="shared" si="31"/>
        <v>113</v>
      </c>
      <c r="BO15" s="44"/>
    </row>
    <row r="16" spans="1:67" ht="14.25" x14ac:dyDescent="0.2">
      <c r="A16" s="94">
        <v>12</v>
      </c>
      <c r="B16" s="95" t="s">
        <v>4</v>
      </c>
      <c r="C16" s="116" t="s">
        <v>16</v>
      </c>
      <c r="D16" s="119"/>
      <c r="E16" s="97">
        <f t="shared" si="16"/>
        <v>1314.1</v>
      </c>
      <c r="F16" s="98">
        <f>IF(K16=0,0,IF(G16+(IF(H16&gt;-150,(IF(H16&gt;=150,IF(J16&gt;=$AT$1,0,SUM(IF(MAX(O16:AJ16)=999,J16-2,J16)-K16*2*(15+50)%)*10),SUM(IF(MAX(O16:AJ16)=999,J16-2,J16)-K16*2*(H16/10+50)%)*10)),(IF(H16&lt;-150,IF((IF(MAX(O16:AJ16)=999,J16-2,J16)-K16*2*(H16/10+50)%)*10&lt;1,0,(IF(MAX(O16:AJ16)=999,J16-2,J16)-K16*2*(H16/10+50)%)*10))))),(IF(H16&gt;-150,(IF(H16&gt;150,IF(J16&gt;=$AT$1,0,SUM(IF(MAX(O16:AJ16)=999,J16-2,J16)-K16*2*(15+50)%)*10),SUM(IF(MAX(O16:AJ16)=999,J16-2,J16)-K16*2*(H16/10+50)%)*10)),(IF(H16&lt;-150,IF((IF(MAX(O16:AJ16)=999,J16-2,J16)-K16*2*(H16/10+50)%)*10&lt;1,0,(IF(MAX(O16:AJ16)=999,J16-2,J16)-K16*2*(H16/10+50)%)*10)))))))</f>
        <v>-4.8999999999999844</v>
      </c>
      <c r="G16" s="96">
        <v>1319</v>
      </c>
      <c r="H16" s="100">
        <f t="shared" si="0"/>
        <v>22.272727272727252</v>
      </c>
      <c r="I16" s="101">
        <v>14</v>
      </c>
      <c r="J16" s="102">
        <v>11</v>
      </c>
      <c r="K16" s="103">
        <v>11</v>
      </c>
      <c r="L16" s="104">
        <f t="shared" si="17"/>
        <v>1296.7272727272727</v>
      </c>
      <c r="M16" s="100">
        <f t="shared" si="18"/>
        <v>136</v>
      </c>
      <c r="N16" s="105">
        <f t="shared" si="19"/>
        <v>127</v>
      </c>
      <c r="O16" s="106">
        <v>28</v>
      </c>
      <c r="P16" s="107">
        <v>2</v>
      </c>
      <c r="Q16" s="108">
        <v>1</v>
      </c>
      <c r="R16" s="109">
        <v>1</v>
      </c>
      <c r="S16" s="110">
        <v>7</v>
      </c>
      <c r="T16" s="111">
        <v>1</v>
      </c>
      <c r="U16" s="108">
        <v>20</v>
      </c>
      <c r="V16" s="111">
        <v>2</v>
      </c>
      <c r="W16" s="110">
        <v>26</v>
      </c>
      <c r="X16" s="111">
        <v>2</v>
      </c>
      <c r="Y16" s="110">
        <v>6</v>
      </c>
      <c r="Z16" s="111">
        <v>0</v>
      </c>
      <c r="AA16" s="110">
        <v>2</v>
      </c>
      <c r="AB16" s="109">
        <v>2</v>
      </c>
      <c r="AC16" s="106">
        <v>4</v>
      </c>
      <c r="AD16" s="107">
        <v>0</v>
      </c>
      <c r="AE16" s="112">
        <v>5</v>
      </c>
      <c r="AF16" s="109">
        <v>0</v>
      </c>
      <c r="AG16" s="108">
        <v>32</v>
      </c>
      <c r="AH16" s="111">
        <v>1</v>
      </c>
      <c r="AI16" s="108">
        <v>22</v>
      </c>
      <c r="AJ16" s="111">
        <v>0</v>
      </c>
      <c r="AK16" s="84"/>
      <c r="AL16" s="85">
        <f t="shared" si="1"/>
        <v>11</v>
      </c>
      <c r="AM16" s="84"/>
      <c r="AN16" s="113">
        <f t="shared" si="2"/>
        <v>1095</v>
      </c>
      <c r="AO16" s="91">
        <f t="shared" si="3"/>
        <v>1507</v>
      </c>
      <c r="AP16" s="114">
        <f t="shared" si="4"/>
        <v>1361</v>
      </c>
      <c r="AQ16" s="91">
        <f t="shared" si="5"/>
        <v>1206</v>
      </c>
      <c r="AR16" s="114">
        <f t="shared" si="6"/>
        <v>1143</v>
      </c>
      <c r="AS16" s="114">
        <f t="shared" si="7"/>
        <v>1380</v>
      </c>
      <c r="AT16" s="114">
        <f t="shared" si="8"/>
        <v>1478</v>
      </c>
      <c r="AU16" s="114">
        <f t="shared" si="20"/>
        <v>1435</v>
      </c>
      <c r="AV16" s="91">
        <f t="shared" si="21"/>
        <v>1433</v>
      </c>
      <c r="AW16" s="114">
        <f t="shared" si="22"/>
        <v>1048</v>
      </c>
      <c r="AX16" s="114">
        <f t="shared" si="23"/>
        <v>1178</v>
      </c>
      <c r="AY16" s="39"/>
      <c r="AZ16" s="115">
        <f t="shared" si="9"/>
        <v>9</v>
      </c>
      <c r="BA16" s="114">
        <f t="shared" si="10"/>
        <v>17</v>
      </c>
      <c r="BB16" s="114">
        <f t="shared" si="11"/>
        <v>10</v>
      </c>
      <c r="BC16" s="91">
        <f t="shared" si="12"/>
        <v>11</v>
      </c>
      <c r="BD16" s="114">
        <f t="shared" si="13"/>
        <v>10</v>
      </c>
      <c r="BE16" s="114">
        <f t="shared" si="14"/>
        <v>17</v>
      </c>
      <c r="BF16" s="114">
        <f t="shared" si="15"/>
        <v>9</v>
      </c>
      <c r="BG16" s="114">
        <f t="shared" si="24"/>
        <v>17</v>
      </c>
      <c r="BH16" s="114">
        <f t="shared" si="25"/>
        <v>13</v>
      </c>
      <c r="BI16" s="114">
        <f t="shared" si="26"/>
        <v>11</v>
      </c>
      <c r="BJ16" s="114">
        <f t="shared" si="27"/>
        <v>12</v>
      </c>
      <c r="BK16" s="92">
        <f t="shared" si="28"/>
        <v>136</v>
      </c>
      <c r="BL16" s="91">
        <f t="shared" si="29"/>
        <v>9</v>
      </c>
      <c r="BM16" s="91">
        <f t="shared" si="30"/>
        <v>17</v>
      </c>
      <c r="BN16" s="93">
        <f t="shared" si="31"/>
        <v>127</v>
      </c>
      <c r="BO16" s="44"/>
    </row>
    <row r="17" spans="1:67" ht="14.25" x14ac:dyDescent="0.2">
      <c r="A17" s="94">
        <v>13</v>
      </c>
      <c r="B17" s="95" t="s">
        <v>46</v>
      </c>
      <c r="C17" s="116" t="s">
        <v>16</v>
      </c>
      <c r="D17" s="96"/>
      <c r="E17" s="97">
        <f t="shared" si="16"/>
        <v>1305.18</v>
      </c>
      <c r="F17" s="98">
        <f>IF(K17=0,0,IF(G17+(IF(H17&gt;-150,(IF(H17&gt;=150,IF(J17&gt;=$AT$1,0,SUM(IF(MAX(O17:AJ17)=999,J17-2,J17)-K17*2*(15+50)%)*10),SUM(IF(MAX(O17:AJ17)=999,J17-2,J17)-K17*2*(H17/10+50)%)*10)),(IF(H17&lt;-150,IF((IF(MAX(O17:AJ17)=999,J17-2,J17)-K17*2*(H17/10+50)%)*10&lt;1,0,(IF(MAX(O17:AJ17)=999,J17-2,J17)-K17*2*(H17/10+50)%)*10))))),(IF(H17&gt;-150,(IF(H17&gt;150,IF(J17&gt;=$AT$1,0,SUM(IF(MAX(O17:AJ17)=999,J17-2,J17)-K17*2*(15+50)%)*10),SUM(IF(MAX(O17:AJ17)=999,J17-2,J17)-K17*2*(H17/10+50)%)*10)),(IF(H17&lt;-150,IF((IF(MAX(O17:AJ17)=999,J17-2,J17)-K17*2*(H17/10+50)%)*10&lt;1,0,(IF(MAX(O17:AJ17)=999,J17-2,J17)-K17*2*(H17/10+50)%)*10)))))))</f>
        <v>7.18</v>
      </c>
      <c r="G17" s="96">
        <v>1298</v>
      </c>
      <c r="H17" s="100">
        <f t="shared" si="0"/>
        <v>58.272727272727252</v>
      </c>
      <c r="I17" s="101">
        <v>9</v>
      </c>
      <c r="J17" s="102">
        <v>13</v>
      </c>
      <c r="K17" s="103">
        <v>11</v>
      </c>
      <c r="L17" s="104">
        <f t="shared" si="17"/>
        <v>1239.7272727272727</v>
      </c>
      <c r="M17" s="100">
        <f t="shared" si="18"/>
        <v>116</v>
      </c>
      <c r="N17" s="105">
        <f t="shared" si="19"/>
        <v>108</v>
      </c>
      <c r="O17" s="106">
        <v>29</v>
      </c>
      <c r="P17" s="107">
        <v>2</v>
      </c>
      <c r="Q17" s="108">
        <v>3</v>
      </c>
      <c r="R17" s="109">
        <v>1</v>
      </c>
      <c r="S17" s="110">
        <v>2</v>
      </c>
      <c r="T17" s="111">
        <v>0</v>
      </c>
      <c r="U17" s="108">
        <v>8</v>
      </c>
      <c r="V17" s="111">
        <v>1</v>
      </c>
      <c r="W17" s="110">
        <v>14</v>
      </c>
      <c r="X17" s="111">
        <v>0</v>
      </c>
      <c r="Y17" s="110">
        <v>35</v>
      </c>
      <c r="Z17" s="111">
        <v>1</v>
      </c>
      <c r="AA17" s="110">
        <v>23</v>
      </c>
      <c r="AB17" s="109">
        <v>2</v>
      </c>
      <c r="AC17" s="106">
        <v>17</v>
      </c>
      <c r="AD17" s="107">
        <v>2</v>
      </c>
      <c r="AE17" s="112">
        <v>26</v>
      </c>
      <c r="AF17" s="109">
        <v>1</v>
      </c>
      <c r="AG17" s="108">
        <v>9</v>
      </c>
      <c r="AH17" s="111">
        <v>1</v>
      </c>
      <c r="AI17" s="108">
        <v>32</v>
      </c>
      <c r="AJ17" s="111">
        <v>2</v>
      </c>
      <c r="AK17" s="84"/>
      <c r="AL17" s="85">
        <f t="shared" si="1"/>
        <v>13</v>
      </c>
      <c r="AM17" s="84"/>
      <c r="AN17" s="113">
        <f t="shared" si="2"/>
        <v>1092</v>
      </c>
      <c r="AO17" s="91">
        <f t="shared" si="3"/>
        <v>1435</v>
      </c>
      <c r="AP17" s="114">
        <f t="shared" si="4"/>
        <v>1478</v>
      </c>
      <c r="AQ17" s="91">
        <f t="shared" si="5"/>
        <v>1359</v>
      </c>
      <c r="AR17" s="114">
        <f t="shared" si="6"/>
        <v>1292</v>
      </c>
      <c r="AS17" s="114">
        <f t="shared" si="7"/>
        <v>1014</v>
      </c>
      <c r="AT17" s="114">
        <f t="shared" si="8"/>
        <v>1170</v>
      </c>
      <c r="AU17" s="114">
        <f t="shared" si="20"/>
        <v>1248</v>
      </c>
      <c r="AV17" s="91">
        <f t="shared" si="21"/>
        <v>1143</v>
      </c>
      <c r="AW17" s="114">
        <f t="shared" si="22"/>
        <v>1358</v>
      </c>
      <c r="AX17" s="114">
        <f t="shared" si="23"/>
        <v>1048</v>
      </c>
      <c r="AY17" s="39"/>
      <c r="AZ17" s="115">
        <f t="shared" si="9"/>
        <v>8</v>
      </c>
      <c r="BA17" s="114">
        <f t="shared" si="10"/>
        <v>9</v>
      </c>
      <c r="BB17" s="114">
        <f t="shared" si="11"/>
        <v>9</v>
      </c>
      <c r="BC17" s="91">
        <f t="shared" si="12"/>
        <v>14</v>
      </c>
      <c r="BD17" s="114">
        <f t="shared" si="13"/>
        <v>12</v>
      </c>
      <c r="BE17" s="114">
        <f t="shared" si="14"/>
        <v>10</v>
      </c>
      <c r="BF17" s="114">
        <f t="shared" si="15"/>
        <v>9</v>
      </c>
      <c r="BG17" s="114">
        <f t="shared" si="24"/>
        <v>13</v>
      </c>
      <c r="BH17" s="114">
        <f t="shared" si="25"/>
        <v>10</v>
      </c>
      <c r="BI17" s="114">
        <f t="shared" si="26"/>
        <v>11</v>
      </c>
      <c r="BJ17" s="114">
        <f t="shared" si="27"/>
        <v>11</v>
      </c>
      <c r="BK17" s="92">
        <f t="shared" si="28"/>
        <v>116</v>
      </c>
      <c r="BL17" s="91">
        <f t="shared" si="29"/>
        <v>8</v>
      </c>
      <c r="BM17" s="91">
        <f t="shared" si="30"/>
        <v>14</v>
      </c>
      <c r="BN17" s="93">
        <f t="shared" si="31"/>
        <v>108</v>
      </c>
      <c r="BO17" s="44"/>
    </row>
    <row r="18" spans="1:67" ht="14.25" x14ac:dyDescent="0.2">
      <c r="A18" s="94">
        <v>14</v>
      </c>
      <c r="B18" s="95" t="s">
        <v>96</v>
      </c>
      <c r="C18" s="116" t="s">
        <v>16</v>
      </c>
      <c r="D18" s="96"/>
      <c r="E18" s="97">
        <f t="shared" si="16"/>
        <v>1292</v>
      </c>
      <c r="F18" s="169">
        <v>0</v>
      </c>
      <c r="G18" s="96">
        <v>1292</v>
      </c>
      <c r="H18" s="100">
        <f t="shared" si="0"/>
        <v>64.36363636363626</v>
      </c>
      <c r="I18" s="101">
        <v>11</v>
      </c>
      <c r="J18" s="102">
        <v>12</v>
      </c>
      <c r="K18" s="103">
        <v>11</v>
      </c>
      <c r="L18" s="104">
        <f t="shared" si="17"/>
        <v>1227.6363636363637</v>
      </c>
      <c r="M18" s="100">
        <f t="shared" si="18"/>
        <v>132</v>
      </c>
      <c r="N18" s="105">
        <f t="shared" si="19"/>
        <v>124</v>
      </c>
      <c r="O18" s="106">
        <v>30</v>
      </c>
      <c r="P18" s="107">
        <v>2</v>
      </c>
      <c r="Q18" s="108">
        <v>5</v>
      </c>
      <c r="R18" s="109">
        <v>0</v>
      </c>
      <c r="S18" s="110">
        <v>24</v>
      </c>
      <c r="T18" s="111">
        <v>1</v>
      </c>
      <c r="U18" s="108">
        <v>16</v>
      </c>
      <c r="V18" s="111">
        <v>1</v>
      </c>
      <c r="W18" s="110">
        <v>13</v>
      </c>
      <c r="X18" s="111">
        <v>2</v>
      </c>
      <c r="Y18" s="110">
        <v>11</v>
      </c>
      <c r="Z18" s="111">
        <v>1</v>
      </c>
      <c r="AA18" s="110">
        <v>8</v>
      </c>
      <c r="AB18" s="109">
        <v>1</v>
      </c>
      <c r="AC18" s="106">
        <v>32</v>
      </c>
      <c r="AD18" s="107">
        <v>1</v>
      </c>
      <c r="AE18" s="112">
        <v>36</v>
      </c>
      <c r="AF18" s="109">
        <v>1</v>
      </c>
      <c r="AG18" s="108">
        <v>26</v>
      </c>
      <c r="AH18" s="111">
        <v>2</v>
      </c>
      <c r="AI18" s="108">
        <v>6</v>
      </c>
      <c r="AJ18" s="111">
        <v>0</v>
      </c>
      <c r="AK18" s="84"/>
      <c r="AL18" s="85">
        <f t="shared" si="1"/>
        <v>12</v>
      </c>
      <c r="AM18" s="84"/>
      <c r="AN18" s="113">
        <f t="shared" si="2"/>
        <v>1083</v>
      </c>
      <c r="AO18" s="91">
        <f t="shared" si="3"/>
        <v>1433</v>
      </c>
      <c r="AP18" s="114">
        <f t="shared" si="4"/>
        <v>1162</v>
      </c>
      <c r="AQ18" s="91">
        <f t="shared" si="5"/>
        <v>1270</v>
      </c>
      <c r="AR18" s="114">
        <f t="shared" si="6"/>
        <v>1298</v>
      </c>
      <c r="AS18" s="114">
        <f t="shared" si="7"/>
        <v>1328</v>
      </c>
      <c r="AT18" s="114">
        <f t="shared" si="8"/>
        <v>1359</v>
      </c>
      <c r="AU18" s="114">
        <f t="shared" si="20"/>
        <v>1048</v>
      </c>
      <c r="AV18" s="91">
        <f t="shared" si="21"/>
        <v>1000</v>
      </c>
      <c r="AW18" s="114">
        <f t="shared" si="22"/>
        <v>1143</v>
      </c>
      <c r="AX18" s="114">
        <f t="shared" si="23"/>
        <v>1380</v>
      </c>
      <c r="AY18" s="39"/>
      <c r="AZ18" s="115">
        <f t="shared" si="9"/>
        <v>10</v>
      </c>
      <c r="BA18" s="114">
        <f t="shared" si="10"/>
        <v>13</v>
      </c>
      <c r="BB18" s="114">
        <f t="shared" si="11"/>
        <v>13</v>
      </c>
      <c r="BC18" s="91">
        <f t="shared" si="12"/>
        <v>8</v>
      </c>
      <c r="BD18" s="114">
        <f t="shared" si="13"/>
        <v>13</v>
      </c>
      <c r="BE18" s="114">
        <f t="shared" si="14"/>
        <v>11</v>
      </c>
      <c r="BF18" s="114">
        <f t="shared" si="15"/>
        <v>14</v>
      </c>
      <c r="BG18" s="114">
        <f t="shared" si="24"/>
        <v>11</v>
      </c>
      <c r="BH18" s="114">
        <f t="shared" si="25"/>
        <v>12</v>
      </c>
      <c r="BI18" s="114">
        <f t="shared" si="26"/>
        <v>10</v>
      </c>
      <c r="BJ18" s="114">
        <f t="shared" si="27"/>
        <v>17</v>
      </c>
      <c r="BK18" s="92">
        <f t="shared" si="28"/>
        <v>132</v>
      </c>
      <c r="BL18" s="91">
        <f t="shared" si="29"/>
        <v>8</v>
      </c>
      <c r="BM18" s="91">
        <f t="shared" si="30"/>
        <v>17</v>
      </c>
      <c r="BN18" s="93">
        <f t="shared" si="31"/>
        <v>124</v>
      </c>
      <c r="BO18" s="44"/>
    </row>
    <row r="19" spans="1:67" ht="14.25" x14ac:dyDescent="0.2">
      <c r="A19" s="94">
        <v>15</v>
      </c>
      <c r="B19" s="95" t="s">
        <v>45</v>
      </c>
      <c r="C19" s="116" t="s">
        <v>44</v>
      </c>
      <c r="D19" s="96"/>
      <c r="E19" s="97">
        <f t="shared" si="16"/>
        <v>1314.84</v>
      </c>
      <c r="F19" s="98">
        <f>IF(K19=0,0,IF(G19+(IF(H19&gt;-150,(IF(H19&gt;=150,IF(J19&gt;=$AT$1,0,SUM(IF(MAX(O19:AJ19)=999,J19-2,J19)-K19*2*(15+50)%)*10),SUM(IF(MAX(O19:AJ19)=999,J19-2,J19)-K19*2*(H19/10+50)%)*10)),(IF(H19&lt;-150,IF((IF(MAX(O19:AJ19)=999,J19-2,J19)-K19*2*(H19/10+50)%)*10&lt;1,0,(IF(MAX(O19:AJ19)=999,J19-2,J19)-K19*2*(H19/10+50)%)*10))))),(IF(H19&gt;-150,(IF(H19&gt;150,IF(J19&gt;=$AT$1,0,SUM(IF(MAX(O19:AJ19)=999,J19-2,J19)-K19*2*(15+50)%)*10),SUM(IF(MAX(O19:AJ19)=999,J19-2,J19)-K19*2*(H19/10+50)%)*10)),(IF(H19&lt;-150,IF((IF(MAX(O19:AJ19)=999,J19-2,J19)-K19*2*(H19/10+50)%)*10&lt;1,0,(IF(MAX(O19:AJ19)=999,J19-2,J19)-K19*2*(H19/10+50)%)*10)))))))</f>
        <v>39.840000000000018</v>
      </c>
      <c r="G19" s="96">
        <v>1275</v>
      </c>
      <c r="H19" s="100">
        <f t="shared" si="0"/>
        <v>-44.727272727272748</v>
      </c>
      <c r="I19" s="101">
        <v>4</v>
      </c>
      <c r="J19" s="102">
        <v>14</v>
      </c>
      <c r="K19" s="103">
        <v>11</v>
      </c>
      <c r="L19" s="104">
        <f t="shared" si="17"/>
        <v>1319.7272727272727</v>
      </c>
      <c r="M19" s="100">
        <f t="shared" si="18"/>
        <v>135</v>
      </c>
      <c r="N19" s="105">
        <f t="shared" si="19"/>
        <v>127</v>
      </c>
      <c r="O19" s="106">
        <v>35</v>
      </c>
      <c r="P19" s="107">
        <v>1</v>
      </c>
      <c r="Q19" s="108">
        <v>17</v>
      </c>
      <c r="R19" s="109">
        <v>2</v>
      </c>
      <c r="S19" s="110">
        <v>3</v>
      </c>
      <c r="T19" s="111">
        <v>2</v>
      </c>
      <c r="U19" s="108">
        <v>6</v>
      </c>
      <c r="V19" s="111">
        <v>0</v>
      </c>
      <c r="W19" s="110">
        <v>5</v>
      </c>
      <c r="X19" s="111">
        <v>0</v>
      </c>
      <c r="Y19" s="110">
        <v>10</v>
      </c>
      <c r="Z19" s="111">
        <v>2</v>
      </c>
      <c r="AA19" s="110">
        <v>25</v>
      </c>
      <c r="AB19" s="109">
        <v>2</v>
      </c>
      <c r="AC19" s="106">
        <v>1</v>
      </c>
      <c r="AD19" s="107">
        <v>0</v>
      </c>
      <c r="AE19" s="112">
        <v>18</v>
      </c>
      <c r="AF19" s="109">
        <v>2</v>
      </c>
      <c r="AG19" s="108">
        <v>4</v>
      </c>
      <c r="AH19" s="111">
        <v>1</v>
      </c>
      <c r="AI19" s="108">
        <v>9</v>
      </c>
      <c r="AJ19" s="111">
        <v>2</v>
      </c>
      <c r="AK19" s="84"/>
      <c r="AL19" s="85">
        <f t="shared" si="1"/>
        <v>14</v>
      </c>
      <c r="AM19" s="84"/>
      <c r="AN19" s="113">
        <f t="shared" si="2"/>
        <v>1014</v>
      </c>
      <c r="AO19" s="91">
        <f t="shared" si="3"/>
        <v>1248</v>
      </c>
      <c r="AP19" s="114">
        <f t="shared" si="4"/>
        <v>1435</v>
      </c>
      <c r="AQ19" s="91">
        <f t="shared" si="5"/>
        <v>1380</v>
      </c>
      <c r="AR19" s="114">
        <f t="shared" si="6"/>
        <v>1433</v>
      </c>
      <c r="AS19" s="114">
        <f t="shared" si="7"/>
        <v>1337</v>
      </c>
      <c r="AT19" s="114">
        <f t="shared" si="8"/>
        <v>1145</v>
      </c>
      <c r="AU19" s="114">
        <f t="shared" si="20"/>
        <v>1507</v>
      </c>
      <c r="AV19" s="91">
        <f t="shared" si="21"/>
        <v>1225</v>
      </c>
      <c r="AW19" s="114">
        <f t="shared" si="22"/>
        <v>1435</v>
      </c>
      <c r="AX19" s="114">
        <f t="shared" si="23"/>
        <v>1358</v>
      </c>
      <c r="AY19" s="39"/>
      <c r="AZ19" s="115">
        <f t="shared" si="9"/>
        <v>10</v>
      </c>
      <c r="BA19" s="114">
        <f t="shared" si="10"/>
        <v>13</v>
      </c>
      <c r="BB19" s="114">
        <f t="shared" si="11"/>
        <v>9</v>
      </c>
      <c r="BC19" s="91">
        <f t="shared" si="12"/>
        <v>17</v>
      </c>
      <c r="BD19" s="114">
        <f t="shared" si="13"/>
        <v>13</v>
      </c>
      <c r="BE19" s="114">
        <f t="shared" si="14"/>
        <v>10</v>
      </c>
      <c r="BF19" s="114">
        <f t="shared" si="15"/>
        <v>10</v>
      </c>
      <c r="BG19" s="114">
        <f t="shared" si="24"/>
        <v>17</v>
      </c>
      <c r="BH19" s="114">
        <f t="shared" si="25"/>
        <v>8</v>
      </c>
      <c r="BI19" s="114">
        <f t="shared" si="26"/>
        <v>17</v>
      </c>
      <c r="BJ19" s="114">
        <f t="shared" si="27"/>
        <v>11</v>
      </c>
      <c r="BK19" s="92">
        <f t="shared" si="28"/>
        <v>135</v>
      </c>
      <c r="BL19" s="91">
        <f t="shared" si="29"/>
        <v>8</v>
      </c>
      <c r="BM19" s="91">
        <f t="shared" si="30"/>
        <v>17</v>
      </c>
      <c r="BN19" s="93">
        <f t="shared" si="31"/>
        <v>127</v>
      </c>
      <c r="BO19" s="44"/>
    </row>
    <row r="20" spans="1:67" ht="14.25" x14ac:dyDescent="0.2">
      <c r="A20" s="94">
        <v>16</v>
      </c>
      <c r="B20" s="95" t="s">
        <v>14</v>
      </c>
      <c r="C20" s="116" t="s">
        <v>17</v>
      </c>
      <c r="D20" s="96"/>
      <c r="E20" s="97">
        <f t="shared" si="16"/>
        <v>1214.48</v>
      </c>
      <c r="F20" s="98">
        <f>IF(K20=0,0,IF(G20+(IF(H20&gt;-150,(IF(H20&gt;=150,IF(J20&gt;=$AT$1,0,SUM(IF(MAX(O20:AJ20)=999,J20-2,J20)-K20*2*(15+50)%)*10),SUM(IF(MAX(O20:AJ20)=999,J20-2,J20)-K20*2*(H20/10+50)%)*10)),(IF(H20&lt;-150,IF((IF(MAX(O20:AJ20)=999,J20-2,J20)-K20*2*(H20/10+50)%)*10&lt;1,0,(IF(MAX(O20:AJ20)=999,J20-2,J20)-K20*2*(H20/10+50)%)*10))))),(IF(H20&gt;-150,(IF(H20&gt;150,IF(J20&gt;=$AT$1,0,SUM(IF(MAX(O20:AJ20)=999,J20-2,J20)-K20*2*(15+50)%)*10),SUM(IF(MAX(O20:AJ20)=999,J20-2,J20)-K20*2*(H20/10+50)%)*10)),(IF(H20&lt;-150,IF((IF(MAX(O20:AJ20)=999,J20-2,J20)-K20*2*(H20/10+50)%)*10&lt;1,0,(IF(MAX(O20:AJ20)=999,J20-2,J20)-K20*2*(H20/10+50)%)*10)))))))</f>
        <v>-55.519999999999996</v>
      </c>
      <c r="G20" s="96">
        <v>1270</v>
      </c>
      <c r="H20" s="100">
        <f t="shared" si="0"/>
        <v>116</v>
      </c>
      <c r="I20" s="101">
        <v>33</v>
      </c>
      <c r="J20" s="102">
        <v>8</v>
      </c>
      <c r="K20" s="103">
        <v>11</v>
      </c>
      <c r="L20" s="104">
        <f t="shared" si="17"/>
        <v>1154</v>
      </c>
      <c r="M20" s="100">
        <f t="shared" si="18"/>
        <v>100</v>
      </c>
      <c r="N20" s="105">
        <f t="shared" si="19"/>
        <v>98</v>
      </c>
      <c r="O20" s="106">
        <v>34</v>
      </c>
      <c r="P20" s="107">
        <v>2</v>
      </c>
      <c r="Q20" s="108">
        <v>9</v>
      </c>
      <c r="R20" s="109">
        <v>0</v>
      </c>
      <c r="S20" s="110">
        <v>25</v>
      </c>
      <c r="T20" s="111">
        <v>1</v>
      </c>
      <c r="U20" s="108">
        <v>14</v>
      </c>
      <c r="V20" s="111">
        <v>1</v>
      </c>
      <c r="W20" s="110">
        <v>19</v>
      </c>
      <c r="X20" s="111">
        <v>0</v>
      </c>
      <c r="Y20" s="110">
        <v>30</v>
      </c>
      <c r="Z20" s="111">
        <v>0</v>
      </c>
      <c r="AA20" s="110">
        <v>29</v>
      </c>
      <c r="AB20" s="109">
        <v>2</v>
      </c>
      <c r="AC20" s="106">
        <v>18</v>
      </c>
      <c r="AD20" s="107">
        <v>0</v>
      </c>
      <c r="AE20" s="112">
        <v>28</v>
      </c>
      <c r="AF20" s="109">
        <v>1</v>
      </c>
      <c r="AG20" s="108">
        <v>31</v>
      </c>
      <c r="AH20" s="111">
        <v>1</v>
      </c>
      <c r="AI20" s="108">
        <v>27</v>
      </c>
      <c r="AJ20" s="111">
        <v>0</v>
      </c>
      <c r="AK20" s="84"/>
      <c r="AL20" s="85">
        <f t="shared" si="1"/>
        <v>8</v>
      </c>
      <c r="AM20" s="84"/>
      <c r="AN20" s="113">
        <f t="shared" si="2"/>
        <v>1000</v>
      </c>
      <c r="AO20" s="91">
        <f t="shared" si="3"/>
        <v>1358</v>
      </c>
      <c r="AP20" s="114">
        <f t="shared" si="4"/>
        <v>1145</v>
      </c>
      <c r="AQ20" s="91">
        <f t="shared" si="5"/>
        <v>1292</v>
      </c>
      <c r="AR20" s="114">
        <f t="shared" si="6"/>
        <v>1217</v>
      </c>
      <c r="AS20" s="114">
        <f t="shared" si="7"/>
        <v>1083</v>
      </c>
      <c r="AT20" s="114">
        <f t="shared" si="8"/>
        <v>1092</v>
      </c>
      <c r="AU20" s="114">
        <f t="shared" si="20"/>
        <v>1225</v>
      </c>
      <c r="AV20" s="91">
        <f t="shared" si="21"/>
        <v>1095</v>
      </c>
      <c r="AW20" s="114">
        <f t="shared" si="22"/>
        <v>1055</v>
      </c>
      <c r="AX20" s="114">
        <f t="shared" si="23"/>
        <v>1132</v>
      </c>
      <c r="AY20" s="39"/>
      <c r="AZ20" s="115">
        <f t="shared" si="9"/>
        <v>2</v>
      </c>
      <c r="BA20" s="114">
        <f t="shared" si="10"/>
        <v>11</v>
      </c>
      <c r="BB20" s="114">
        <f t="shared" si="11"/>
        <v>10</v>
      </c>
      <c r="BC20" s="91">
        <f t="shared" si="12"/>
        <v>12</v>
      </c>
      <c r="BD20" s="114">
        <f t="shared" si="13"/>
        <v>12</v>
      </c>
      <c r="BE20" s="114">
        <f t="shared" si="14"/>
        <v>10</v>
      </c>
      <c r="BF20" s="114">
        <f t="shared" si="15"/>
        <v>8</v>
      </c>
      <c r="BG20" s="114">
        <f t="shared" si="24"/>
        <v>8</v>
      </c>
      <c r="BH20" s="114">
        <f t="shared" si="25"/>
        <v>9</v>
      </c>
      <c r="BI20" s="114">
        <f t="shared" si="26"/>
        <v>8</v>
      </c>
      <c r="BJ20" s="114">
        <f t="shared" si="27"/>
        <v>10</v>
      </c>
      <c r="BK20" s="92">
        <f t="shared" si="28"/>
        <v>100</v>
      </c>
      <c r="BL20" s="91">
        <f t="shared" si="29"/>
        <v>2</v>
      </c>
      <c r="BM20" s="91">
        <f t="shared" si="30"/>
        <v>12</v>
      </c>
      <c r="BN20" s="93">
        <f t="shared" si="31"/>
        <v>98</v>
      </c>
      <c r="BO20" s="44"/>
    </row>
    <row r="21" spans="1:67" ht="14.25" x14ac:dyDescent="0.2">
      <c r="A21" s="94">
        <v>17</v>
      </c>
      <c r="B21" s="95" t="s">
        <v>6</v>
      </c>
      <c r="C21" s="116" t="s">
        <v>16</v>
      </c>
      <c r="D21" s="96"/>
      <c r="E21" s="97">
        <f t="shared" si="16"/>
        <v>1247.02</v>
      </c>
      <c r="F21" s="98">
        <f>IF(K21=0,0,IF(G21+(IF(H21&gt;-150,(IF(H21&gt;=150,IF(J21&gt;=$AT$1,0,SUM(IF(MAX(O21:AJ21)=999,J21-2,J21)-K21*2*(15+50)%)*10),SUM(IF(MAX(O21:AJ21)=999,J21-2,J21)-K21*2*(H21/10+50)%)*10)),(IF(H21&lt;-150,IF((IF(MAX(O21:AJ21)=999,J21-2,J21)-K21*2*(H21/10+50)%)*10&lt;1,0,(IF(MAX(O21:AJ21)=999,J21-2,J21)-K21*2*(H21/10+50)%)*10))))),(IF(H21&gt;-150,(IF(H21&gt;150,IF(J21&gt;=$AT$1,0,SUM(IF(MAX(O21:AJ21)=999,J21-2,J21)-K21*2*(15+50)%)*10),SUM(IF(MAX(O21:AJ21)=999,J21-2,J21)-K21*2*(H21/10+50)%)*10)),(IF(H21&lt;-150,IF((IF(MAX(O21:AJ21)=999,J21-2,J21)-K21*2*(H21/10+50)%)*10&lt;1,0,(IF(MAX(O21:AJ21)=999,J21-2,J21)-K21*2*(H21/10+50)%)*10)))))))</f>
        <v>-0.979999999999972</v>
      </c>
      <c r="G21" s="120">
        <v>1248</v>
      </c>
      <c r="H21" s="100">
        <f t="shared" si="0"/>
        <v>95.36363636363626</v>
      </c>
      <c r="I21" s="101">
        <v>8</v>
      </c>
      <c r="J21" s="102">
        <v>13</v>
      </c>
      <c r="K21" s="103">
        <v>11</v>
      </c>
      <c r="L21" s="104">
        <f t="shared" si="17"/>
        <v>1152.6363636363637</v>
      </c>
      <c r="M21" s="100">
        <f t="shared" si="18"/>
        <v>128</v>
      </c>
      <c r="N21" s="105">
        <f t="shared" si="19"/>
        <v>118</v>
      </c>
      <c r="O21" s="106">
        <v>36</v>
      </c>
      <c r="P21" s="107">
        <v>1</v>
      </c>
      <c r="Q21" s="108">
        <v>15</v>
      </c>
      <c r="R21" s="109">
        <v>0</v>
      </c>
      <c r="S21" s="110">
        <v>30</v>
      </c>
      <c r="T21" s="111">
        <v>1</v>
      </c>
      <c r="U21" s="108">
        <v>33</v>
      </c>
      <c r="V21" s="111">
        <v>2</v>
      </c>
      <c r="W21" s="110">
        <v>24</v>
      </c>
      <c r="X21" s="111">
        <v>1</v>
      </c>
      <c r="Y21" s="110">
        <v>32</v>
      </c>
      <c r="Z21" s="111">
        <v>0</v>
      </c>
      <c r="AA21" s="110">
        <v>20</v>
      </c>
      <c r="AB21" s="109">
        <v>2</v>
      </c>
      <c r="AC21" s="106">
        <v>13</v>
      </c>
      <c r="AD21" s="107">
        <v>0</v>
      </c>
      <c r="AE21" s="112">
        <v>35</v>
      </c>
      <c r="AF21" s="109">
        <v>2</v>
      </c>
      <c r="AG21" s="108">
        <v>25</v>
      </c>
      <c r="AH21" s="111">
        <v>2</v>
      </c>
      <c r="AI21" s="108">
        <v>5</v>
      </c>
      <c r="AJ21" s="111">
        <v>2</v>
      </c>
      <c r="AK21" s="84"/>
      <c r="AL21" s="85">
        <f t="shared" si="1"/>
        <v>13</v>
      </c>
      <c r="AM21" s="84"/>
      <c r="AN21" s="113">
        <f t="shared" si="2"/>
        <v>1000</v>
      </c>
      <c r="AO21" s="91">
        <f t="shared" si="3"/>
        <v>1275</v>
      </c>
      <c r="AP21" s="114">
        <f t="shared" si="4"/>
        <v>1083</v>
      </c>
      <c r="AQ21" s="91">
        <f t="shared" si="5"/>
        <v>1015</v>
      </c>
      <c r="AR21" s="114">
        <f t="shared" si="6"/>
        <v>1162</v>
      </c>
      <c r="AS21" s="114">
        <f t="shared" si="7"/>
        <v>1048</v>
      </c>
      <c r="AT21" s="114">
        <f t="shared" si="8"/>
        <v>1206</v>
      </c>
      <c r="AU21" s="114">
        <f t="shared" si="20"/>
        <v>1298</v>
      </c>
      <c r="AV21" s="91">
        <f t="shared" si="21"/>
        <v>1014</v>
      </c>
      <c r="AW21" s="114">
        <f t="shared" si="22"/>
        <v>1145</v>
      </c>
      <c r="AX21" s="114">
        <f t="shared" si="23"/>
        <v>1433</v>
      </c>
      <c r="AY21" s="39"/>
      <c r="AZ21" s="115">
        <f t="shared" si="9"/>
        <v>12</v>
      </c>
      <c r="BA21" s="114">
        <f t="shared" si="10"/>
        <v>14</v>
      </c>
      <c r="BB21" s="114">
        <f t="shared" si="11"/>
        <v>10</v>
      </c>
      <c r="BC21" s="91">
        <f t="shared" si="12"/>
        <v>11</v>
      </c>
      <c r="BD21" s="114">
        <f t="shared" si="13"/>
        <v>13</v>
      </c>
      <c r="BE21" s="114">
        <f t="shared" si="14"/>
        <v>11</v>
      </c>
      <c r="BF21" s="114">
        <f t="shared" si="15"/>
        <v>11</v>
      </c>
      <c r="BG21" s="114">
        <f t="shared" si="24"/>
        <v>13</v>
      </c>
      <c r="BH21" s="114">
        <f t="shared" si="25"/>
        <v>10</v>
      </c>
      <c r="BI21" s="114">
        <f t="shared" si="26"/>
        <v>10</v>
      </c>
      <c r="BJ21" s="114">
        <f t="shared" si="27"/>
        <v>13</v>
      </c>
      <c r="BK21" s="92">
        <f t="shared" si="28"/>
        <v>128</v>
      </c>
      <c r="BL21" s="91">
        <f t="shared" si="29"/>
        <v>10</v>
      </c>
      <c r="BM21" s="91">
        <f t="shared" si="30"/>
        <v>14</v>
      </c>
      <c r="BN21" s="93">
        <f t="shared" si="31"/>
        <v>118</v>
      </c>
      <c r="BO21" s="44"/>
    </row>
    <row r="22" spans="1:67" ht="14.25" x14ac:dyDescent="0.2">
      <c r="A22" s="94">
        <v>18</v>
      </c>
      <c r="B22" s="95" t="s">
        <v>9</v>
      </c>
      <c r="C22" s="116" t="s">
        <v>218</v>
      </c>
      <c r="D22" s="96"/>
      <c r="E22" s="97">
        <f t="shared" si="16"/>
        <v>1191.8400000000001</v>
      </c>
      <c r="F22" s="98">
        <f>IF(K22=0,0,IF(G22+(IF(H22&gt;-150,(IF(H22&gt;=150,IF(J22&gt;=$AT$1,0,SUM(IF(MAX(O22:AJ22)=999,J22-2,J22)-K22*2*(15+50)%)*10),SUM(IF(MAX(O22:AJ22)=999,J22-2,J22)-K22*2*(H22/10+50)%)*10)),(IF(H22&lt;-150,IF((IF(MAX(O22:AJ22)=999,J22-2,J22)-K22*2*(H22/10+50)%)*10&lt;1,0,(IF(MAX(O22:AJ22)=999,J22-2,J22)-K22*2*(H22/10+50)%)*10))))),(IF(H22&gt;-150,(IF(H22&gt;150,IF(J22&gt;=$AT$1,0,SUM(IF(MAX(O22:AJ22)=999,J22-2,J22)-K22*2*(15+50)%)*10),SUM(IF(MAX(O22:AJ22)=999,J22-2,J22)-K22*2*(H22/10+50)%)*10)),(IF(H22&lt;-150,IF((IF(MAX(O22:AJ22)=999,J22-2,J22)-K22*2*(H22/10+50)%)*10&lt;1,0,(IF(MAX(O22:AJ22)=999,J22-2,J22)-K22*2*(H22/10+50)%)*10)))))))</f>
        <v>-33.159999999999968</v>
      </c>
      <c r="G22" s="96">
        <v>1225</v>
      </c>
      <c r="H22" s="100">
        <f t="shared" si="0"/>
        <v>14.36363636363626</v>
      </c>
      <c r="I22" s="101">
        <v>32</v>
      </c>
      <c r="J22" s="102">
        <v>8</v>
      </c>
      <c r="K22" s="103">
        <v>11</v>
      </c>
      <c r="L22" s="104">
        <f t="shared" si="17"/>
        <v>1210.6363636363637</v>
      </c>
      <c r="M22" s="100">
        <f t="shared" si="18"/>
        <v>113</v>
      </c>
      <c r="N22" s="105">
        <f t="shared" si="19"/>
        <v>111</v>
      </c>
      <c r="O22" s="106">
        <v>1</v>
      </c>
      <c r="P22" s="107">
        <v>0</v>
      </c>
      <c r="Q22" s="108">
        <v>27</v>
      </c>
      <c r="R22" s="109">
        <v>2</v>
      </c>
      <c r="S22" s="110">
        <v>36</v>
      </c>
      <c r="T22" s="111">
        <v>0</v>
      </c>
      <c r="U22" s="108">
        <v>11</v>
      </c>
      <c r="V22" s="111">
        <v>0</v>
      </c>
      <c r="W22" s="110">
        <v>29</v>
      </c>
      <c r="X22" s="111">
        <v>1</v>
      </c>
      <c r="Y22" s="110">
        <v>7</v>
      </c>
      <c r="Z22" s="111">
        <v>1</v>
      </c>
      <c r="AA22" s="110">
        <v>34</v>
      </c>
      <c r="AB22" s="109">
        <v>2</v>
      </c>
      <c r="AC22" s="106">
        <v>16</v>
      </c>
      <c r="AD22" s="107">
        <v>2</v>
      </c>
      <c r="AE22" s="112">
        <v>15</v>
      </c>
      <c r="AF22" s="109">
        <v>0</v>
      </c>
      <c r="AG22" s="108">
        <v>33</v>
      </c>
      <c r="AH22" s="111">
        <v>0</v>
      </c>
      <c r="AI22" s="108">
        <v>10</v>
      </c>
      <c r="AJ22" s="111">
        <v>0</v>
      </c>
      <c r="AK22" s="84"/>
      <c r="AL22" s="85">
        <f t="shared" si="1"/>
        <v>8</v>
      </c>
      <c r="AM22" s="84"/>
      <c r="AN22" s="113">
        <f t="shared" si="2"/>
        <v>1507</v>
      </c>
      <c r="AO22" s="91">
        <f t="shared" si="3"/>
        <v>1132</v>
      </c>
      <c r="AP22" s="114">
        <f t="shared" si="4"/>
        <v>1000</v>
      </c>
      <c r="AQ22" s="91">
        <f t="shared" si="5"/>
        <v>1328</v>
      </c>
      <c r="AR22" s="114">
        <f t="shared" si="6"/>
        <v>1092</v>
      </c>
      <c r="AS22" s="114">
        <f t="shared" si="7"/>
        <v>1361</v>
      </c>
      <c r="AT22" s="114">
        <f t="shared" si="8"/>
        <v>1000</v>
      </c>
      <c r="AU22" s="114">
        <f t="shared" si="20"/>
        <v>1270</v>
      </c>
      <c r="AV22" s="91">
        <f t="shared" si="21"/>
        <v>1275</v>
      </c>
      <c r="AW22" s="114">
        <f t="shared" si="22"/>
        <v>1015</v>
      </c>
      <c r="AX22" s="114">
        <f t="shared" si="23"/>
        <v>1337</v>
      </c>
      <c r="AY22" s="39"/>
      <c r="AZ22" s="115">
        <f t="shared" si="9"/>
        <v>17</v>
      </c>
      <c r="BA22" s="114">
        <f t="shared" si="10"/>
        <v>10</v>
      </c>
      <c r="BB22" s="114">
        <f t="shared" si="11"/>
        <v>12</v>
      </c>
      <c r="BC22" s="91">
        <f t="shared" si="12"/>
        <v>11</v>
      </c>
      <c r="BD22" s="114">
        <f t="shared" si="13"/>
        <v>8</v>
      </c>
      <c r="BE22" s="114">
        <f t="shared" si="14"/>
        <v>10</v>
      </c>
      <c r="BF22" s="114">
        <f t="shared" si="15"/>
        <v>2</v>
      </c>
      <c r="BG22" s="114">
        <f t="shared" si="24"/>
        <v>8</v>
      </c>
      <c r="BH22" s="114">
        <f t="shared" si="25"/>
        <v>14</v>
      </c>
      <c r="BI22" s="114">
        <f t="shared" si="26"/>
        <v>11</v>
      </c>
      <c r="BJ22" s="114">
        <f t="shared" si="27"/>
        <v>10</v>
      </c>
      <c r="BK22" s="92">
        <f t="shared" si="28"/>
        <v>113</v>
      </c>
      <c r="BL22" s="91">
        <f t="shared" si="29"/>
        <v>2</v>
      </c>
      <c r="BM22" s="91">
        <f t="shared" si="30"/>
        <v>17</v>
      </c>
      <c r="BN22" s="93">
        <f t="shared" si="31"/>
        <v>111</v>
      </c>
      <c r="BO22" s="44"/>
    </row>
    <row r="23" spans="1:67" ht="14.25" x14ac:dyDescent="0.2">
      <c r="A23" s="94">
        <v>19</v>
      </c>
      <c r="B23" s="95" t="s">
        <v>5</v>
      </c>
      <c r="C23" s="116" t="s">
        <v>16</v>
      </c>
      <c r="D23" s="96"/>
      <c r="E23" s="97">
        <f t="shared" si="16"/>
        <v>1228.6600000000001</v>
      </c>
      <c r="F23" s="98">
        <f>IF(K23=0,0,IF(G23+(IF(H23&gt;-150,(IF(H23&gt;=150,IF(J23&gt;=$AT$1,0,SUM(IF(MAX(O23:AJ23)=999,J23-2,J23)-K23*2*(15+50)%)*10),SUM(IF(MAX(O23:AJ23)=999,J23-2,J23)-K23*2*(H23/10+50)%)*10)),(IF(H23&lt;-150,IF((IF(MAX(O23:AJ23)=999,J23-2,J23)-K23*2*(H23/10+50)%)*10&lt;1,0,(IF(MAX(O23:AJ23)=999,J23-2,J23)-K23*2*(H23/10+50)%)*10))))),(IF(H23&gt;-150,(IF(H23&gt;150,IF(J23&gt;=$AT$1,0,SUM(IF(MAX(O23:AJ23)=999,J23-2,J23)-K23*2*(15+50)%)*10),SUM(IF(MAX(O23:AJ23)=999,J23-2,J23)-K23*2*(H23/10+50)%)*10)),(IF(H23&lt;-150,IF((IF(MAX(O23:AJ23)=999,J23-2,J23)-K23*2*(H23/10+50)%)*10&lt;1,0,(IF(MAX(O23:AJ23)=999,J23-2,J23)-K23*2*(H23/10+50)%)*10)))))))</f>
        <v>11.660000000000004</v>
      </c>
      <c r="G23" s="96">
        <v>1217</v>
      </c>
      <c r="H23" s="100">
        <f t="shared" si="0"/>
        <v>-7.5454545454545041</v>
      </c>
      <c r="I23" s="101">
        <v>10</v>
      </c>
      <c r="J23" s="102">
        <v>12</v>
      </c>
      <c r="K23" s="103">
        <v>11</v>
      </c>
      <c r="L23" s="104">
        <f t="shared" si="17"/>
        <v>1224.5454545454545</v>
      </c>
      <c r="M23" s="100">
        <f t="shared" si="18"/>
        <v>138</v>
      </c>
      <c r="N23" s="105">
        <f t="shared" si="19"/>
        <v>130</v>
      </c>
      <c r="O23" s="106">
        <v>33</v>
      </c>
      <c r="P23" s="107">
        <v>2</v>
      </c>
      <c r="Q23" s="108">
        <v>6</v>
      </c>
      <c r="R23" s="109">
        <v>0</v>
      </c>
      <c r="S23" s="110">
        <v>26</v>
      </c>
      <c r="T23" s="111">
        <v>0</v>
      </c>
      <c r="U23" s="108">
        <v>27</v>
      </c>
      <c r="V23" s="111">
        <v>2</v>
      </c>
      <c r="W23" s="110">
        <v>16</v>
      </c>
      <c r="X23" s="111">
        <v>2</v>
      </c>
      <c r="Y23" s="110">
        <v>8</v>
      </c>
      <c r="Z23" s="111">
        <v>1</v>
      </c>
      <c r="AA23" s="110">
        <v>32</v>
      </c>
      <c r="AB23" s="109">
        <v>1</v>
      </c>
      <c r="AC23" s="106">
        <v>21</v>
      </c>
      <c r="AD23" s="107">
        <v>2</v>
      </c>
      <c r="AE23" s="112">
        <v>4</v>
      </c>
      <c r="AF23" s="109">
        <v>0</v>
      </c>
      <c r="AG23" s="108">
        <v>36</v>
      </c>
      <c r="AH23" s="111">
        <v>2</v>
      </c>
      <c r="AI23" s="108">
        <v>1</v>
      </c>
      <c r="AJ23" s="111">
        <v>0</v>
      </c>
      <c r="AK23" s="84"/>
      <c r="AL23" s="85">
        <f t="shared" si="1"/>
        <v>12</v>
      </c>
      <c r="AM23" s="84"/>
      <c r="AN23" s="113">
        <f t="shared" si="2"/>
        <v>1015</v>
      </c>
      <c r="AO23" s="91">
        <f t="shared" si="3"/>
        <v>1380</v>
      </c>
      <c r="AP23" s="114">
        <f t="shared" si="4"/>
        <v>1143</v>
      </c>
      <c r="AQ23" s="91">
        <f t="shared" si="5"/>
        <v>1132</v>
      </c>
      <c r="AR23" s="114">
        <f t="shared" si="6"/>
        <v>1270</v>
      </c>
      <c r="AS23" s="114">
        <f t="shared" si="7"/>
        <v>1359</v>
      </c>
      <c r="AT23" s="114">
        <f t="shared" si="8"/>
        <v>1048</v>
      </c>
      <c r="AU23" s="114">
        <f t="shared" si="20"/>
        <v>1181</v>
      </c>
      <c r="AV23" s="91">
        <f t="shared" si="21"/>
        <v>1435</v>
      </c>
      <c r="AW23" s="114">
        <f t="shared" si="22"/>
        <v>1000</v>
      </c>
      <c r="AX23" s="114">
        <f t="shared" si="23"/>
        <v>1507</v>
      </c>
      <c r="AY23" s="39"/>
      <c r="AZ23" s="115">
        <f t="shared" si="9"/>
        <v>11</v>
      </c>
      <c r="BA23" s="114">
        <f t="shared" si="10"/>
        <v>17</v>
      </c>
      <c r="BB23" s="114">
        <f t="shared" si="11"/>
        <v>10</v>
      </c>
      <c r="BC23" s="91">
        <f t="shared" si="12"/>
        <v>10</v>
      </c>
      <c r="BD23" s="114">
        <f t="shared" si="13"/>
        <v>8</v>
      </c>
      <c r="BE23" s="114">
        <f t="shared" si="14"/>
        <v>14</v>
      </c>
      <c r="BF23" s="114">
        <f t="shared" si="15"/>
        <v>11</v>
      </c>
      <c r="BG23" s="114">
        <f t="shared" si="24"/>
        <v>11</v>
      </c>
      <c r="BH23" s="114">
        <f t="shared" si="25"/>
        <v>17</v>
      </c>
      <c r="BI23" s="114">
        <f t="shared" si="26"/>
        <v>12</v>
      </c>
      <c r="BJ23" s="114">
        <f t="shared" si="27"/>
        <v>17</v>
      </c>
      <c r="BK23" s="92">
        <f t="shared" si="28"/>
        <v>138</v>
      </c>
      <c r="BL23" s="91">
        <f t="shared" si="29"/>
        <v>8</v>
      </c>
      <c r="BM23" s="91">
        <f t="shared" si="30"/>
        <v>17</v>
      </c>
      <c r="BN23" s="93">
        <f t="shared" si="31"/>
        <v>130</v>
      </c>
      <c r="BO23" s="44"/>
    </row>
    <row r="24" spans="1:67" ht="14.25" x14ac:dyDescent="0.2">
      <c r="A24" s="94">
        <v>20</v>
      </c>
      <c r="B24" s="95" t="s">
        <v>133</v>
      </c>
      <c r="C24" s="116" t="s">
        <v>219</v>
      </c>
      <c r="D24" s="96"/>
      <c r="E24" s="97">
        <f t="shared" si="16"/>
        <v>1206</v>
      </c>
      <c r="F24" s="169">
        <v>0</v>
      </c>
      <c r="G24" s="96">
        <v>1206</v>
      </c>
      <c r="H24" s="100">
        <f t="shared" si="0"/>
        <v>-26.454545454545496</v>
      </c>
      <c r="I24" s="101">
        <v>19</v>
      </c>
      <c r="J24" s="102">
        <v>11</v>
      </c>
      <c r="K24" s="103">
        <v>11</v>
      </c>
      <c r="L24" s="104">
        <f t="shared" si="17"/>
        <v>1232.4545454545455</v>
      </c>
      <c r="M24" s="100">
        <f t="shared" si="18"/>
        <v>113</v>
      </c>
      <c r="N24" s="105">
        <f t="shared" si="19"/>
        <v>104</v>
      </c>
      <c r="O24" s="106">
        <v>2</v>
      </c>
      <c r="P24" s="107">
        <v>1</v>
      </c>
      <c r="Q24" s="108">
        <v>35</v>
      </c>
      <c r="R24" s="109">
        <v>2</v>
      </c>
      <c r="S24" s="110">
        <v>10</v>
      </c>
      <c r="T24" s="111">
        <v>1</v>
      </c>
      <c r="U24" s="108">
        <v>12</v>
      </c>
      <c r="V24" s="111">
        <v>0</v>
      </c>
      <c r="W24" s="110">
        <v>25</v>
      </c>
      <c r="X24" s="111">
        <v>0</v>
      </c>
      <c r="Y24" s="110">
        <v>33</v>
      </c>
      <c r="Z24" s="111">
        <v>1</v>
      </c>
      <c r="AA24" s="110">
        <v>17</v>
      </c>
      <c r="AB24" s="109">
        <v>0</v>
      </c>
      <c r="AC24" s="106">
        <v>28</v>
      </c>
      <c r="AD24" s="107">
        <v>2</v>
      </c>
      <c r="AE24" s="112">
        <v>3</v>
      </c>
      <c r="AF24" s="109">
        <v>2</v>
      </c>
      <c r="AG24" s="108">
        <v>11</v>
      </c>
      <c r="AH24" s="111">
        <v>0</v>
      </c>
      <c r="AI24" s="108">
        <v>26</v>
      </c>
      <c r="AJ24" s="111">
        <v>2</v>
      </c>
      <c r="AK24" s="84"/>
      <c r="AL24" s="85">
        <f t="shared" si="1"/>
        <v>11</v>
      </c>
      <c r="AM24" s="84"/>
      <c r="AN24" s="113">
        <f t="shared" si="2"/>
        <v>1478</v>
      </c>
      <c r="AO24" s="91">
        <f t="shared" si="3"/>
        <v>1014</v>
      </c>
      <c r="AP24" s="114">
        <f t="shared" si="4"/>
        <v>1337</v>
      </c>
      <c r="AQ24" s="91">
        <f t="shared" si="5"/>
        <v>1319</v>
      </c>
      <c r="AR24" s="114">
        <f t="shared" si="6"/>
        <v>1145</v>
      </c>
      <c r="AS24" s="114">
        <f t="shared" si="7"/>
        <v>1015</v>
      </c>
      <c r="AT24" s="114">
        <f t="shared" si="8"/>
        <v>1248</v>
      </c>
      <c r="AU24" s="114">
        <f t="shared" si="20"/>
        <v>1095</v>
      </c>
      <c r="AV24" s="91">
        <f t="shared" si="21"/>
        <v>1435</v>
      </c>
      <c r="AW24" s="114">
        <f t="shared" si="22"/>
        <v>1328</v>
      </c>
      <c r="AX24" s="114">
        <f t="shared" si="23"/>
        <v>1143</v>
      </c>
      <c r="AY24" s="39"/>
      <c r="AZ24" s="115">
        <f t="shared" si="9"/>
        <v>9</v>
      </c>
      <c r="BA24" s="114">
        <f t="shared" si="10"/>
        <v>10</v>
      </c>
      <c r="BB24" s="114">
        <f t="shared" si="11"/>
        <v>10</v>
      </c>
      <c r="BC24" s="91">
        <f t="shared" si="12"/>
        <v>11</v>
      </c>
      <c r="BD24" s="114">
        <f t="shared" si="13"/>
        <v>10</v>
      </c>
      <c r="BE24" s="114">
        <f t="shared" si="14"/>
        <v>11</v>
      </c>
      <c r="BF24" s="114">
        <f t="shared" si="15"/>
        <v>13</v>
      </c>
      <c r="BG24" s="114">
        <f t="shared" si="24"/>
        <v>9</v>
      </c>
      <c r="BH24" s="114">
        <f t="shared" si="25"/>
        <v>9</v>
      </c>
      <c r="BI24" s="114">
        <f t="shared" si="26"/>
        <v>11</v>
      </c>
      <c r="BJ24" s="114">
        <f t="shared" si="27"/>
        <v>10</v>
      </c>
      <c r="BK24" s="92">
        <f t="shared" si="28"/>
        <v>113</v>
      </c>
      <c r="BL24" s="91">
        <f t="shared" si="29"/>
        <v>9</v>
      </c>
      <c r="BM24" s="91">
        <f t="shared" si="30"/>
        <v>13</v>
      </c>
      <c r="BN24" s="93">
        <f t="shared" si="31"/>
        <v>104</v>
      </c>
      <c r="BO24" s="44"/>
    </row>
    <row r="25" spans="1:67" ht="14.25" x14ac:dyDescent="0.2">
      <c r="A25" s="94">
        <v>21</v>
      </c>
      <c r="B25" s="95" t="s">
        <v>134</v>
      </c>
      <c r="C25" s="116" t="s">
        <v>220</v>
      </c>
      <c r="D25" s="96"/>
      <c r="E25" s="97">
        <f t="shared" si="16"/>
        <v>1190.3800000000001</v>
      </c>
      <c r="F25" s="98">
        <f>IF(K25=0,0,IF(G25+(IF(H25&gt;-150,(IF(H25&gt;=150,IF(J25&gt;=$AT$1,0,SUM(IF(MAX(O25:AJ25)=999,J25-2,J25)-K25*2*(15+50)%)*10),SUM(IF(MAX(O25:AJ25)=999,J25-2,J25)-K25*2*(H25/10+50)%)*10)),(IF(H25&lt;-150,IF((IF(MAX(O25:AJ25)=999,J25-2,J25)-K25*2*(H25/10+50)%)*10&lt;1,0,(IF(MAX(O25:AJ25)=999,J25-2,J25)-K25*2*(H25/10+50)%)*10))))),(IF(H25&gt;-150,(IF(H25&gt;150,IF(J25&gt;=$AT$1,0,SUM(IF(MAX(O25:AJ25)=999,J25-2,J25)-K25*2*(15+50)%)*10),SUM(IF(MAX(O25:AJ25)=999,J25-2,J25)-K25*2*(H25/10+50)%)*10)),(IF(H25&lt;-150,IF((IF(MAX(O25:AJ25)=999,J25-2,J25)-K25*2*(H25/10+50)%)*10&lt;1,0,(IF(MAX(O25:AJ25)=999,J25-2,J25)-K25*2*(H25/10+50)%)*10)))))))</f>
        <v>9.3800000000000239</v>
      </c>
      <c r="G25" s="96">
        <v>1181</v>
      </c>
      <c r="H25" s="100">
        <f t="shared" si="0"/>
        <v>-42.63636363636374</v>
      </c>
      <c r="I25" s="101">
        <v>17</v>
      </c>
      <c r="J25" s="102">
        <v>11</v>
      </c>
      <c r="K25" s="103">
        <v>11</v>
      </c>
      <c r="L25" s="104">
        <f t="shared" si="17"/>
        <v>1223.6363636363637</v>
      </c>
      <c r="M25" s="100">
        <f t="shared" si="18"/>
        <v>128</v>
      </c>
      <c r="N25" s="105">
        <f t="shared" si="19"/>
        <v>119</v>
      </c>
      <c r="O25" s="106">
        <v>5</v>
      </c>
      <c r="P25" s="107">
        <v>0</v>
      </c>
      <c r="Q25" s="108">
        <v>28</v>
      </c>
      <c r="R25" s="109">
        <v>1</v>
      </c>
      <c r="S25" s="110">
        <v>35</v>
      </c>
      <c r="T25" s="111">
        <v>2</v>
      </c>
      <c r="U25" s="108">
        <v>7</v>
      </c>
      <c r="V25" s="111">
        <v>2</v>
      </c>
      <c r="W25" s="110">
        <v>32</v>
      </c>
      <c r="X25" s="111">
        <v>2</v>
      </c>
      <c r="Y25" s="110">
        <v>1</v>
      </c>
      <c r="Z25" s="111">
        <v>0</v>
      </c>
      <c r="AA25" s="110">
        <v>11</v>
      </c>
      <c r="AB25" s="109">
        <v>1</v>
      </c>
      <c r="AC25" s="106">
        <v>19</v>
      </c>
      <c r="AD25" s="107">
        <v>0</v>
      </c>
      <c r="AE25" s="112">
        <v>30</v>
      </c>
      <c r="AF25" s="109">
        <v>2</v>
      </c>
      <c r="AG25" s="108">
        <v>8</v>
      </c>
      <c r="AH25" s="111">
        <v>0</v>
      </c>
      <c r="AI25" s="108">
        <v>33</v>
      </c>
      <c r="AJ25" s="111">
        <v>1</v>
      </c>
      <c r="AK25" s="84"/>
      <c r="AL25" s="85">
        <f t="shared" si="1"/>
        <v>11</v>
      </c>
      <c r="AM25" s="84"/>
      <c r="AN25" s="113">
        <f t="shared" si="2"/>
        <v>1433</v>
      </c>
      <c r="AO25" s="91">
        <f t="shared" si="3"/>
        <v>1095</v>
      </c>
      <c r="AP25" s="114">
        <f t="shared" si="4"/>
        <v>1014</v>
      </c>
      <c r="AQ25" s="91">
        <f t="shared" si="5"/>
        <v>1361</v>
      </c>
      <c r="AR25" s="114">
        <f t="shared" si="6"/>
        <v>1048</v>
      </c>
      <c r="AS25" s="114">
        <f t="shared" si="7"/>
        <v>1507</v>
      </c>
      <c r="AT25" s="114">
        <f t="shared" si="8"/>
        <v>1328</v>
      </c>
      <c r="AU25" s="114">
        <f t="shared" si="20"/>
        <v>1217</v>
      </c>
      <c r="AV25" s="91">
        <f t="shared" si="21"/>
        <v>1083</v>
      </c>
      <c r="AW25" s="114">
        <f t="shared" si="22"/>
        <v>1359</v>
      </c>
      <c r="AX25" s="114">
        <f t="shared" si="23"/>
        <v>1015</v>
      </c>
      <c r="AY25" s="39"/>
      <c r="AZ25" s="115">
        <f t="shared" si="9"/>
        <v>13</v>
      </c>
      <c r="BA25" s="114">
        <f t="shared" si="10"/>
        <v>9</v>
      </c>
      <c r="BB25" s="114">
        <f t="shared" si="11"/>
        <v>10</v>
      </c>
      <c r="BC25" s="91">
        <f t="shared" si="12"/>
        <v>10</v>
      </c>
      <c r="BD25" s="114">
        <f t="shared" si="13"/>
        <v>11</v>
      </c>
      <c r="BE25" s="114">
        <f t="shared" si="14"/>
        <v>17</v>
      </c>
      <c r="BF25" s="114">
        <f t="shared" si="15"/>
        <v>11</v>
      </c>
      <c r="BG25" s="114">
        <f t="shared" si="24"/>
        <v>12</v>
      </c>
      <c r="BH25" s="114">
        <f t="shared" si="25"/>
        <v>10</v>
      </c>
      <c r="BI25" s="114">
        <f t="shared" si="26"/>
        <v>14</v>
      </c>
      <c r="BJ25" s="114">
        <f t="shared" si="27"/>
        <v>11</v>
      </c>
      <c r="BK25" s="92">
        <f t="shared" si="28"/>
        <v>128</v>
      </c>
      <c r="BL25" s="91">
        <f t="shared" si="29"/>
        <v>9</v>
      </c>
      <c r="BM25" s="91">
        <f t="shared" si="30"/>
        <v>17</v>
      </c>
      <c r="BN25" s="93">
        <f t="shared" si="31"/>
        <v>119</v>
      </c>
      <c r="BO25" s="44"/>
    </row>
    <row r="26" spans="1:67" ht="14.25" x14ac:dyDescent="0.2">
      <c r="A26" s="94">
        <v>22</v>
      </c>
      <c r="B26" s="95" t="s">
        <v>13</v>
      </c>
      <c r="C26" s="116" t="s">
        <v>16</v>
      </c>
      <c r="D26" s="96"/>
      <c r="E26" s="97">
        <f t="shared" si="16"/>
        <v>1178</v>
      </c>
      <c r="F26" s="169">
        <v>0</v>
      </c>
      <c r="G26" s="96">
        <v>1178</v>
      </c>
      <c r="H26" s="100">
        <f t="shared" si="0"/>
        <v>-29.909090909090992</v>
      </c>
      <c r="I26" s="101">
        <v>13</v>
      </c>
      <c r="J26" s="102">
        <v>12</v>
      </c>
      <c r="K26" s="103">
        <v>11</v>
      </c>
      <c r="L26" s="104">
        <f t="shared" si="17"/>
        <v>1207.909090909091</v>
      </c>
      <c r="M26" s="100">
        <f t="shared" si="18"/>
        <v>108</v>
      </c>
      <c r="N26" s="105">
        <f t="shared" si="19"/>
        <v>106</v>
      </c>
      <c r="O26" s="106">
        <v>3</v>
      </c>
      <c r="P26" s="107">
        <v>0</v>
      </c>
      <c r="Q26" s="108">
        <v>34</v>
      </c>
      <c r="R26" s="109">
        <v>2</v>
      </c>
      <c r="S26" s="110">
        <v>11</v>
      </c>
      <c r="T26" s="111">
        <v>2</v>
      </c>
      <c r="U26" s="108">
        <v>26</v>
      </c>
      <c r="V26" s="111">
        <v>0</v>
      </c>
      <c r="W26" s="110">
        <v>7</v>
      </c>
      <c r="X26" s="111">
        <v>2</v>
      </c>
      <c r="Y26" s="110">
        <v>5</v>
      </c>
      <c r="Z26" s="111">
        <v>0</v>
      </c>
      <c r="AA26" s="110">
        <v>30</v>
      </c>
      <c r="AB26" s="109">
        <v>1</v>
      </c>
      <c r="AC26" s="106">
        <v>36</v>
      </c>
      <c r="AD26" s="107">
        <v>0</v>
      </c>
      <c r="AE26" s="112">
        <v>33</v>
      </c>
      <c r="AF26" s="109">
        <v>1</v>
      </c>
      <c r="AG26" s="108">
        <v>23</v>
      </c>
      <c r="AH26" s="111">
        <v>2</v>
      </c>
      <c r="AI26" s="108">
        <v>12</v>
      </c>
      <c r="AJ26" s="111">
        <v>2</v>
      </c>
      <c r="AK26" s="84"/>
      <c r="AL26" s="85">
        <f t="shared" si="1"/>
        <v>12</v>
      </c>
      <c r="AM26" s="84"/>
      <c r="AN26" s="113">
        <f t="shared" si="2"/>
        <v>1435</v>
      </c>
      <c r="AO26" s="91">
        <f t="shared" si="3"/>
        <v>1000</v>
      </c>
      <c r="AP26" s="114">
        <f t="shared" si="4"/>
        <v>1328</v>
      </c>
      <c r="AQ26" s="91">
        <f t="shared" si="5"/>
        <v>1143</v>
      </c>
      <c r="AR26" s="114">
        <f t="shared" si="6"/>
        <v>1361</v>
      </c>
      <c r="AS26" s="114">
        <f t="shared" si="7"/>
        <v>1433</v>
      </c>
      <c r="AT26" s="114">
        <f t="shared" si="8"/>
        <v>1083</v>
      </c>
      <c r="AU26" s="114">
        <f t="shared" si="20"/>
        <v>1000</v>
      </c>
      <c r="AV26" s="91">
        <f t="shared" si="21"/>
        <v>1015</v>
      </c>
      <c r="AW26" s="114">
        <f t="shared" si="22"/>
        <v>1170</v>
      </c>
      <c r="AX26" s="114">
        <f t="shared" si="23"/>
        <v>1319</v>
      </c>
      <c r="AY26" s="39"/>
      <c r="AZ26" s="115">
        <f t="shared" si="9"/>
        <v>9</v>
      </c>
      <c r="BA26" s="114">
        <f t="shared" si="10"/>
        <v>2</v>
      </c>
      <c r="BB26" s="114">
        <f t="shared" si="11"/>
        <v>11</v>
      </c>
      <c r="BC26" s="91">
        <f t="shared" si="12"/>
        <v>10</v>
      </c>
      <c r="BD26" s="114">
        <f t="shared" si="13"/>
        <v>10</v>
      </c>
      <c r="BE26" s="114">
        <f t="shared" si="14"/>
        <v>13</v>
      </c>
      <c r="BF26" s="114">
        <f t="shared" si="15"/>
        <v>10</v>
      </c>
      <c r="BG26" s="114">
        <f t="shared" si="24"/>
        <v>12</v>
      </c>
      <c r="BH26" s="114">
        <f t="shared" si="25"/>
        <v>11</v>
      </c>
      <c r="BI26" s="114">
        <f t="shared" si="26"/>
        <v>9</v>
      </c>
      <c r="BJ26" s="114">
        <f t="shared" si="27"/>
        <v>11</v>
      </c>
      <c r="BK26" s="92">
        <f t="shared" si="28"/>
        <v>108</v>
      </c>
      <c r="BL26" s="91">
        <f t="shared" si="29"/>
        <v>2</v>
      </c>
      <c r="BM26" s="91">
        <f t="shared" si="30"/>
        <v>13</v>
      </c>
      <c r="BN26" s="93">
        <f t="shared" si="31"/>
        <v>106</v>
      </c>
      <c r="BO26" s="44"/>
    </row>
    <row r="27" spans="1:67" ht="14.25" x14ac:dyDescent="0.2">
      <c r="A27" s="94">
        <v>23</v>
      </c>
      <c r="B27" s="95" t="s">
        <v>12</v>
      </c>
      <c r="C27" s="116" t="s">
        <v>17</v>
      </c>
      <c r="D27" s="96" t="s">
        <v>138</v>
      </c>
      <c r="E27" s="97">
        <f t="shared" si="16"/>
        <v>1170</v>
      </c>
      <c r="F27" s="169">
        <v>0</v>
      </c>
      <c r="G27" s="96">
        <v>1170</v>
      </c>
      <c r="H27" s="100">
        <f t="shared" si="0"/>
        <v>29.36363636363626</v>
      </c>
      <c r="I27" s="101">
        <v>31</v>
      </c>
      <c r="J27" s="102">
        <v>9</v>
      </c>
      <c r="K27" s="103">
        <v>11</v>
      </c>
      <c r="L27" s="104">
        <f t="shared" si="17"/>
        <v>1140.6363636363637</v>
      </c>
      <c r="M27" s="100">
        <f t="shared" si="18"/>
        <v>110</v>
      </c>
      <c r="N27" s="105">
        <f t="shared" si="19"/>
        <v>108</v>
      </c>
      <c r="O27" s="106">
        <v>6</v>
      </c>
      <c r="P27" s="107">
        <v>0</v>
      </c>
      <c r="Q27" s="108">
        <v>30</v>
      </c>
      <c r="R27" s="109">
        <v>0</v>
      </c>
      <c r="S27" s="110">
        <v>29</v>
      </c>
      <c r="T27" s="111">
        <v>1</v>
      </c>
      <c r="U27" s="108">
        <v>35</v>
      </c>
      <c r="V27" s="111">
        <v>1</v>
      </c>
      <c r="W27" s="110">
        <v>33</v>
      </c>
      <c r="X27" s="111">
        <v>0</v>
      </c>
      <c r="Y27" s="110">
        <v>34</v>
      </c>
      <c r="Z27" s="111">
        <v>2</v>
      </c>
      <c r="AA27" s="110">
        <v>13</v>
      </c>
      <c r="AB27" s="109">
        <v>0</v>
      </c>
      <c r="AC27" s="106">
        <v>31</v>
      </c>
      <c r="AD27" s="107">
        <v>2</v>
      </c>
      <c r="AE27" s="112">
        <v>10</v>
      </c>
      <c r="AF27" s="109">
        <v>2</v>
      </c>
      <c r="AG27" s="108">
        <v>22</v>
      </c>
      <c r="AH27" s="111">
        <v>0</v>
      </c>
      <c r="AI27" s="108">
        <v>28</v>
      </c>
      <c r="AJ27" s="111">
        <v>1</v>
      </c>
      <c r="AK27" s="84"/>
      <c r="AL27" s="85">
        <f t="shared" si="1"/>
        <v>9</v>
      </c>
      <c r="AM27" s="84"/>
      <c r="AN27" s="113">
        <f t="shared" si="2"/>
        <v>1380</v>
      </c>
      <c r="AO27" s="91">
        <f t="shared" si="3"/>
        <v>1083</v>
      </c>
      <c r="AP27" s="114">
        <f t="shared" si="4"/>
        <v>1092</v>
      </c>
      <c r="AQ27" s="91">
        <f t="shared" si="5"/>
        <v>1014</v>
      </c>
      <c r="AR27" s="114">
        <f t="shared" si="6"/>
        <v>1015</v>
      </c>
      <c r="AS27" s="114">
        <f t="shared" si="7"/>
        <v>1000</v>
      </c>
      <c r="AT27" s="114">
        <f t="shared" si="8"/>
        <v>1298</v>
      </c>
      <c r="AU27" s="114">
        <f t="shared" si="20"/>
        <v>1055</v>
      </c>
      <c r="AV27" s="91">
        <f t="shared" si="21"/>
        <v>1337</v>
      </c>
      <c r="AW27" s="114">
        <f t="shared" si="22"/>
        <v>1178</v>
      </c>
      <c r="AX27" s="114">
        <f t="shared" si="23"/>
        <v>1095</v>
      </c>
      <c r="AY27" s="39"/>
      <c r="AZ27" s="115">
        <f t="shared" si="9"/>
        <v>17</v>
      </c>
      <c r="BA27" s="114">
        <f t="shared" si="10"/>
        <v>10</v>
      </c>
      <c r="BB27" s="114">
        <f t="shared" si="11"/>
        <v>8</v>
      </c>
      <c r="BC27" s="91">
        <f t="shared" si="12"/>
        <v>10</v>
      </c>
      <c r="BD27" s="114">
        <f t="shared" si="13"/>
        <v>11</v>
      </c>
      <c r="BE27" s="114">
        <f t="shared" si="14"/>
        <v>2</v>
      </c>
      <c r="BF27" s="114">
        <f t="shared" si="15"/>
        <v>13</v>
      </c>
      <c r="BG27" s="114">
        <f t="shared" si="24"/>
        <v>8</v>
      </c>
      <c r="BH27" s="114">
        <f t="shared" si="25"/>
        <v>10</v>
      </c>
      <c r="BI27" s="114">
        <f t="shared" si="26"/>
        <v>12</v>
      </c>
      <c r="BJ27" s="114">
        <f t="shared" si="27"/>
        <v>9</v>
      </c>
      <c r="BK27" s="92">
        <f t="shared" si="28"/>
        <v>110</v>
      </c>
      <c r="BL27" s="91">
        <f t="shared" si="29"/>
        <v>2</v>
      </c>
      <c r="BM27" s="91">
        <f t="shared" si="30"/>
        <v>17</v>
      </c>
      <c r="BN27" s="93">
        <f t="shared" si="31"/>
        <v>108</v>
      </c>
      <c r="BO27" s="44"/>
    </row>
    <row r="28" spans="1:67" ht="14.25" x14ac:dyDescent="0.2">
      <c r="A28" s="94">
        <v>24</v>
      </c>
      <c r="B28" s="95" t="s">
        <v>47</v>
      </c>
      <c r="C28" s="116" t="s">
        <v>44</v>
      </c>
      <c r="D28" s="96"/>
      <c r="E28" s="97">
        <f t="shared" si="16"/>
        <v>1212.6599999999999</v>
      </c>
      <c r="F28" s="98">
        <f t="shared" ref="F28:F40" si="32">IF(K28=0,0,IF(G28+(IF(H28&gt;-150,(IF(H28&gt;=150,IF(J28&gt;=$AT$1,0,SUM(IF(MAX(O28:AJ28)=999,J28-2,J28)-K28*2*(15+50)%)*10),SUM(IF(MAX(O28:AJ28)=999,J28-2,J28)-K28*2*(H28/10+50)%)*10)),(IF(H28&lt;-150,IF((IF(MAX(O28:AJ28)=999,J28-2,J28)-K28*2*(H28/10+50)%)*10&lt;1,0,(IF(MAX(O28:AJ28)=999,J28-2,J28)-K28*2*(H28/10+50)%)*10))))),(IF(H28&gt;-150,(IF(H28&gt;150,IF(J28&gt;=$AT$1,0,SUM(IF(MAX(O28:AJ28)=999,J28-2,J28)-K28*2*(15+50)%)*10),SUM(IF(MAX(O28:AJ28)=999,J28-2,J28)-K28*2*(H28/10+50)%)*10)),(IF(H28&lt;-150,IF((IF(MAX(O28:AJ28)=999,J28-2,J28)-K28*2*(H28/10+50)%)*10&lt;1,0,(IF(MAX(O28:AJ28)=999,J28-2,J28)-K28*2*(H28/10+50)%)*10)))))))</f>
        <v>50.659999999999968</v>
      </c>
      <c r="G28" s="96">
        <v>1162</v>
      </c>
      <c r="H28" s="100">
        <f t="shared" si="0"/>
        <v>-139.36363636363626</v>
      </c>
      <c r="I28" s="101">
        <v>7</v>
      </c>
      <c r="J28" s="102">
        <v>13</v>
      </c>
      <c r="K28" s="103">
        <v>11</v>
      </c>
      <c r="L28" s="104">
        <f t="shared" si="17"/>
        <v>1301.3636363636363</v>
      </c>
      <c r="M28" s="100">
        <f t="shared" si="18"/>
        <v>134</v>
      </c>
      <c r="N28" s="105">
        <f t="shared" si="19"/>
        <v>126</v>
      </c>
      <c r="O28" s="106">
        <v>4</v>
      </c>
      <c r="P28" s="107">
        <v>0</v>
      </c>
      <c r="Q28" s="108">
        <v>29</v>
      </c>
      <c r="R28" s="109">
        <v>2</v>
      </c>
      <c r="S28" s="110">
        <v>14</v>
      </c>
      <c r="T28" s="111">
        <v>1</v>
      </c>
      <c r="U28" s="108">
        <v>25</v>
      </c>
      <c r="V28" s="111">
        <v>1</v>
      </c>
      <c r="W28" s="110">
        <v>17</v>
      </c>
      <c r="X28" s="111">
        <v>1</v>
      </c>
      <c r="Y28" s="110">
        <v>3</v>
      </c>
      <c r="Z28" s="111">
        <v>1</v>
      </c>
      <c r="AA28" s="110">
        <v>28</v>
      </c>
      <c r="AB28" s="109">
        <v>2</v>
      </c>
      <c r="AC28" s="106">
        <v>9</v>
      </c>
      <c r="AD28" s="107">
        <v>2</v>
      </c>
      <c r="AE28" s="112">
        <v>1</v>
      </c>
      <c r="AF28" s="109">
        <v>1</v>
      </c>
      <c r="AG28" s="108">
        <v>6</v>
      </c>
      <c r="AH28" s="111">
        <v>0</v>
      </c>
      <c r="AI28" s="108">
        <v>11</v>
      </c>
      <c r="AJ28" s="111">
        <v>2</v>
      </c>
      <c r="AK28" s="84"/>
      <c r="AL28" s="85">
        <f t="shared" si="1"/>
        <v>13</v>
      </c>
      <c r="AM28" s="84"/>
      <c r="AN28" s="113">
        <f t="shared" si="2"/>
        <v>1435</v>
      </c>
      <c r="AO28" s="91">
        <f t="shared" si="3"/>
        <v>1092</v>
      </c>
      <c r="AP28" s="114">
        <f t="shared" si="4"/>
        <v>1292</v>
      </c>
      <c r="AQ28" s="91">
        <f t="shared" si="5"/>
        <v>1145</v>
      </c>
      <c r="AR28" s="114">
        <f t="shared" si="6"/>
        <v>1248</v>
      </c>
      <c r="AS28" s="114">
        <f t="shared" si="7"/>
        <v>1435</v>
      </c>
      <c r="AT28" s="114">
        <f t="shared" si="8"/>
        <v>1095</v>
      </c>
      <c r="AU28" s="114">
        <f t="shared" si="20"/>
        <v>1358</v>
      </c>
      <c r="AV28" s="91">
        <f t="shared" si="21"/>
        <v>1507</v>
      </c>
      <c r="AW28" s="114">
        <f t="shared" si="22"/>
        <v>1380</v>
      </c>
      <c r="AX28" s="114">
        <f t="shared" si="23"/>
        <v>1328</v>
      </c>
      <c r="AY28" s="39"/>
      <c r="AZ28" s="115">
        <f t="shared" si="9"/>
        <v>17</v>
      </c>
      <c r="BA28" s="114">
        <f t="shared" si="10"/>
        <v>8</v>
      </c>
      <c r="BB28" s="114">
        <f t="shared" si="11"/>
        <v>12</v>
      </c>
      <c r="BC28" s="91">
        <f t="shared" si="12"/>
        <v>10</v>
      </c>
      <c r="BD28" s="114">
        <f t="shared" si="13"/>
        <v>13</v>
      </c>
      <c r="BE28" s="114">
        <f t="shared" si="14"/>
        <v>9</v>
      </c>
      <c r="BF28" s="114">
        <f t="shared" si="15"/>
        <v>9</v>
      </c>
      <c r="BG28" s="114">
        <f t="shared" si="24"/>
        <v>11</v>
      </c>
      <c r="BH28" s="114">
        <f t="shared" si="25"/>
        <v>17</v>
      </c>
      <c r="BI28" s="114">
        <f t="shared" si="26"/>
        <v>17</v>
      </c>
      <c r="BJ28" s="114">
        <f t="shared" si="27"/>
        <v>11</v>
      </c>
      <c r="BK28" s="92">
        <f t="shared" si="28"/>
        <v>134</v>
      </c>
      <c r="BL28" s="91">
        <f t="shared" si="29"/>
        <v>8</v>
      </c>
      <c r="BM28" s="91">
        <f t="shared" si="30"/>
        <v>17</v>
      </c>
      <c r="BN28" s="93">
        <f t="shared" si="31"/>
        <v>126</v>
      </c>
      <c r="BO28" s="44"/>
    </row>
    <row r="29" spans="1:67" ht="14.25" x14ac:dyDescent="0.2">
      <c r="A29" s="94">
        <v>25</v>
      </c>
      <c r="B29" s="95" t="s">
        <v>136</v>
      </c>
      <c r="C29" s="116" t="s">
        <v>19</v>
      </c>
      <c r="D29" s="96"/>
      <c r="E29" s="97">
        <f t="shared" si="16"/>
        <v>1145.2</v>
      </c>
      <c r="F29" s="98">
        <f t="shared" si="32"/>
        <v>0.19999999999997797</v>
      </c>
      <c r="G29" s="96">
        <v>1145</v>
      </c>
      <c r="H29" s="100">
        <f t="shared" si="0"/>
        <v>-46.36363636363626</v>
      </c>
      <c r="I29" s="101">
        <v>22</v>
      </c>
      <c r="J29" s="102">
        <v>10</v>
      </c>
      <c r="K29" s="103">
        <v>11</v>
      </c>
      <c r="L29" s="104">
        <f t="shared" si="17"/>
        <v>1191.3636363636363</v>
      </c>
      <c r="M29" s="100">
        <f t="shared" si="18"/>
        <v>121</v>
      </c>
      <c r="N29" s="105">
        <f t="shared" si="19"/>
        <v>113</v>
      </c>
      <c r="O29" s="106">
        <v>7</v>
      </c>
      <c r="P29" s="107">
        <v>0</v>
      </c>
      <c r="Q29" s="108">
        <v>33</v>
      </c>
      <c r="R29" s="109">
        <v>2</v>
      </c>
      <c r="S29" s="110">
        <v>16</v>
      </c>
      <c r="T29" s="111">
        <v>1</v>
      </c>
      <c r="U29" s="108">
        <v>24</v>
      </c>
      <c r="V29" s="111">
        <v>1</v>
      </c>
      <c r="W29" s="110">
        <v>20</v>
      </c>
      <c r="X29" s="111">
        <v>2</v>
      </c>
      <c r="Y29" s="110">
        <v>26</v>
      </c>
      <c r="Z29" s="111">
        <v>1</v>
      </c>
      <c r="AA29" s="110">
        <v>15</v>
      </c>
      <c r="AB29" s="109">
        <v>0</v>
      </c>
      <c r="AC29" s="106">
        <v>30</v>
      </c>
      <c r="AD29" s="107">
        <v>1</v>
      </c>
      <c r="AE29" s="112">
        <v>11</v>
      </c>
      <c r="AF29" s="109">
        <v>1</v>
      </c>
      <c r="AG29" s="108">
        <v>17</v>
      </c>
      <c r="AH29" s="111">
        <v>0</v>
      </c>
      <c r="AI29" s="108">
        <v>35</v>
      </c>
      <c r="AJ29" s="111">
        <v>1</v>
      </c>
      <c r="AK29" s="84"/>
      <c r="AL29" s="85">
        <f t="shared" si="1"/>
        <v>10</v>
      </c>
      <c r="AM29" s="84"/>
      <c r="AN29" s="113">
        <f t="shared" si="2"/>
        <v>1361</v>
      </c>
      <c r="AO29" s="91">
        <f t="shared" si="3"/>
        <v>1015</v>
      </c>
      <c r="AP29" s="114">
        <f t="shared" si="4"/>
        <v>1270</v>
      </c>
      <c r="AQ29" s="91">
        <f t="shared" si="5"/>
        <v>1162</v>
      </c>
      <c r="AR29" s="114">
        <f t="shared" si="6"/>
        <v>1206</v>
      </c>
      <c r="AS29" s="114">
        <f t="shared" si="7"/>
        <v>1143</v>
      </c>
      <c r="AT29" s="114">
        <f t="shared" si="8"/>
        <v>1275</v>
      </c>
      <c r="AU29" s="114">
        <f t="shared" si="20"/>
        <v>1083</v>
      </c>
      <c r="AV29" s="91">
        <f t="shared" si="21"/>
        <v>1328</v>
      </c>
      <c r="AW29" s="114">
        <f t="shared" si="22"/>
        <v>1248</v>
      </c>
      <c r="AX29" s="114">
        <f t="shared" si="23"/>
        <v>1014</v>
      </c>
      <c r="AY29" s="39"/>
      <c r="AZ29" s="115">
        <f t="shared" si="9"/>
        <v>10</v>
      </c>
      <c r="BA29" s="114">
        <f t="shared" si="10"/>
        <v>11</v>
      </c>
      <c r="BB29" s="114">
        <f t="shared" si="11"/>
        <v>8</v>
      </c>
      <c r="BC29" s="91">
        <f t="shared" si="12"/>
        <v>13</v>
      </c>
      <c r="BD29" s="114">
        <f t="shared" si="13"/>
        <v>11</v>
      </c>
      <c r="BE29" s="114">
        <f t="shared" si="14"/>
        <v>10</v>
      </c>
      <c r="BF29" s="114">
        <f t="shared" si="15"/>
        <v>14</v>
      </c>
      <c r="BG29" s="114">
        <f t="shared" si="24"/>
        <v>10</v>
      </c>
      <c r="BH29" s="114">
        <f t="shared" si="25"/>
        <v>11</v>
      </c>
      <c r="BI29" s="114">
        <f t="shared" si="26"/>
        <v>13</v>
      </c>
      <c r="BJ29" s="114">
        <f t="shared" si="27"/>
        <v>10</v>
      </c>
      <c r="BK29" s="92">
        <f t="shared" si="28"/>
        <v>121</v>
      </c>
      <c r="BL29" s="91">
        <f t="shared" si="29"/>
        <v>8</v>
      </c>
      <c r="BM29" s="91">
        <f t="shared" si="30"/>
        <v>14</v>
      </c>
      <c r="BN29" s="93">
        <f t="shared" si="31"/>
        <v>113</v>
      </c>
      <c r="BO29" s="44"/>
    </row>
    <row r="30" spans="1:67" ht="14.25" x14ac:dyDescent="0.2">
      <c r="A30" s="94">
        <v>26</v>
      </c>
      <c r="B30" s="95" t="s">
        <v>213</v>
      </c>
      <c r="C30" s="116" t="s">
        <v>19</v>
      </c>
      <c r="D30" s="96"/>
      <c r="E30" s="97">
        <f t="shared" si="16"/>
        <v>1158.82</v>
      </c>
      <c r="F30" s="98">
        <f t="shared" si="32"/>
        <v>15.81999999999999</v>
      </c>
      <c r="G30" s="96">
        <v>1143</v>
      </c>
      <c r="H30" s="100">
        <f t="shared" si="0"/>
        <v>-117.36363636363626</v>
      </c>
      <c r="I30" s="101">
        <v>21</v>
      </c>
      <c r="J30" s="102">
        <v>10</v>
      </c>
      <c r="K30" s="103">
        <v>11</v>
      </c>
      <c r="L30" s="104">
        <f t="shared" si="17"/>
        <v>1260.3636363636363</v>
      </c>
      <c r="M30" s="100">
        <f t="shared" si="18"/>
        <v>125</v>
      </c>
      <c r="N30" s="105">
        <f t="shared" si="19"/>
        <v>116</v>
      </c>
      <c r="O30" s="106">
        <v>8</v>
      </c>
      <c r="P30" s="107">
        <v>2</v>
      </c>
      <c r="Q30" s="108">
        <v>2</v>
      </c>
      <c r="R30" s="109">
        <v>0</v>
      </c>
      <c r="S30" s="110">
        <v>19</v>
      </c>
      <c r="T30" s="111">
        <v>2</v>
      </c>
      <c r="U30" s="108">
        <v>22</v>
      </c>
      <c r="V30" s="111">
        <v>2</v>
      </c>
      <c r="W30" s="110">
        <v>12</v>
      </c>
      <c r="X30" s="111">
        <v>0</v>
      </c>
      <c r="Y30" s="110">
        <v>25</v>
      </c>
      <c r="Z30" s="111">
        <v>1</v>
      </c>
      <c r="AA30" s="110">
        <v>9</v>
      </c>
      <c r="AB30" s="109">
        <v>0</v>
      </c>
      <c r="AC30" s="106">
        <v>35</v>
      </c>
      <c r="AD30" s="107">
        <v>2</v>
      </c>
      <c r="AE30" s="112">
        <v>13</v>
      </c>
      <c r="AF30" s="109">
        <v>1</v>
      </c>
      <c r="AG30" s="108">
        <v>14</v>
      </c>
      <c r="AH30" s="111">
        <v>0</v>
      </c>
      <c r="AI30" s="108">
        <v>20</v>
      </c>
      <c r="AJ30" s="111">
        <v>0</v>
      </c>
      <c r="AK30" s="84"/>
      <c r="AL30" s="85">
        <f t="shared" si="1"/>
        <v>10</v>
      </c>
      <c r="AM30" s="84"/>
      <c r="AN30" s="113">
        <f t="shared" si="2"/>
        <v>1359</v>
      </c>
      <c r="AO30" s="91">
        <f t="shared" si="3"/>
        <v>1478</v>
      </c>
      <c r="AP30" s="114">
        <f t="shared" si="4"/>
        <v>1217</v>
      </c>
      <c r="AQ30" s="91">
        <f t="shared" si="5"/>
        <v>1178</v>
      </c>
      <c r="AR30" s="114">
        <f t="shared" si="6"/>
        <v>1319</v>
      </c>
      <c r="AS30" s="114">
        <f t="shared" si="7"/>
        <v>1145</v>
      </c>
      <c r="AT30" s="114">
        <f t="shared" si="8"/>
        <v>1358</v>
      </c>
      <c r="AU30" s="114">
        <f t="shared" si="20"/>
        <v>1014</v>
      </c>
      <c r="AV30" s="91">
        <f t="shared" si="21"/>
        <v>1298</v>
      </c>
      <c r="AW30" s="114">
        <f t="shared" si="22"/>
        <v>1292</v>
      </c>
      <c r="AX30" s="114">
        <f t="shared" si="23"/>
        <v>1206</v>
      </c>
      <c r="AY30" s="39"/>
      <c r="AZ30" s="115">
        <f t="shared" si="9"/>
        <v>14</v>
      </c>
      <c r="BA30" s="114">
        <f t="shared" si="10"/>
        <v>9</v>
      </c>
      <c r="BB30" s="114">
        <f t="shared" si="11"/>
        <v>12</v>
      </c>
      <c r="BC30" s="91">
        <f t="shared" si="12"/>
        <v>12</v>
      </c>
      <c r="BD30" s="114">
        <f t="shared" si="13"/>
        <v>11</v>
      </c>
      <c r="BE30" s="114">
        <f t="shared" si="14"/>
        <v>10</v>
      </c>
      <c r="BF30" s="114">
        <f t="shared" si="15"/>
        <v>11</v>
      </c>
      <c r="BG30" s="114">
        <f t="shared" si="24"/>
        <v>10</v>
      </c>
      <c r="BH30" s="114">
        <f t="shared" si="25"/>
        <v>13</v>
      </c>
      <c r="BI30" s="114">
        <f t="shared" si="26"/>
        <v>12</v>
      </c>
      <c r="BJ30" s="114">
        <f t="shared" si="27"/>
        <v>11</v>
      </c>
      <c r="BK30" s="92">
        <f t="shared" si="28"/>
        <v>125</v>
      </c>
      <c r="BL30" s="91">
        <f t="shared" si="29"/>
        <v>9</v>
      </c>
      <c r="BM30" s="91">
        <f t="shared" si="30"/>
        <v>14</v>
      </c>
      <c r="BN30" s="93">
        <f t="shared" si="31"/>
        <v>116</v>
      </c>
      <c r="BO30" s="44"/>
    </row>
    <row r="31" spans="1:67" ht="14.25" x14ac:dyDescent="0.2">
      <c r="A31" s="94">
        <v>27</v>
      </c>
      <c r="B31" s="95" t="s">
        <v>103</v>
      </c>
      <c r="C31" s="116" t="s">
        <v>148</v>
      </c>
      <c r="D31" s="96"/>
      <c r="E31" s="97">
        <f t="shared" si="16"/>
        <v>1141.8599999999999</v>
      </c>
      <c r="F31" s="98">
        <f t="shared" si="32"/>
        <v>9.8599999999999888</v>
      </c>
      <c r="G31" s="96">
        <v>1132</v>
      </c>
      <c r="H31" s="100">
        <f t="shared" si="0"/>
        <v>-90.272727272727252</v>
      </c>
      <c r="I31" s="101">
        <v>27</v>
      </c>
      <c r="J31" s="102">
        <v>10</v>
      </c>
      <c r="K31" s="103">
        <v>11</v>
      </c>
      <c r="L31" s="104">
        <f t="shared" si="17"/>
        <v>1222.2727272727273</v>
      </c>
      <c r="M31" s="100">
        <f t="shared" si="18"/>
        <v>95</v>
      </c>
      <c r="N31" s="105">
        <f t="shared" si="19"/>
        <v>93</v>
      </c>
      <c r="O31" s="106">
        <v>9</v>
      </c>
      <c r="P31" s="107">
        <v>0</v>
      </c>
      <c r="Q31" s="108">
        <v>18</v>
      </c>
      <c r="R31" s="109">
        <v>0</v>
      </c>
      <c r="S31" s="110">
        <v>34</v>
      </c>
      <c r="T31" s="111">
        <v>2</v>
      </c>
      <c r="U31" s="108">
        <v>19</v>
      </c>
      <c r="V31" s="111">
        <v>0</v>
      </c>
      <c r="W31" s="110">
        <v>10</v>
      </c>
      <c r="X31" s="111">
        <v>0</v>
      </c>
      <c r="Y31" s="110">
        <v>28</v>
      </c>
      <c r="Z31" s="111">
        <v>0</v>
      </c>
      <c r="AA31" s="110">
        <v>31</v>
      </c>
      <c r="AB31" s="109">
        <v>2</v>
      </c>
      <c r="AC31" s="106">
        <v>29</v>
      </c>
      <c r="AD31" s="107">
        <v>2</v>
      </c>
      <c r="AE31" s="112">
        <v>7</v>
      </c>
      <c r="AF31" s="109">
        <v>1</v>
      </c>
      <c r="AG31" s="108">
        <v>3</v>
      </c>
      <c r="AH31" s="111">
        <v>1</v>
      </c>
      <c r="AI31" s="108">
        <v>16</v>
      </c>
      <c r="AJ31" s="111">
        <v>2</v>
      </c>
      <c r="AK31" s="84"/>
      <c r="AL31" s="85">
        <f t="shared" si="1"/>
        <v>10</v>
      </c>
      <c r="AM31" s="84"/>
      <c r="AN31" s="113">
        <f t="shared" si="2"/>
        <v>1358</v>
      </c>
      <c r="AO31" s="91">
        <f t="shared" si="3"/>
        <v>1225</v>
      </c>
      <c r="AP31" s="114">
        <f t="shared" si="4"/>
        <v>1000</v>
      </c>
      <c r="AQ31" s="91">
        <f t="shared" si="5"/>
        <v>1217</v>
      </c>
      <c r="AR31" s="114">
        <f t="shared" si="6"/>
        <v>1337</v>
      </c>
      <c r="AS31" s="114">
        <f t="shared" si="7"/>
        <v>1095</v>
      </c>
      <c r="AT31" s="114">
        <f t="shared" si="8"/>
        <v>1055</v>
      </c>
      <c r="AU31" s="114">
        <f t="shared" si="20"/>
        <v>1092</v>
      </c>
      <c r="AV31" s="91">
        <f t="shared" si="21"/>
        <v>1361</v>
      </c>
      <c r="AW31" s="114">
        <f t="shared" si="22"/>
        <v>1435</v>
      </c>
      <c r="AX31" s="114">
        <f t="shared" si="23"/>
        <v>1270</v>
      </c>
      <c r="AY31" s="39"/>
      <c r="AZ31" s="115">
        <f t="shared" si="9"/>
        <v>11</v>
      </c>
      <c r="BA31" s="114">
        <f t="shared" si="10"/>
        <v>8</v>
      </c>
      <c r="BB31" s="114">
        <f t="shared" si="11"/>
        <v>2</v>
      </c>
      <c r="BC31" s="91">
        <f t="shared" si="12"/>
        <v>12</v>
      </c>
      <c r="BD31" s="114">
        <f t="shared" si="13"/>
        <v>10</v>
      </c>
      <c r="BE31" s="114">
        <f t="shared" si="14"/>
        <v>9</v>
      </c>
      <c r="BF31" s="114">
        <f t="shared" si="15"/>
        <v>8</v>
      </c>
      <c r="BG31" s="114">
        <f t="shared" si="24"/>
        <v>8</v>
      </c>
      <c r="BH31" s="114">
        <f t="shared" si="25"/>
        <v>10</v>
      </c>
      <c r="BI31" s="114">
        <f t="shared" si="26"/>
        <v>9</v>
      </c>
      <c r="BJ31" s="114">
        <f t="shared" si="27"/>
        <v>8</v>
      </c>
      <c r="BK31" s="92">
        <f t="shared" si="28"/>
        <v>95</v>
      </c>
      <c r="BL31" s="91">
        <f t="shared" si="29"/>
        <v>2</v>
      </c>
      <c r="BM31" s="91">
        <f t="shared" si="30"/>
        <v>12</v>
      </c>
      <c r="BN31" s="93">
        <f t="shared" si="31"/>
        <v>93</v>
      </c>
      <c r="BO31" s="44"/>
    </row>
    <row r="32" spans="1:67" ht="14.25" x14ac:dyDescent="0.2">
      <c r="A32" s="94">
        <v>28</v>
      </c>
      <c r="B32" s="95" t="s">
        <v>51</v>
      </c>
      <c r="C32" s="116" t="s">
        <v>19</v>
      </c>
      <c r="D32" s="96"/>
      <c r="E32" s="97">
        <f t="shared" si="16"/>
        <v>1104.92</v>
      </c>
      <c r="F32" s="98">
        <f t="shared" si="32"/>
        <v>9.9199999999999733</v>
      </c>
      <c r="G32" s="96">
        <v>1095</v>
      </c>
      <c r="H32" s="100">
        <f t="shared" si="0"/>
        <v>-199.59999999999991</v>
      </c>
      <c r="I32" s="101">
        <v>30</v>
      </c>
      <c r="J32" s="102">
        <v>9</v>
      </c>
      <c r="K32" s="103">
        <v>10</v>
      </c>
      <c r="L32" s="104">
        <f t="shared" si="17"/>
        <v>1294.5999999999999</v>
      </c>
      <c r="M32" s="100">
        <f t="shared" si="18"/>
        <v>103</v>
      </c>
      <c r="N32" s="105">
        <f t="shared" si="19"/>
        <v>103</v>
      </c>
      <c r="O32" s="106">
        <v>12</v>
      </c>
      <c r="P32" s="107">
        <v>0</v>
      </c>
      <c r="Q32" s="108">
        <v>21</v>
      </c>
      <c r="R32" s="109">
        <v>1</v>
      </c>
      <c r="S32" s="110">
        <v>8</v>
      </c>
      <c r="T32" s="111">
        <v>0</v>
      </c>
      <c r="U32" s="108">
        <v>29</v>
      </c>
      <c r="V32" s="111">
        <v>1</v>
      </c>
      <c r="W32" s="110">
        <v>31</v>
      </c>
      <c r="X32" s="111">
        <v>1</v>
      </c>
      <c r="Y32" s="110">
        <v>27</v>
      </c>
      <c r="Z32" s="111">
        <v>2</v>
      </c>
      <c r="AA32" s="110">
        <v>24</v>
      </c>
      <c r="AB32" s="109">
        <v>0</v>
      </c>
      <c r="AC32" s="106">
        <v>20</v>
      </c>
      <c r="AD32" s="107">
        <v>0</v>
      </c>
      <c r="AE32" s="112">
        <v>16</v>
      </c>
      <c r="AF32" s="109">
        <v>1</v>
      </c>
      <c r="AG32" s="108">
        <v>999</v>
      </c>
      <c r="AH32" s="111">
        <v>2</v>
      </c>
      <c r="AI32" s="108">
        <v>23</v>
      </c>
      <c r="AJ32" s="111">
        <v>1</v>
      </c>
      <c r="AK32" s="84"/>
      <c r="AL32" s="85">
        <f t="shared" si="1"/>
        <v>9</v>
      </c>
      <c r="AM32" s="84"/>
      <c r="AN32" s="113">
        <f t="shared" si="2"/>
        <v>1319</v>
      </c>
      <c r="AO32" s="91">
        <f t="shared" si="3"/>
        <v>1181</v>
      </c>
      <c r="AP32" s="114">
        <f t="shared" si="4"/>
        <v>1359</v>
      </c>
      <c r="AQ32" s="91">
        <f t="shared" si="5"/>
        <v>1092</v>
      </c>
      <c r="AR32" s="114">
        <f t="shared" si="6"/>
        <v>1055</v>
      </c>
      <c r="AS32" s="114">
        <f t="shared" si="7"/>
        <v>1132</v>
      </c>
      <c r="AT32" s="114">
        <f t="shared" si="8"/>
        <v>1162</v>
      </c>
      <c r="AU32" s="114">
        <f t="shared" si="20"/>
        <v>1206</v>
      </c>
      <c r="AV32" s="91">
        <f t="shared" si="21"/>
        <v>1270</v>
      </c>
      <c r="AW32" s="114">
        <f t="shared" si="22"/>
        <v>1000</v>
      </c>
      <c r="AX32" s="114">
        <f t="shared" si="23"/>
        <v>1170</v>
      </c>
      <c r="AY32" s="39"/>
      <c r="AZ32" s="115">
        <f t="shared" si="9"/>
        <v>11</v>
      </c>
      <c r="BA32" s="114">
        <f t="shared" si="10"/>
        <v>11</v>
      </c>
      <c r="BB32" s="114">
        <f t="shared" si="11"/>
        <v>14</v>
      </c>
      <c r="BC32" s="91">
        <f t="shared" si="12"/>
        <v>8</v>
      </c>
      <c r="BD32" s="114">
        <f t="shared" si="13"/>
        <v>8</v>
      </c>
      <c r="BE32" s="114">
        <f t="shared" si="14"/>
        <v>10</v>
      </c>
      <c r="BF32" s="114">
        <f t="shared" si="15"/>
        <v>13</v>
      </c>
      <c r="BG32" s="114">
        <f t="shared" si="24"/>
        <v>11</v>
      </c>
      <c r="BH32" s="114">
        <f t="shared" si="25"/>
        <v>8</v>
      </c>
      <c r="BI32" s="114">
        <f t="shared" si="26"/>
        <v>0</v>
      </c>
      <c r="BJ32" s="114">
        <f t="shared" si="27"/>
        <v>9</v>
      </c>
      <c r="BK32" s="92">
        <f t="shared" si="28"/>
        <v>103</v>
      </c>
      <c r="BL32" s="91">
        <f t="shared" si="29"/>
        <v>0</v>
      </c>
      <c r="BM32" s="91">
        <f t="shared" si="30"/>
        <v>14</v>
      </c>
      <c r="BN32" s="93">
        <f t="shared" si="31"/>
        <v>103</v>
      </c>
      <c r="BO32" s="44"/>
    </row>
    <row r="33" spans="1:67" ht="14.25" x14ac:dyDescent="0.2">
      <c r="A33" s="94">
        <v>29</v>
      </c>
      <c r="B33" s="95" t="s">
        <v>50</v>
      </c>
      <c r="C33" s="116" t="s">
        <v>19</v>
      </c>
      <c r="D33" s="96"/>
      <c r="E33" s="97">
        <f t="shared" si="16"/>
        <v>1092</v>
      </c>
      <c r="F33" s="98">
        <f t="shared" si="32"/>
        <v>0</v>
      </c>
      <c r="G33" s="96">
        <v>1092</v>
      </c>
      <c r="H33" s="100">
        <f t="shared" si="0"/>
        <v>-150.09999999999991</v>
      </c>
      <c r="I33" s="101">
        <v>34</v>
      </c>
      <c r="J33" s="102">
        <v>8</v>
      </c>
      <c r="K33" s="103">
        <v>10</v>
      </c>
      <c r="L33" s="104">
        <f t="shared" si="17"/>
        <v>1242.0999999999999</v>
      </c>
      <c r="M33" s="100">
        <f t="shared" si="18"/>
        <v>90</v>
      </c>
      <c r="N33" s="105">
        <f t="shared" si="19"/>
        <v>90</v>
      </c>
      <c r="O33" s="106">
        <v>13</v>
      </c>
      <c r="P33" s="107">
        <v>0</v>
      </c>
      <c r="Q33" s="108">
        <v>24</v>
      </c>
      <c r="R33" s="109">
        <v>0</v>
      </c>
      <c r="S33" s="110">
        <v>23</v>
      </c>
      <c r="T33" s="111">
        <v>1</v>
      </c>
      <c r="U33" s="108">
        <v>28</v>
      </c>
      <c r="V33" s="111">
        <v>1</v>
      </c>
      <c r="W33" s="110">
        <v>18</v>
      </c>
      <c r="X33" s="111">
        <v>1</v>
      </c>
      <c r="Y33" s="110">
        <v>31</v>
      </c>
      <c r="Z33" s="111">
        <v>1</v>
      </c>
      <c r="AA33" s="110">
        <v>16</v>
      </c>
      <c r="AB33" s="109">
        <v>0</v>
      </c>
      <c r="AC33" s="106">
        <v>27</v>
      </c>
      <c r="AD33" s="107">
        <v>0</v>
      </c>
      <c r="AE33" s="112">
        <v>34</v>
      </c>
      <c r="AF33" s="109">
        <v>2</v>
      </c>
      <c r="AG33" s="108">
        <v>35</v>
      </c>
      <c r="AH33" s="111">
        <v>0</v>
      </c>
      <c r="AI33" s="108">
        <v>999</v>
      </c>
      <c r="AJ33" s="111">
        <v>2</v>
      </c>
      <c r="AK33" s="84"/>
      <c r="AL33" s="85">
        <f t="shared" si="1"/>
        <v>8</v>
      </c>
      <c r="AM33" s="84"/>
      <c r="AN33" s="113">
        <f t="shared" si="2"/>
        <v>1298</v>
      </c>
      <c r="AO33" s="91">
        <f t="shared" si="3"/>
        <v>1162</v>
      </c>
      <c r="AP33" s="114">
        <f t="shared" si="4"/>
        <v>1170</v>
      </c>
      <c r="AQ33" s="91">
        <f t="shared" si="5"/>
        <v>1095</v>
      </c>
      <c r="AR33" s="114">
        <f t="shared" si="6"/>
        <v>1225</v>
      </c>
      <c r="AS33" s="114">
        <f t="shared" si="7"/>
        <v>1055</v>
      </c>
      <c r="AT33" s="114">
        <f t="shared" si="8"/>
        <v>1270</v>
      </c>
      <c r="AU33" s="114">
        <f t="shared" si="20"/>
        <v>1132</v>
      </c>
      <c r="AV33" s="91">
        <f t="shared" si="21"/>
        <v>1000</v>
      </c>
      <c r="AW33" s="114">
        <f t="shared" si="22"/>
        <v>1014</v>
      </c>
      <c r="AX33" s="114">
        <f t="shared" si="23"/>
        <v>1000</v>
      </c>
      <c r="AY33" s="39"/>
      <c r="AZ33" s="115">
        <f t="shared" si="9"/>
        <v>13</v>
      </c>
      <c r="BA33" s="114">
        <f t="shared" si="10"/>
        <v>13</v>
      </c>
      <c r="BB33" s="114">
        <f t="shared" si="11"/>
        <v>9</v>
      </c>
      <c r="BC33" s="91">
        <f t="shared" si="12"/>
        <v>9</v>
      </c>
      <c r="BD33" s="114">
        <f t="shared" si="13"/>
        <v>8</v>
      </c>
      <c r="BE33" s="114">
        <f t="shared" si="14"/>
        <v>8</v>
      </c>
      <c r="BF33" s="114">
        <f t="shared" si="15"/>
        <v>8</v>
      </c>
      <c r="BG33" s="114">
        <f t="shared" si="24"/>
        <v>10</v>
      </c>
      <c r="BH33" s="114">
        <f t="shared" si="25"/>
        <v>2</v>
      </c>
      <c r="BI33" s="114">
        <f t="shared" si="26"/>
        <v>10</v>
      </c>
      <c r="BJ33" s="114">
        <f t="shared" si="27"/>
        <v>0</v>
      </c>
      <c r="BK33" s="92">
        <f t="shared" si="28"/>
        <v>90</v>
      </c>
      <c r="BL33" s="91">
        <f t="shared" si="29"/>
        <v>0</v>
      </c>
      <c r="BM33" s="91">
        <f t="shared" si="30"/>
        <v>13</v>
      </c>
      <c r="BN33" s="93">
        <f t="shared" si="31"/>
        <v>90</v>
      </c>
      <c r="BO33" s="44"/>
    </row>
    <row r="34" spans="1:67" ht="14.25" x14ac:dyDescent="0.2">
      <c r="A34" s="94">
        <v>30</v>
      </c>
      <c r="B34" s="95" t="s">
        <v>142</v>
      </c>
      <c r="C34" s="116" t="s">
        <v>17</v>
      </c>
      <c r="D34" s="96"/>
      <c r="E34" s="97">
        <f t="shared" si="16"/>
        <v>1107.52</v>
      </c>
      <c r="F34" s="98">
        <f t="shared" si="32"/>
        <v>24.520000000000017</v>
      </c>
      <c r="G34" s="96">
        <v>1083</v>
      </c>
      <c r="H34" s="100">
        <f t="shared" si="0"/>
        <v>-156.90909090909099</v>
      </c>
      <c r="I34" s="101">
        <v>23</v>
      </c>
      <c r="J34" s="102">
        <v>10</v>
      </c>
      <c r="K34" s="103">
        <v>11</v>
      </c>
      <c r="L34" s="104">
        <f t="shared" si="17"/>
        <v>1239.909090909091</v>
      </c>
      <c r="M34" s="100">
        <f t="shared" si="18"/>
        <v>120</v>
      </c>
      <c r="N34" s="105">
        <f t="shared" si="19"/>
        <v>112</v>
      </c>
      <c r="O34" s="106">
        <v>14</v>
      </c>
      <c r="P34" s="107">
        <v>0</v>
      </c>
      <c r="Q34" s="108">
        <v>23</v>
      </c>
      <c r="R34" s="109">
        <v>2</v>
      </c>
      <c r="S34" s="110">
        <v>17</v>
      </c>
      <c r="T34" s="111">
        <v>1</v>
      </c>
      <c r="U34" s="108">
        <v>3</v>
      </c>
      <c r="V34" s="111">
        <v>1</v>
      </c>
      <c r="W34" s="110">
        <v>8</v>
      </c>
      <c r="X34" s="111">
        <v>0</v>
      </c>
      <c r="Y34" s="110">
        <v>16</v>
      </c>
      <c r="Z34" s="111">
        <v>2</v>
      </c>
      <c r="AA34" s="110">
        <v>22</v>
      </c>
      <c r="AB34" s="109">
        <v>1</v>
      </c>
      <c r="AC34" s="106">
        <v>25</v>
      </c>
      <c r="AD34" s="107">
        <v>1</v>
      </c>
      <c r="AE34" s="112">
        <v>21</v>
      </c>
      <c r="AF34" s="109">
        <v>0</v>
      </c>
      <c r="AG34" s="108">
        <v>7</v>
      </c>
      <c r="AH34" s="111">
        <v>2</v>
      </c>
      <c r="AI34" s="108">
        <v>36</v>
      </c>
      <c r="AJ34" s="111">
        <v>0</v>
      </c>
      <c r="AK34" s="84"/>
      <c r="AL34" s="85">
        <f t="shared" si="1"/>
        <v>10</v>
      </c>
      <c r="AM34" s="84"/>
      <c r="AN34" s="113">
        <f t="shared" si="2"/>
        <v>1292</v>
      </c>
      <c r="AO34" s="91">
        <f t="shared" si="3"/>
        <v>1170</v>
      </c>
      <c r="AP34" s="114">
        <f t="shared" si="4"/>
        <v>1248</v>
      </c>
      <c r="AQ34" s="91">
        <f t="shared" si="5"/>
        <v>1435</v>
      </c>
      <c r="AR34" s="114">
        <f t="shared" si="6"/>
        <v>1359</v>
      </c>
      <c r="AS34" s="114">
        <f t="shared" si="7"/>
        <v>1270</v>
      </c>
      <c r="AT34" s="114">
        <f t="shared" si="8"/>
        <v>1178</v>
      </c>
      <c r="AU34" s="114">
        <f t="shared" si="20"/>
        <v>1145</v>
      </c>
      <c r="AV34" s="91">
        <f t="shared" si="21"/>
        <v>1181</v>
      </c>
      <c r="AW34" s="114">
        <f t="shared" si="22"/>
        <v>1361</v>
      </c>
      <c r="AX34" s="114">
        <f t="shared" si="23"/>
        <v>1000</v>
      </c>
      <c r="AY34" s="39"/>
      <c r="AZ34" s="115">
        <f t="shared" si="9"/>
        <v>12</v>
      </c>
      <c r="BA34" s="114">
        <f t="shared" si="10"/>
        <v>9</v>
      </c>
      <c r="BB34" s="114">
        <f t="shared" si="11"/>
        <v>13</v>
      </c>
      <c r="BC34" s="91">
        <f t="shared" si="12"/>
        <v>9</v>
      </c>
      <c r="BD34" s="114">
        <f t="shared" si="13"/>
        <v>14</v>
      </c>
      <c r="BE34" s="114">
        <f t="shared" si="14"/>
        <v>8</v>
      </c>
      <c r="BF34" s="114">
        <f t="shared" si="15"/>
        <v>12</v>
      </c>
      <c r="BG34" s="114">
        <f t="shared" si="24"/>
        <v>10</v>
      </c>
      <c r="BH34" s="114">
        <f t="shared" si="25"/>
        <v>11</v>
      </c>
      <c r="BI34" s="114">
        <f t="shared" si="26"/>
        <v>10</v>
      </c>
      <c r="BJ34" s="114">
        <f t="shared" si="27"/>
        <v>12</v>
      </c>
      <c r="BK34" s="92">
        <f t="shared" si="28"/>
        <v>120</v>
      </c>
      <c r="BL34" s="91">
        <f t="shared" si="29"/>
        <v>8</v>
      </c>
      <c r="BM34" s="91">
        <f t="shared" si="30"/>
        <v>14</v>
      </c>
      <c r="BN34" s="93">
        <f t="shared" si="31"/>
        <v>112</v>
      </c>
      <c r="BO34" s="44"/>
    </row>
    <row r="35" spans="1:67" ht="14.25" x14ac:dyDescent="0.2">
      <c r="A35" s="94">
        <v>31</v>
      </c>
      <c r="B35" s="95" t="s">
        <v>15</v>
      </c>
      <c r="C35" s="116" t="s">
        <v>19</v>
      </c>
      <c r="D35" s="121"/>
      <c r="E35" s="97">
        <f t="shared" si="16"/>
        <v>1061.48</v>
      </c>
      <c r="F35" s="98">
        <f t="shared" si="32"/>
        <v>6.4800000000000235</v>
      </c>
      <c r="G35" s="100">
        <v>1055</v>
      </c>
      <c r="H35" s="100">
        <f t="shared" si="0"/>
        <v>-232.40000000000009</v>
      </c>
      <c r="I35" s="101">
        <v>35</v>
      </c>
      <c r="J35" s="102">
        <v>8</v>
      </c>
      <c r="K35" s="103">
        <v>10</v>
      </c>
      <c r="L35" s="104">
        <f t="shared" si="17"/>
        <v>1287.4000000000001</v>
      </c>
      <c r="M35" s="100">
        <f t="shared" si="18"/>
        <v>87</v>
      </c>
      <c r="N35" s="105">
        <f t="shared" si="19"/>
        <v>87</v>
      </c>
      <c r="O35" s="106">
        <v>10</v>
      </c>
      <c r="P35" s="107">
        <v>0</v>
      </c>
      <c r="Q35" s="108">
        <v>11</v>
      </c>
      <c r="R35" s="109">
        <v>0</v>
      </c>
      <c r="S35" s="110">
        <v>33</v>
      </c>
      <c r="T35" s="111">
        <v>0</v>
      </c>
      <c r="U35" s="108">
        <v>34</v>
      </c>
      <c r="V35" s="111">
        <v>2</v>
      </c>
      <c r="W35" s="110">
        <v>28</v>
      </c>
      <c r="X35" s="111">
        <v>1</v>
      </c>
      <c r="Y35" s="110">
        <v>29</v>
      </c>
      <c r="Z35" s="111">
        <v>1</v>
      </c>
      <c r="AA35" s="110">
        <v>27</v>
      </c>
      <c r="AB35" s="109">
        <v>0</v>
      </c>
      <c r="AC35" s="106">
        <v>23</v>
      </c>
      <c r="AD35" s="107">
        <v>0</v>
      </c>
      <c r="AE35" s="112">
        <v>999</v>
      </c>
      <c r="AF35" s="109">
        <v>2</v>
      </c>
      <c r="AG35" s="108">
        <v>16</v>
      </c>
      <c r="AH35" s="111">
        <v>1</v>
      </c>
      <c r="AI35" s="108">
        <v>3</v>
      </c>
      <c r="AJ35" s="111">
        <v>1</v>
      </c>
      <c r="AK35" s="84"/>
      <c r="AL35" s="85">
        <f t="shared" si="1"/>
        <v>8</v>
      </c>
      <c r="AM35" s="84"/>
      <c r="AN35" s="113">
        <f t="shared" si="2"/>
        <v>1337</v>
      </c>
      <c r="AO35" s="91">
        <f t="shared" si="3"/>
        <v>1328</v>
      </c>
      <c r="AP35" s="114">
        <f t="shared" si="4"/>
        <v>1015</v>
      </c>
      <c r="AQ35" s="91">
        <f t="shared" si="5"/>
        <v>1000</v>
      </c>
      <c r="AR35" s="114">
        <f t="shared" si="6"/>
        <v>1095</v>
      </c>
      <c r="AS35" s="114">
        <f t="shared" si="7"/>
        <v>1092</v>
      </c>
      <c r="AT35" s="114">
        <f t="shared" si="8"/>
        <v>1132</v>
      </c>
      <c r="AU35" s="114">
        <f t="shared" si="20"/>
        <v>1170</v>
      </c>
      <c r="AV35" s="91">
        <f t="shared" si="21"/>
        <v>1000</v>
      </c>
      <c r="AW35" s="114">
        <f t="shared" si="22"/>
        <v>1270</v>
      </c>
      <c r="AX35" s="114">
        <f t="shared" si="23"/>
        <v>1435</v>
      </c>
      <c r="AY35" s="39"/>
      <c r="AZ35" s="115">
        <f t="shared" si="9"/>
        <v>10</v>
      </c>
      <c r="BA35" s="114">
        <f t="shared" si="10"/>
        <v>11</v>
      </c>
      <c r="BB35" s="114">
        <f t="shared" si="11"/>
        <v>11</v>
      </c>
      <c r="BC35" s="91">
        <f t="shared" si="12"/>
        <v>2</v>
      </c>
      <c r="BD35" s="114">
        <f t="shared" si="13"/>
        <v>9</v>
      </c>
      <c r="BE35" s="114">
        <f t="shared" si="14"/>
        <v>8</v>
      </c>
      <c r="BF35" s="114">
        <f t="shared" si="15"/>
        <v>10</v>
      </c>
      <c r="BG35" s="114">
        <f t="shared" si="24"/>
        <v>9</v>
      </c>
      <c r="BH35" s="114">
        <f t="shared" si="25"/>
        <v>0</v>
      </c>
      <c r="BI35" s="114">
        <f t="shared" si="26"/>
        <v>8</v>
      </c>
      <c r="BJ35" s="114">
        <f t="shared" si="27"/>
        <v>9</v>
      </c>
      <c r="BK35" s="92">
        <f t="shared" si="28"/>
        <v>87</v>
      </c>
      <c r="BL35" s="91">
        <f t="shared" si="29"/>
        <v>0</v>
      </c>
      <c r="BM35" s="91">
        <f t="shared" si="30"/>
        <v>11</v>
      </c>
      <c r="BN35" s="93">
        <f t="shared" si="31"/>
        <v>87</v>
      </c>
      <c r="BO35" s="44"/>
    </row>
    <row r="36" spans="1:67" ht="14.25" x14ac:dyDescent="0.2">
      <c r="A36" s="94">
        <v>32</v>
      </c>
      <c r="B36" s="95" t="s">
        <v>141</v>
      </c>
      <c r="C36" s="116" t="s">
        <v>16</v>
      </c>
      <c r="D36" s="121"/>
      <c r="E36" s="97">
        <f t="shared" si="16"/>
        <v>1106.3599999999999</v>
      </c>
      <c r="F36" s="98">
        <f t="shared" si="32"/>
        <v>58.359999999999992</v>
      </c>
      <c r="G36" s="100">
        <v>1048</v>
      </c>
      <c r="H36" s="100">
        <f t="shared" si="0"/>
        <v>-265.27272727272725</v>
      </c>
      <c r="I36" s="101">
        <v>16</v>
      </c>
      <c r="J36" s="102">
        <v>11</v>
      </c>
      <c r="K36" s="103">
        <v>11</v>
      </c>
      <c r="L36" s="104">
        <f t="shared" si="17"/>
        <v>1313.2727272727273</v>
      </c>
      <c r="M36" s="100">
        <f t="shared" si="18"/>
        <v>131</v>
      </c>
      <c r="N36" s="105">
        <f t="shared" si="19"/>
        <v>121</v>
      </c>
      <c r="O36" s="106">
        <v>11</v>
      </c>
      <c r="P36" s="107">
        <v>2</v>
      </c>
      <c r="Q36" s="108">
        <v>7</v>
      </c>
      <c r="R36" s="109">
        <v>1</v>
      </c>
      <c r="S36" s="110">
        <v>1</v>
      </c>
      <c r="T36" s="111">
        <v>0</v>
      </c>
      <c r="U36" s="108">
        <v>10</v>
      </c>
      <c r="V36" s="111">
        <v>2</v>
      </c>
      <c r="W36" s="110">
        <v>21</v>
      </c>
      <c r="X36" s="111">
        <v>0</v>
      </c>
      <c r="Y36" s="110">
        <v>17</v>
      </c>
      <c r="Z36" s="111">
        <v>2</v>
      </c>
      <c r="AA36" s="110">
        <v>19</v>
      </c>
      <c r="AB36" s="109">
        <v>1</v>
      </c>
      <c r="AC36" s="106">
        <v>14</v>
      </c>
      <c r="AD36" s="107">
        <v>1</v>
      </c>
      <c r="AE36" s="112">
        <v>9</v>
      </c>
      <c r="AF36" s="109">
        <v>1</v>
      </c>
      <c r="AG36" s="108">
        <v>12</v>
      </c>
      <c r="AH36" s="111">
        <v>1</v>
      </c>
      <c r="AI36" s="108">
        <v>13</v>
      </c>
      <c r="AJ36" s="111">
        <v>0</v>
      </c>
      <c r="AK36" s="84"/>
      <c r="AL36" s="85">
        <f t="shared" si="1"/>
        <v>11</v>
      </c>
      <c r="AM36" s="84"/>
      <c r="AN36" s="113">
        <f t="shared" si="2"/>
        <v>1328</v>
      </c>
      <c r="AO36" s="91">
        <f t="shared" si="3"/>
        <v>1361</v>
      </c>
      <c r="AP36" s="114">
        <f t="shared" si="4"/>
        <v>1507</v>
      </c>
      <c r="AQ36" s="91">
        <f t="shared" si="5"/>
        <v>1337</v>
      </c>
      <c r="AR36" s="114">
        <f t="shared" si="6"/>
        <v>1181</v>
      </c>
      <c r="AS36" s="114">
        <f t="shared" si="7"/>
        <v>1248</v>
      </c>
      <c r="AT36" s="114">
        <f t="shared" si="8"/>
        <v>1217</v>
      </c>
      <c r="AU36" s="114">
        <f t="shared" si="20"/>
        <v>1292</v>
      </c>
      <c r="AV36" s="91">
        <f t="shared" si="21"/>
        <v>1358</v>
      </c>
      <c r="AW36" s="114">
        <f t="shared" si="22"/>
        <v>1319</v>
      </c>
      <c r="AX36" s="114">
        <f t="shared" si="23"/>
        <v>1298</v>
      </c>
      <c r="AY36" s="39"/>
      <c r="AZ36" s="115">
        <f t="shared" si="9"/>
        <v>11</v>
      </c>
      <c r="BA36" s="114">
        <f t="shared" si="10"/>
        <v>10</v>
      </c>
      <c r="BB36" s="114">
        <f t="shared" si="11"/>
        <v>17</v>
      </c>
      <c r="BC36" s="91">
        <f t="shared" si="12"/>
        <v>10</v>
      </c>
      <c r="BD36" s="114">
        <f t="shared" si="13"/>
        <v>11</v>
      </c>
      <c r="BE36" s="114">
        <f t="shared" si="14"/>
        <v>13</v>
      </c>
      <c r="BF36" s="114">
        <f t="shared" si="15"/>
        <v>12</v>
      </c>
      <c r="BG36" s="114">
        <f t="shared" si="24"/>
        <v>12</v>
      </c>
      <c r="BH36" s="114">
        <f t="shared" si="25"/>
        <v>11</v>
      </c>
      <c r="BI36" s="114">
        <f t="shared" si="26"/>
        <v>11</v>
      </c>
      <c r="BJ36" s="114">
        <f t="shared" si="27"/>
        <v>13</v>
      </c>
      <c r="BK36" s="92">
        <f t="shared" si="28"/>
        <v>131</v>
      </c>
      <c r="BL36" s="91">
        <f t="shared" si="29"/>
        <v>10</v>
      </c>
      <c r="BM36" s="91">
        <f t="shared" si="30"/>
        <v>17</v>
      </c>
      <c r="BN36" s="93">
        <f t="shared" si="31"/>
        <v>121</v>
      </c>
      <c r="BO36" s="44"/>
    </row>
    <row r="37" spans="1:67" ht="14.25" x14ac:dyDescent="0.2">
      <c r="A37" s="94">
        <v>33</v>
      </c>
      <c r="B37" s="95" t="s">
        <v>106</v>
      </c>
      <c r="C37" s="116" t="s">
        <v>17</v>
      </c>
      <c r="D37" s="121"/>
      <c r="E37" s="97">
        <f t="shared" si="16"/>
        <v>1060.1199999999999</v>
      </c>
      <c r="F37" s="98">
        <f t="shared" si="32"/>
        <v>45.119999999999976</v>
      </c>
      <c r="G37" s="100">
        <v>1015</v>
      </c>
      <c r="H37" s="100">
        <f t="shared" si="0"/>
        <v>-205.09090909090901</v>
      </c>
      <c r="I37" s="101">
        <v>20</v>
      </c>
      <c r="J37" s="102">
        <v>11</v>
      </c>
      <c r="K37" s="103">
        <v>11</v>
      </c>
      <c r="L37" s="104">
        <f t="shared" si="17"/>
        <v>1220.090909090909</v>
      </c>
      <c r="M37" s="100">
        <f t="shared" si="18"/>
        <v>113</v>
      </c>
      <c r="N37" s="105">
        <f t="shared" si="19"/>
        <v>105</v>
      </c>
      <c r="O37" s="106">
        <v>19</v>
      </c>
      <c r="P37" s="107">
        <v>0</v>
      </c>
      <c r="Q37" s="108">
        <v>25</v>
      </c>
      <c r="R37" s="109">
        <v>0</v>
      </c>
      <c r="S37" s="110">
        <v>31</v>
      </c>
      <c r="T37" s="111">
        <v>2</v>
      </c>
      <c r="U37" s="108">
        <v>17</v>
      </c>
      <c r="V37" s="111">
        <v>0</v>
      </c>
      <c r="W37" s="110">
        <v>23</v>
      </c>
      <c r="X37" s="111">
        <v>2</v>
      </c>
      <c r="Y37" s="110">
        <v>20</v>
      </c>
      <c r="Z37" s="111">
        <v>1</v>
      </c>
      <c r="AA37" s="110">
        <v>7</v>
      </c>
      <c r="AB37" s="109">
        <v>1</v>
      </c>
      <c r="AC37" s="106">
        <v>3</v>
      </c>
      <c r="AD37" s="107">
        <v>1</v>
      </c>
      <c r="AE37" s="112">
        <v>22</v>
      </c>
      <c r="AF37" s="109">
        <v>1</v>
      </c>
      <c r="AG37" s="108">
        <v>18</v>
      </c>
      <c r="AH37" s="111">
        <v>2</v>
      </c>
      <c r="AI37" s="108">
        <v>21</v>
      </c>
      <c r="AJ37" s="111">
        <v>1</v>
      </c>
      <c r="AK37" s="84"/>
      <c r="AL37" s="85">
        <f t="shared" si="1"/>
        <v>11</v>
      </c>
      <c r="AM37" s="84"/>
      <c r="AN37" s="113">
        <f t="shared" si="2"/>
        <v>1217</v>
      </c>
      <c r="AO37" s="91">
        <f t="shared" si="3"/>
        <v>1145</v>
      </c>
      <c r="AP37" s="114">
        <f t="shared" si="4"/>
        <v>1055</v>
      </c>
      <c r="AQ37" s="91">
        <f t="shared" si="5"/>
        <v>1248</v>
      </c>
      <c r="AR37" s="114">
        <f t="shared" si="6"/>
        <v>1170</v>
      </c>
      <c r="AS37" s="114">
        <f t="shared" si="7"/>
        <v>1206</v>
      </c>
      <c r="AT37" s="114">
        <f t="shared" si="8"/>
        <v>1361</v>
      </c>
      <c r="AU37" s="114">
        <f t="shared" si="20"/>
        <v>1435</v>
      </c>
      <c r="AV37" s="91">
        <f t="shared" si="21"/>
        <v>1178</v>
      </c>
      <c r="AW37" s="114">
        <f t="shared" si="22"/>
        <v>1225</v>
      </c>
      <c r="AX37" s="114">
        <f t="shared" si="23"/>
        <v>1181</v>
      </c>
      <c r="AY37" s="39"/>
      <c r="AZ37" s="115">
        <f t="shared" si="9"/>
        <v>12</v>
      </c>
      <c r="BA37" s="114">
        <f t="shared" si="10"/>
        <v>10</v>
      </c>
      <c r="BB37" s="114">
        <f t="shared" si="11"/>
        <v>8</v>
      </c>
      <c r="BC37" s="91">
        <f t="shared" si="12"/>
        <v>13</v>
      </c>
      <c r="BD37" s="114">
        <f t="shared" si="13"/>
        <v>9</v>
      </c>
      <c r="BE37" s="114">
        <f t="shared" si="14"/>
        <v>11</v>
      </c>
      <c r="BF37" s="114">
        <f t="shared" si="15"/>
        <v>10</v>
      </c>
      <c r="BG37" s="114">
        <f t="shared" si="24"/>
        <v>9</v>
      </c>
      <c r="BH37" s="114">
        <f t="shared" si="25"/>
        <v>12</v>
      </c>
      <c r="BI37" s="114">
        <f t="shared" si="26"/>
        <v>8</v>
      </c>
      <c r="BJ37" s="114">
        <f t="shared" si="27"/>
        <v>11</v>
      </c>
      <c r="BK37" s="92">
        <f t="shared" si="28"/>
        <v>113</v>
      </c>
      <c r="BL37" s="91">
        <f t="shared" si="29"/>
        <v>8</v>
      </c>
      <c r="BM37" s="91">
        <f t="shared" si="30"/>
        <v>13</v>
      </c>
      <c r="BN37" s="93">
        <f t="shared" si="31"/>
        <v>105</v>
      </c>
      <c r="BO37" s="44"/>
    </row>
    <row r="38" spans="1:67" ht="14.25" x14ac:dyDescent="0.2">
      <c r="A38" s="94">
        <v>34</v>
      </c>
      <c r="B38" s="95" t="s">
        <v>221</v>
      </c>
      <c r="C38" s="116" t="s">
        <v>17</v>
      </c>
      <c r="D38" s="121"/>
      <c r="E38" s="97">
        <f t="shared" si="16"/>
        <v>1000</v>
      </c>
      <c r="F38" s="98">
        <f t="shared" si="32"/>
        <v>0</v>
      </c>
      <c r="G38" s="100">
        <v>1000</v>
      </c>
      <c r="H38" s="100">
        <f t="shared" si="0"/>
        <v>-283.40000000000009</v>
      </c>
      <c r="I38" s="101">
        <v>36</v>
      </c>
      <c r="J38" s="102">
        <v>2</v>
      </c>
      <c r="K38" s="103">
        <v>10</v>
      </c>
      <c r="L38" s="104">
        <f t="shared" si="17"/>
        <v>1283.4000000000001</v>
      </c>
      <c r="M38" s="100">
        <f t="shared" si="18"/>
        <v>93</v>
      </c>
      <c r="N38" s="105">
        <f t="shared" si="19"/>
        <v>93</v>
      </c>
      <c r="O38" s="106">
        <v>16</v>
      </c>
      <c r="P38" s="107">
        <v>0</v>
      </c>
      <c r="Q38" s="108">
        <v>22</v>
      </c>
      <c r="R38" s="109">
        <v>0</v>
      </c>
      <c r="S38" s="110">
        <v>27</v>
      </c>
      <c r="T38" s="111">
        <v>0</v>
      </c>
      <c r="U38" s="108">
        <v>31</v>
      </c>
      <c r="V38" s="111">
        <v>0</v>
      </c>
      <c r="W38" s="110">
        <v>35</v>
      </c>
      <c r="X38" s="111">
        <v>0</v>
      </c>
      <c r="Y38" s="110">
        <v>23</v>
      </c>
      <c r="Z38" s="111">
        <v>0</v>
      </c>
      <c r="AA38" s="110">
        <v>18</v>
      </c>
      <c r="AB38" s="109">
        <v>0</v>
      </c>
      <c r="AC38" s="106">
        <v>999</v>
      </c>
      <c r="AD38" s="107">
        <v>2</v>
      </c>
      <c r="AE38" s="112">
        <v>29</v>
      </c>
      <c r="AF38" s="109">
        <v>0</v>
      </c>
      <c r="AG38" s="108">
        <v>10</v>
      </c>
      <c r="AH38" s="111">
        <v>0</v>
      </c>
      <c r="AI38" s="108">
        <v>7</v>
      </c>
      <c r="AJ38" s="111">
        <v>0</v>
      </c>
      <c r="AK38" s="84"/>
      <c r="AL38" s="85">
        <f t="shared" si="1"/>
        <v>2</v>
      </c>
      <c r="AM38" s="84"/>
      <c r="AN38" s="113">
        <f t="shared" si="2"/>
        <v>1270</v>
      </c>
      <c r="AO38" s="91">
        <f t="shared" si="3"/>
        <v>1178</v>
      </c>
      <c r="AP38" s="114">
        <f t="shared" si="4"/>
        <v>1132</v>
      </c>
      <c r="AQ38" s="91">
        <f t="shared" si="5"/>
        <v>1055</v>
      </c>
      <c r="AR38" s="114">
        <f t="shared" si="6"/>
        <v>1014</v>
      </c>
      <c r="AS38" s="114">
        <f t="shared" si="7"/>
        <v>1170</v>
      </c>
      <c r="AT38" s="114">
        <f t="shared" si="8"/>
        <v>1225</v>
      </c>
      <c r="AU38" s="114">
        <f t="shared" si="20"/>
        <v>1000</v>
      </c>
      <c r="AV38" s="91">
        <f t="shared" si="21"/>
        <v>1092</v>
      </c>
      <c r="AW38" s="114">
        <f t="shared" si="22"/>
        <v>1337</v>
      </c>
      <c r="AX38" s="114">
        <f t="shared" si="23"/>
        <v>1361</v>
      </c>
      <c r="AY38" s="39"/>
      <c r="AZ38" s="115">
        <f t="shared" si="9"/>
        <v>8</v>
      </c>
      <c r="BA38" s="114">
        <f t="shared" si="10"/>
        <v>12</v>
      </c>
      <c r="BB38" s="114">
        <f t="shared" si="11"/>
        <v>10</v>
      </c>
      <c r="BC38" s="91">
        <f t="shared" si="12"/>
        <v>8</v>
      </c>
      <c r="BD38" s="114">
        <f t="shared" si="13"/>
        <v>10</v>
      </c>
      <c r="BE38" s="114">
        <f t="shared" si="14"/>
        <v>9</v>
      </c>
      <c r="BF38" s="114">
        <f t="shared" si="15"/>
        <v>8</v>
      </c>
      <c r="BG38" s="114">
        <f t="shared" si="24"/>
        <v>0</v>
      </c>
      <c r="BH38" s="114">
        <f t="shared" si="25"/>
        <v>8</v>
      </c>
      <c r="BI38" s="114">
        <f t="shared" si="26"/>
        <v>10</v>
      </c>
      <c r="BJ38" s="114">
        <f t="shared" si="27"/>
        <v>10</v>
      </c>
      <c r="BK38" s="92">
        <f t="shared" si="28"/>
        <v>93</v>
      </c>
      <c r="BL38" s="91">
        <f t="shared" si="29"/>
        <v>0</v>
      </c>
      <c r="BM38" s="91">
        <f t="shared" si="30"/>
        <v>12</v>
      </c>
      <c r="BN38" s="93">
        <f t="shared" si="31"/>
        <v>93</v>
      </c>
      <c r="BO38" s="44"/>
    </row>
    <row r="39" spans="1:67" ht="14.25" x14ac:dyDescent="0.2">
      <c r="A39" s="94">
        <v>35</v>
      </c>
      <c r="B39" s="95" t="s">
        <v>107</v>
      </c>
      <c r="C39" s="116" t="s">
        <v>17</v>
      </c>
      <c r="D39" s="121"/>
      <c r="E39" s="97">
        <f t="shared" si="16"/>
        <v>1044.78</v>
      </c>
      <c r="F39" s="98">
        <f t="shared" si="32"/>
        <v>30.779999999999966</v>
      </c>
      <c r="G39" s="100">
        <v>1014</v>
      </c>
      <c r="H39" s="100">
        <f t="shared" si="0"/>
        <v>-185.36363636363626</v>
      </c>
      <c r="I39" s="101">
        <v>25</v>
      </c>
      <c r="J39" s="102">
        <v>10</v>
      </c>
      <c r="K39" s="103">
        <v>11</v>
      </c>
      <c r="L39" s="104">
        <f t="shared" si="17"/>
        <v>1199.3636363636363</v>
      </c>
      <c r="M39" s="100">
        <f t="shared" si="18"/>
        <v>110</v>
      </c>
      <c r="N39" s="105">
        <f t="shared" si="19"/>
        <v>108</v>
      </c>
      <c r="O39" s="106">
        <v>15</v>
      </c>
      <c r="P39" s="107">
        <v>1</v>
      </c>
      <c r="Q39" s="108">
        <v>20</v>
      </c>
      <c r="R39" s="109">
        <v>0</v>
      </c>
      <c r="S39" s="110">
        <v>21</v>
      </c>
      <c r="T39" s="111">
        <v>0</v>
      </c>
      <c r="U39" s="108">
        <v>23</v>
      </c>
      <c r="V39" s="111">
        <v>1</v>
      </c>
      <c r="W39" s="110">
        <v>34</v>
      </c>
      <c r="X39" s="111">
        <v>2</v>
      </c>
      <c r="Y39" s="110">
        <v>13</v>
      </c>
      <c r="Z39" s="111">
        <v>1</v>
      </c>
      <c r="AA39" s="110">
        <v>3</v>
      </c>
      <c r="AB39" s="109">
        <v>2</v>
      </c>
      <c r="AC39" s="106">
        <v>26</v>
      </c>
      <c r="AD39" s="107">
        <v>0</v>
      </c>
      <c r="AE39" s="112">
        <v>17</v>
      </c>
      <c r="AF39" s="109">
        <v>0</v>
      </c>
      <c r="AG39" s="108">
        <v>29</v>
      </c>
      <c r="AH39" s="111">
        <v>2</v>
      </c>
      <c r="AI39" s="108">
        <v>25</v>
      </c>
      <c r="AJ39" s="111">
        <v>1</v>
      </c>
      <c r="AK39" s="84"/>
      <c r="AL39" s="85">
        <f t="shared" si="1"/>
        <v>10</v>
      </c>
      <c r="AM39" s="84"/>
      <c r="AN39" s="113">
        <f t="shared" si="2"/>
        <v>1275</v>
      </c>
      <c r="AO39" s="91">
        <f t="shared" si="3"/>
        <v>1206</v>
      </c>
      <c r="AP39" s="114">
        <f t="shared" si="4"/>
        <v>1181</v>
      </c>
      <c r="AQ39" s="91">
        <f t="shared" si="5"/>
        <v>1170</v>
      </c>
      <c r="AR39" s="114">
        <f t="shared" si="6"/>
        <v>1000</v>
      </c>
      <c r="AS39" s="114">
        <f t="shared" si="7"/>
        <v>1298</v>
      </c>
      <c r="AT39" s="114">
        <f t="shared" si="8"/>
        <v>1435</v>
      </c>
      <c r="AU39" s="114">
        <f t="shared" si="20"/>
        <v>1143</v>
      </c>
      <c r="AV39" s="91">
        <f t="shared" si="21"/>
        <v>1248</v>
      </c>
      <c r="AW39" s="114">
        <f t="shared" si="22"/>
        <v>1092</v>
      </c>
      <c r="AX39" s="114">
        <f t="shared" si="23"/>
        <v>1145</v>
      </c>
      <c r="AY39" s="39"/>
      <c r="AZ39" s="115">
        <f t="shared" si="9"/>
        <v>14</v>
      </c>
      <c r="BA39" s="114">
        <f t="shared" si="10"/>
        <v>11</v>
      </c>
      <c r="BB39" s="114">
        <f t="shared" si="11"/>
        <v>11</v>
      </c>
      <c r="BC39" s="91">
        <f t="shared" si="12"/>
        <v>9</v>
      </c>
      <c r="BD39" s="114">
        <f t="shared" si="13"/>
        <v>2</v>
      </c>
      <c r="BE39" s="114">
        <f t="shared" si="14"/>
        <v>13</v>
      </c>
      <c r="BF39" s="114">
        <f t="shared" si="15"/>
        <v>9</v>
      </c>
      <c r="BG39" s="114">
        <f t="shared" si="24"/>
        <v>10</v>
      </c>
      <c r="BH39" s="114">
        <f t="shared" si="25"/>
        <v>13</v>
      </c>
      <c r="BI39" s="114">
        <f t="shared" si="26"/>
        <v>8</v>
      </c>
      <c r="BJ39" s="114">
        <f t="shared" si="27"/>
        <v>10</v>
      </c>
      <c r="BK39" s="92">
        <f t="shared" si="28"/>
        <v>110</v>
      </c>
      <c r="BL39" s="91">
        <f t="shared" si="29"/>
        <v>2</v>
      </c>
      <c r="BM39" s="91">
        <f t="shared" si="30"/>
        <v>14</v>
      </c>
      <c r="BN39" s="93">
        <f t="shared" si="31"/>
        <v>108</v>
      </c>
      <c r="BO39" s="44"/>
    </row>
    <row r="40" spans="1:67" ht="14.25" x14ac:dyDescent="0.2">
      <c r="A40" s="94">
        <v>36</v>
      </c>
      <c r="B40" s="95" t="s">
        <v>222</v>
      </c>
      <c r="C40" s="116" t="s">
        <v>16</v>
      </c>
      <c r="D40" s="121"/>
      <c r="E40" s="97">
        <f t="shared" si="16"/>
        <v>1073.3399999999999</v>
      </c>
      <c r="F40" s="98">
        <f t="shared" si="32"/>
        <v>73.340000000000018</v>
      </c>
      <c r="G40" s="100">
        <v>1000</v>
      </c>
      <c r="H40" s="100">
        <f t="shared" si="0"/>
        <v>-287.90909090909099</v>
      </c>
      <c r="I40" s="101">
        <v>12</v>
      </c>
      <c r="J40" s="102">
        <v>12</v>
      </c>
      <c r="K40" s="103">
        <v>11</v>
      </c>
      <c r="L40" s="104">
        <f t="shared" si="17"/>
        <v>1287.909090909091</v>
      </c>
      <c r="M40" s="100">
        <f t="shared" si="18"/>
        <v>128</v>
      </c>
      <c r="N40" s="105">
        <f t="shared" si="19"/>
        <v>120</v>
      </c>
      <c r="O40" s="106">
        <v>17</v>
      </c>
      <c r="P40" s="107">
        <v>1</v>
      </c>
      <c r="Q40" s="108">
        <v>8</v>
      </c>
      <c r="R40" s="109">
        <v>1</v>
      </c>
      <c r="S40" s="110">
        <v>18</v>
      </c>
      <c r="T40" s="111">
        <v>2</v>
      </c>
      <c r="U40" s="108">
        <v>4</v>
      </c>
      <c r="V40" s="111">
        <v>0</v>
      </c>
      <c r="W40" s="110">
        <v>3</v>
      </c>
      <c r="X40" s="111">
        <v>1</v>
      </c>
      <c r="Y40" s="110">
        <v>9</v>
      </c>
      <c r="Z40" s="111">
        <v>0</v>
      </c>
      <c r="AA40" s="110">
        <v>10</v>
      </c>
      <c r="AB40" s="109">
        <v>2</v>
      </c>
      <c r="AC40" s="106">
        <v>22</v>
      </c>
      <c r="AD40" s="107">
        <v>2</v>
      </c>
      <c r="AE40" s="112">
        <v>14</v>
      </c>
      <c r="AF40" s="109">
        <v>1</v>
      </c>
      <c r="AG40" s="108">
        <v>19</v>
      </c>
      <c r="AH40" s="111">
        <v>0</v>
      </c>
      <c r="AI40" s="108">
        <v>30</v>
      </c>
      <c r="AJ40" s="111">
        <v>2</v>
      </c>
      <c r="AK40" s="84"/>
      <c r="AL40" s="85">
        <f t="shared" si="1"/>
        <v>12</v>
      </c>
      <c r="AM40" s="84"/>
      <c r="AN40" s="113">
        <f t="shared" si="2"/>
        <v>1248</v>
      </c>
      <c r="AO40" s="91">
        <f t="shared" si="3"/>
        <v>1359</v>
      </c>
      <c r="AP40" s="114">
        <f t="shared" si="4"/>
        <v>1225</v>
      </c>
      <c r="AQ40" s="91">
        <f t="shared" si="5"/>
        <v>1435</v>
      </c>
      <c r="AR40" s="114">
        <f t="shared" si="6"/>
        <v>1435</v>
      </c>
      <c r="AS40" s="114">
        <f t="shared" si="7"/>
        <v>1358</v>
      </c>
      <c r="AT40" s="114">
        <f t="shared" si="8"/>
        <v>1337</v>
      </c>
      <c r="AU40" s="114">
        <f t="shared" si="20"/>
        <v>1178</v>
      </c>
      <c r="AV40" s="91">
        <f t="shared" si="21"/>
        <v>1292</v>
      </c>
      <c r="AW40" s="114">
        <f t="shared" si="22"/>
        <v>1217</v>
      </c>
      <c r="AX40" s="114">
        <f t="shared" si="23"/>
        <v>1083</v>
      </c>
      <c r="AY40" s="39"/>
      <c r="AZ40" s="115">
        <f t="shared" si="9"/>
        <v>13</v>
      </c>
      <c r="BA40" s="114">
        <f t="shared" si="10"/>
        <v>14</v>
      </c>
      <c r="BB40" s="114">
        <f t="shared" si="11"/>
        <v>8</v>
      </c>
      <c r="BC40" s="91">
        <f t="shared" si="12"/>
        <v>17</v>
      </c>
      <c r="BD40" s="114">
        <f t="shared" si="13"/>
        <v>9</v>
      </c>
      <c r="BE40" s="114">
        <f t="shared" si="14"/>
        <v>11</v>
      </c>
      <c r="BF40" s="114">
        <f t="shared" si="15"/>
        <v>10</v>
      </c>
      <c r="BG40" s="114">
        <f t="shared" si="24"/>
        <v>12</v>
      </c>
      <c r="BH40" s="114">
        <f t="shared" si="25"/>
        <v>12</v>
      </c>
      <c r="BI40" s="114">
        <f t="shared" si="26"/>
        <v>12</v>
      </c>
      <c r="BJ40" s="114">
        <f t="shared" si="27"/>
        <v>10</v>
      </c>
      <c r="BK40" s="92">
        <f t="shared" si="28"/>
        <v>128</v>
      </c>
      <c r="BL40" s="91">
        <f t="shared" si="29"/>
        <v>8</v>
      </c>
      <c r="BM40" s="91">
        <f t="shared" si="30"/>
        <v>17</v>
      </c>
      <c r="BN40" s="93">
        <f t="shared" si="31"/>
        <v>120</v>
      </c>
      <c r="BO40" s="44"/>
    </row>
    <row r="41" spans="1:67" ht="20.25" customHeight="1" x14ac:dyDescent="0.2">
      <c r="A41" s="123">
        <f>COUNTIF(A5:A40,"&lt;201")</f>
        <v>36</v>
      </c>
      <c r="B41" s="124"/>
      <c r="C41" s="125"/>
      <c r="D41" s="125"/>
      <c r="E41" s="125"/>
      <c r="F41" s="126"/>
      <c r="G41" s="127"/>
      <c r="H41" s="128"/>
      <c r="I41" s="128"/>
      <c r="J41" s="129"/>
      <c r="K41" s="128"/>
      <c r="L41" s="128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30"/>
      <c r="AF41" s="125"/>
      <c r="AG41" s="125"/>
      <c r="AH41" s="125"/>
      <c r="AI41" s="125"/>
      <c r="AJ41" s="125"/>
      <c r="AK41" s="125"/>
      <c r="AL41" s="125"/>
      <c r="AM41" s="125"/>
      <c r="AN41" s="131"/>
      <c r="AO41" s="132"/>
      <c r="AP41" s="132"/>
      <c r="AQ41" s="131"/>
      <c r="AR41" s="131"/>
      <c r="AS41" s="131"/>
      <c r="AT41" s="131"/>
      <c r="AU41" s="131"/>
      <c r="AV41" s="131"/>
      <c r="AW41" s="131"/>
      <c r="AX41" s="132"/>
      <c r="AY41" s="39"/>
      <c r="AZ41" s="39"/>
      <c r="BA41" s="39"/>
      <c r="BB41" s="39"/>
      <c r="BC41" s="39"/>
      <c r="BD41" s="132"/>
      <c r="BE41" s="131"/>
      <c r="BF41" s="132"/>
      <c r="BG41" s="132"/>
      <c r="BH41" s="132"/>
      <c r="BI41" s="132"/>
      <c r="BJ41" s="132"/>
      <c r="BK41" s="132"/>
      <c r="BL41" s="131"/>
      <c r="BM41" s="132"/>
      <c r="BN41" s="39"/>
      <c r="BO41" s="44"/>
    </row>
    <row r="42" spans="1:67" ht="18" customHeight="1" x14ac:dyDescent="0.2">
      <c r="A42" s="133"/>
      <c r="B42" s="134"/>
      <c r="C42" s="125"/>
      <c r="D42" s="125"/>
      <c r="E42" s="125"/>
      <c r="F42" s="135"/>
      <c r="G42" s="127"/>
      <c r="H42" s="128"/>
      <c r="I42" s="128"/>
      <c r="J42" s="129"/>
      <c r="K42" s="128"/>
      <c r="L42" s="128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31"/>
      <c r="AO42" s="132"/>
      <c r="AP42" s="132"/>
      <c r="AQ42" s="131"/>
      <c r="AR42" s="131"/>
      <c r="AS42" s="131"/>
      <c r="AT42" s="131"/>
      <c r="AU42" s="131"/>
      <c r="AV42" s="131"/>
      <c r="AW42" s="131"/>
      <c r="AX42" s="132"/>
      <c r="AY42" s="39"/>
      <c r="AZ42" s="39"/>
      <c r="BA42" s="39"/>
      <c r="BB42" s="39"/>
      <c r="BC42" s="39"/>
      <c r="BD42" s="132"/>
      <c r="BE42" s="131"/>
      <c r="BF42" s="132"/>
      <c r="BG42" s="132"/>
      <c r="BH42" s="132"/>
      <c r="BI42" s="132"/>
      <c r="BJ42" s="132"/>
      <c r="BK42" s="132"/>
      <c r="BL42" s="131"/>
      <c r="BM42" s="132"/>
      <c r="BN42" s="39"/>
      <c r="BO42" s="44"/>
    </row>
    <row r="43" spans="1:67" x14ac:dyDescent="0.2">
      <c r="A43" s="136"/>
      <c r="B43" s="137"/>
      <c r="C43" s="125"/>
      <c r="D43" s="125"/>
      <c r="E43" s="125"/>
      <c r="F43" s="39"/>
      <c r="G43" s="127"/>
      <c r="H43" s="128"/>
      <c r="I43" s="128"/>
      <c r="J43" s="128"/>
      <c r="K43" s="128"/>
      <c r="L43" s="128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39"/>
      <c r="AO43" s="39"/>
      <c r="AP43" s="39"/>
      <c r="AQ43" s="131"/>
      <c r="AR43" s="131"/>
      <c r="AS43" s="131"/>
      <c r="AT43" s="131"/>
      <c r="AU43" s="131"/>
      <c r="AV43" s="131"/>
      <c r="AW43" s="131"/>
      <c r="AX43" s="39"/>
      <c r="AY43" s="39"/>
      <c r="AZ43" s="39"/>
      <c r="BA43" s="39"/>
      <c r="BB43" s="39"/>
      <c r="BC43" s="39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39"/>
      <c r="BO43" s="44"/>
    </row>
    <row r="44" spans="1:67" ht="15.75" x14ac:dyDescent="0.25">
      <c r="A44" s="223" t="s">
        <v>111</v>
      </c>
      <c r="B44" s="223"/>
      <c r="C44" s="215" t="s">
        <v>112</v>
      </c>
      <c r="D44" s="215"/>
      <c r="E44" s="215"/>
      <c r="F44" s="215"/>
      <c r="G44" s="215"/>
      <c r="H44" s="215"/>
      <c r="I44" s="215"/>
      <c r="J44" s="215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138"/>
      <c r="AE44" s="138"/>
      <c r="AF44" s="138"/>
      <c r="AG44" s="138"/>
      <c r="AH44" s="138"/>
      <c r="AI44" s="138"/>
      <c r="AJ44" s="138"/>
      <c r="AK44" s="139"/>
      <c r="AL44" s="139"/>
      <c r="AM44" s="139"/>
      <c r="AN44" s="39"/>
      <c r="AO44" s="39"/>
      <c r="AP44" s="39"/>
      <c r="AQ44" s="132"/>
      <c r="AR44" s="132"/>
      <c r="AS44" s="132"/>
      <c r="AT44" s="132"/>
      <c r="AU44" s="132"/>
      <c r="AV44" s="132"/>
      <c r="AW44" s="132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44"/>
    </row>
    <row r="45" spans="1:67" x14ac:dyDescent="0.2">
      <c r="A45" s="39"/>
      <c r="B45" s="39"/>
      <c r="C45" s="39"/>
      <c r="D45" s="39"/>
      <c r="E45" s="221"/>
      <c r="F45" s="221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44"/>
    </row>
    <row r="46" spans="1:67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44"/>
    </row>
    <row r="47" spans="1:67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44"/>
    </row>
    <row r="48" spans="1:67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44"/>
    </row>
    <row r="49" spans="1:67" x14ac:dyDescent="0.2">
      <c r="A49" s="39"/>
      <c r="B49" s="39"/>
      <c r="C49" s="132"/>
      <c r="D49" s="39"/>
      <c r="E49" s="39"/>
      <c r="F49" s="39"/>
      <c r="G49" s="39"/>
      <c r="H49" s="39"/>
      <c r="I49" s="39"/>
      <c r="J49" s="39"/>
      <c r="K49" s="39"/>
      <c r="L49" s="132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44"/>
    </row>
    <row r="50" spans="1:67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44"/>
    </row>
    <row r="51" spans="1:67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67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67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67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67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67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67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67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67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67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67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67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67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67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8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38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38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38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38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38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1:38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1:38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1:38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1:38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1:38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1:38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1:38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38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38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8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</row>
    <row r="91" spans="1:3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</sheetData>
  <sheetProtection algorithmName="SHA-512" hashValue="SKxoCQdQqMMx+T5Hbeuxhsb+xaXnIpFdrvw4737OVUNGwCWOmJ1bSTXwfq3+rL9wlDmZ413RwcDGD32DBgCdlg==" saltValue="9Q1ooV/9AvXj4LGLEbZyyg==" spinCount="100000" sheet="1" objects="1" scenarios="1"/>
  <protectedRanges>
    <protectedRange sqref="K5:K40" name="Diapazons4"/>
    <protectedRange sqref="O5:AJ40" name="Diapazons2"/>
    <protectedRange sqref="A1 A3 J41:J42 J5:K40 A41 B42 G5:G40 A5:D40" name="Diapazons1"/>
    <protectedRange sqref="P3 C44 P44 I5:I40" name="Diapazons3"/>
  </protectedRanges>
  <mergeCells count="25">
    <mergeCell ref="A1:AF2"/>
    <mergeCell ref="AN1:AO1"/>
    <mergeCell ref="AQ1:AS1"/>
    <mergeCell ref="AU1:AV1"/>
    <mergeCell ref="A3:B3"/>
    <mergeCell ref="D3:G3"/>
    <mergeCell ref="L3:O3"/>
    <mergeCell ref="P3:AJ3"/>
    <mergeCell ref="AN3:AX3"/>
    <mergeCell ref="AZ3:BN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E45:F45"/>
    <mergeCell ref="AG4:AH4"/>
    <mergeCell ref="AI4:AJ4"/>
    <mergeCell ref="A44:B44"/>
    <mergeCell ref="C44:J44"/>
    <mergeCell ref="K44:AC44"/>
  </mergeCells>
  <conditionalFormatting sqref="B5:B40">
    <cfRule type="expression" dxfId="55" priority="1" stopIfTrue="1">
      <formula>I5=1</formula>
    </cfRule>
    <cfRule type="expression" dxfId="54" priority="2" stopIfTrue="1">
      <formula>I5=2</formula>
    </cfRule>
    <cfRule type="expression" dxfId="53" priority="3" stopIfTrue="1">
      <formula>I5=3</formula>
    </cfRule>
  </conditionalFormatting>
  <conditionalFormatting sqref="BK7:BK40">
    <cfRule type="expression" dxfId="52" priority="4" stopIfTrue="1">
      <formula>A7="X"</formula>
    </cfRule>
  </conditionalFormatting>
  <conditionalFormatting sqref="BL7:BL40">
    <cfRule type="expression" dxfId="51" priority="5" stopIfTrue="1">
      <formula>A7="X"</formula>
    </cfRule>
  </conditionalFormatting>
  <conditionalFormatting sqref="BM7:BM40">
    <cfRule type="expression" dxfId="50" priority="6" stopIfTrue="1">
      <formula>A7="X"</formula>
    </cfRule>
  </conditionalFormatting>
  <conditionalFormatting sqref="BN7:BN40">
    <cfRule type="expression" dxfId="49" priority="7" stopIfTrue="1">
      <formula>A7="X"</formula>
    </cfRule>
  </conditionalFormatting>
  <conditionalFormatting sqref="H5:H40">
    <cfRule type="expression" dxfId="48" priority="8" stopIfTrue="1">
      <formula>H5&gt;150</formula>
    </cfRule>
    <cfRule type="expression" dxfId="47" priority="9" stopIfTrue="1">
      <formula>H5&lt;-150</formula>
    </cfRule>
  </conditionalFormatting>
  <conditionalFormatting sqref="O5:O40">
    <cfRule type="expression" dxfId="46" priority="10" stopIfTrue="1">
      <formula>O5=999</formula>
    </cfRule>
  </conditionalFormatting>
  <conditionalFormatting sqref="Q5:Q40 S5:S40 U5:U40">
    <cfRule type="expression" dxfId="45" priority="11" stopIfTrue="1">
      <formula>Q5=999</formula>
    </cfRule>
  </conditionalFormatting>
  <conditionalFormatting sqref="W5:W40 Y5:Y40 AA5:AA40 AC5:AC40 AE5:AE40 AG5:AG40 AI5:AI40">
    <cfRule type="expression" dxfId="44" priority="12" stopIfTrue="1">
      <formula>W5=999</formula>
    </cfRule>
  </conditionalFormatting>
  <conditionalFormatting sqref="P3:AJ3">
    <cfRule type="expression" dxfId="43" priority="13" stopIfTrue="1">
      <formula>$P$3=""</formula>
    </cfRule>
  </conditionalFormatting>
  <conditionalFormatting sqref="I5">
    <cfRule type="expression" dxfId="42" priority="14" stopIfTrue="1">
      <formula>$I5=""</formula>
    </cfRule>
  </conditionalFormatting>
  <conditionalFormatting sqref="I6:I40">
    <cfRule type="expression" dxfId="41" priority="15" stopIfTrue="1">
      <formula>$I6=0</formula>
    </cfRule>
  </conditionalFormatting>
  <conditionalFormatting sqref="C44:J44">
    <cfRule type="expression" dxfId="40" priority="16" stopIfTrue="1">
      <formula>$C$44=0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75"/>
  <sheetViews>
    <sheetView zoomScaleNormal="100" workbookViewId="0">
      <selection activeCell="M36" sqref="M35:M36"/>
    </sheetView>
  </sheetViews>
  <sheetFormatPr defaultRowHeight="12.75" x14ac:dyDescent="0.2"/>
  <cols>
    <col min="1" max="1" width="3.42578125" style="1" customWidth="1"/>
    <col min="2" max="2" width="18.5703125" style="1" customWidth="1"/>
    <col min="3" max="3" width="14.28515625" style="1" customWidth="1"/>
    <col min="4" max="4" width="5" style="1" customWidth="1"/>
    <col min="5" max="11" width="4.7109375" style="1" customWidth="1"/>
    <col min="12" max="14" width="5" style="1" customWidth="1"/>
    <col min="15" max="15" width="3.28515625" style="1" customWidth="1"/>
    <col min="16" max="16" width="2.7109375" style="1" customWidth="1"/>
    <col min="17" max="17" width="3.28515625" style="1" customWidth="1"/>
    <col min="18" max="18" width="2.7109375" style="1" customWidth="1"/>
    <col min="19" max="19" width="3.28515625" style="1" customWidth="1"/>
    <col min="20" max="20" width="2.7109375" style="1" customWidth="1"/>
    <col min="21" max="21" width="3.28515625" style="1" customWidth="1"/>
    <col min="22" max="22" width="2.7109375" style="1" customWidth="1"/>
    <col min="23" max="23" width="3.28515625" style="1" customWidth="1"/>
    <col min="24" max="24" width="2.7109375" style="1" customWidth="1"/>
    <col min="25" max="25" width="3.28515625" style="1" customWidth="1"/>
    <col min="26" max="26" width="2.7109375" style="1" customWidth="1"/>
    <col min="27" max="27" width="3.28515625" style="1" customWidth="1"/>
    <col min="28" max="28" width="2.7109375" style="1" customWidth="1"/>
    <col min="29" max="29" width="3.28515625" style="1" customWidth="1"/>
    <col min="30" max="30" width="2.7109375" style="1" customWidth="1"/>
    <col min="31" max="31" width="3.28515625" style="1" customWidth="1"/>
    <col min="32" max="32" width="2.7109375" style="1" customWidth="1"/>
    <col min="33" max="33" width="3.28515625" style="1" customWidth="1"/>
    <col min="34" max="34" width="2.7109375" style="1" customWidth="1"/>
    <col min="35" max="35" width="3.28515625" style="1" customWidth="1"/>
    <col min="36" max="36" width="2.7109375" style="1" customWidth="1"/>
    <col min="37" max="37" width="2.42578125" style="1" customWidth="1"/>
    <col min="38" max="38" width="2.28515625" style="1" customWidth="1"/>
    <col min="39" max="39" width="2.42578125" style="1" customWidth="1"/>
    <col min="40" max="50" width="4.140625" style="1" customWidth="1"/>
    <col min="51" max="51" width="2.42578125" style="1" customWidth="1"/>
    <col min="52" max="62" width="4.140625" style="1" customWidth="1"/>
    <col min="63" max="63" width="5.85546875" style="1" customWidth="1"/>
    <col min="64" max="65" width="6.42578125" style="1" customWidth="1"/>
    <col min="66" max="66" width="6.7109375" style="1" customWidth="1"/>
    <col min="67" max="255" width="9.140625" style="1"/>
    <col min="256" max="256" width="3.42578125" style="1" customWidth="1"/>
    <col min="257" max="257" width="17.42578125" style="1" customWidth="1"/>
    <col min="258" max="258" width="11.28515625" style="1" customWidth="1"/>
    <col min="259" max="259" width="5" style="1" customWidth="1"/>
    <col min="260" max="267" width="4.7109375" style="1" customWidth="1"/>
    <col min="268" max="270" width="5" style="1" customWidth="1"/>
    <col min="271" max="271" width="3.28515625" style="1" customWidth="1"/>
    <col min="272" max="272" width="2.7109375" style="1" customWidth="1"/>
    <col min="273" max="273" width="3.28515625" style="1" customWidth="1"/>
    <col min="274" max="274" width="2.7109375" style="1" customWidth="1"/>
    <col min="275" max="275" width="3.28515625" style="1" customWidth="1"/>
    <col min="276" max="276" width="2.7109375" style="1" customWidth="1"/>
    <col min="277" max="277" width="3.28515625" style="1" customWidth="1"/>
    <col min="278" max="278" width="2.7109375" style="1" customWidth="1"/>
    <col min="279" max="279" width="3.28515625" style="1" customWidth="1"/>
    <col min="280" max="280" width="2.7109375" style="1" customWidth="1"/>
    <col min="281" max="281" width="3.28515625" style="1" customWidth="1"/>
    <col min="282" max="282" width="2.7109375" style="1" customWidth="1"/>
    <col min="283" max="283" width="3.28515625" style="1" customWidth="1"/>
    <col min="284" max="284" width="2.7109375" style="1" customWidth="1"/>
    <col min="285" max="285" width="3.28515625" style="1" customWidth="1"/>
    <col min="286" max="286" width="2.7109375" style="1" customWidth="1"/>
    <col min="287" max="287" width="3.28515625" style="1" customWidth="1"/>
    <col min="288" max="288" width="2.7109375" style="1" customWidth="1"/>
    <col min="289" max="289" width="3.28515625" style="1" customWidth="1"/>
    <col min="290" max="290" width="2.7109375" style="1" customWidth="1"/>
    <col min="291" max="291" width="3.28515625" style="1" customWidth="1"/>
    <col min="292" max="292" width="2.7109375" style="1" customWidth="1"/>
    <col min="293" max="293" width="2.42578125" style="1" customWidth="1"/>
    <col min="294" max="294" width="2.28515625" style="1" customWidth="1"/>
    <col min="295" max="295" width="2.42578125" style="1" customWidth="1"/>
    <col min="296" max="306" width="4.140625" style="1" customWidth="1"/>
    <col min="307" max="307" width="2.42578125" style="1" customWidth="1"/>
    <col min="308" max="318" width="4.140625" style="1" customWidth="1"/>
    <col min="319" max="319" width="5.85546875" style="1" customWidth="1"/>
    <col min="320" max="321" width="6.42578125" style="1" customWidth="1"/>
    <col min="322" max="322" width="6.7109375" style="1" customWidth="1"/>
    <col min="323" max="511" width="9.140625" style="1"/>
    <col min="512" max="512" width="3.42578125" style="1" customWidth="1"/>
    <col min="513" max="513" width="17.42578125" style="1" customWidth="1"/>
    <col min="514" max="514" width="11.28515625" style="1" customWidth="1"/>
    <col min="515" max="515" width="5" style="1" customWidth="1"/>
    <col min="516" max="523" width="4.7109375" style="1" customWidth="1"/>
    <col min="524" max="526" width="5" style="1" customWidth="1"/>
    <col min="527" max="527" width="3.28515625" style="1" customWidth="1"/>
    <col min="528" max="528" width="2.7109375" style="1" customWidth="1"/>
    <col min="529" max="529" width="3.28515625" style="1" customWidth="1"/>
    <col min="530" max="530" width="2.7109375" style="1" customWidth="1"/>
    <col min="531" max="531" width="3.28515625" style="1" customWidth="1"/>
    <col min="532" max="532" width="2.7109375" style="1" customWidth="1"/>
    <col min="533" max="533" width="3.28515625" style="1" customWidth="1"/>
    <col min="534" max="534" width="2.7109375" style="1" customWidth="1"/>
    <col min="535" max="535" width="3.28515625" style="1" customWidth="1"/>
    <col min="536" max="536" width="2.7109375" style="1" customWidth="1"/>
    <col min="537" max="537" width="3.28515625" style="1" customWidth="1"/>
    <col min="538" max="538" width="2.7109375" style="1" customWidth="1"/>
    <col min="539" max="539" width="3.28515625" style="1" customWidth="1"/>
    <col min="540" max="540" width="2.7109375" style="1" customWidth="1"/>
    <col min="541" max="541" width="3.28515625" style="1" customWidth="1"/>
    <col min="542" max="542" width="2.7109375" style="1" customWidth="1"/>
    <col min="543" max="543" width="3.28515625" style="1" customWidth="1"/>
    <col min="544" max="544" width="2.7109375" style="1" customWidth="1"/>
    <col min="545" max="545" width="3.28515625" style="1" customWidth="1"/>
    <col min="546" max="546" width="2.7109375" style="1" customWidth="1"/>
    <col min="547" max="547" width="3.28515625" style="1" customWidth="1"/>
    <col min="548" max="548" width="2.7109375" style="1" customWidth="1"/>
    <col min="549" max="549" width="2.42578125" style="1" customWidth="1"/>
    <col min="550" max="550" width="2.28515625" style="1" customWidth="1"/>
    <col min="551" max="551" width="2.42578125" style="1" customWidth="1"/>
    <col min="552" max="562" width="4.140625" style="1" customWidth="1"/>
    <col min="563" max="563" width="2.42578125" style="1" customWidth="1"/>
    <col min="564" max="574" width="4.140625" style="1" customWidth="1"/>
    <col min="575" max="575" width="5.85546875" style="1" customWidth="1"/>
    <col min="576" max="577" width="6.42578125" style="1" customWidth="1"/>
    <col min="578" max="578" width="6.7109375" style="1" customWidth="1"/>
    <col min="579" max="767" width="9.140625" style="1"/>
    <col min="768" max="768" width="3.42578125" style="1" customWidth="1"/>
    <col min="769" max="769" width="17.42578125" style="1" customWidth="1"/>
    <col min="770" max="770" width="11.28515625" style="1" customWidth="1"/>
    <col min="771" max="771" width="5" style="1" customWidth="1"/>
    <col min="772" max="779" width="4.7109375" style="1" customWidth="1"/>
    <col min="780" max="782" width="5" style="1" customWidth="1"/>
    <col min="783" max="783" width="3.28515625" style="1" customWidth="1"/>
    <col min="784" max="784" width="2.7109375" style="1" customWidth="1"/>
    <col min="785" max="785" width="3.28515625" style="1" customWidth="1"/>
    <col min="786" max="786" width="2.7109375" style="1" customWidth="1"/>
    <col min="787" max="787" width="3.28515625" style="1" customWidth="1"/>
    <col min="788" max="788" width="2.7109375" style="1" customWidth="1"/>
    <col min="789" max="789" width="3.28515625" style="1" customWidth="1"/>
    <col min="790" max="790" width="2.7109375" style="1" customWidth="1"/>
    <col min="791" max="791" width="3.28515625" style="1" customWidth="1"/>
    <col min="792" max="792" width="2.7109375" style="1" customWidth="1"/>
    <col min="793" max="793" width="3.28515625" style="1" customWidth="1"/>
    <col min="794" max="794" width="2.7109375" style="1" customWidth="1"/>
    <col min="795" max="795" width="3.28515625" style="1" customWidth="1"/>
    <col min="796" max="796" width="2.7109375" style="1" customWidth="1"/>
    <col min="797" max="797" width="3.28515625" style="1" customWidth="1"/>
    <col min="798" max="798" width="2.7109375" style="1" customWidth="1"/>
    <col min="799" max="799" width="3.28515625" style="1" customWidth="1"/>
    <col min="800" max="800" width="2.7109375" style="1" customWidth="1"/>
    <col min="801" max="801" width="3.28515625" style="1" customWidth="1"/>
    <col min="802" max="802" width="2.7109375" style="1" customWidth="1"/>
    <col min="803" max="803" width="3.28515625" style="1" customWidth="1"/>
    <col min="804" max="804" width="2.7109375" style="1" customWidth="1"/>
    <col min="805" max="805" width="2.42578125" style="1" customWidth="1"/>
    <col min="806" max="806" width="2.28515625" style="1" customWidth="1"/>
    <col min="807" max="807" width="2.42578125" style="1" customWidth="1"/>
    <col min="808" max="818" width="4.140625" style="1" customWidth="1"/>
    <col min="819" max="819" width="2.42578125" style="1" customWidth="1"/>
    <col min="820" max="830" width="4.140625" style="1" customWidth="1"/>
    <col min="831" max="831" width="5.85546875" style="1" customWidth="1"/>
    <col min="832" max="833" width="6.42578125" style="1" customWidth="1"/>
    <col min="834" max="834" width="6.7109375" style="1" customWidth="1"/>
    <col min="835" max="1023" width="9.140625" style="1"/>
    <col min="1024" max="1024" width="3.42578125" style="1" customWidth="1"/>
    <col min="1025" max="1025" width="17.42578125" style="1" customWidth="1"/>
    <col min="1026" max="1026" width="11.28515625" style="1" customWidth="1"/>
    <col min="1027" max="1027" width="5" style="1" customWidth="1"/>
    <col min="1028" max="1035" width="4.7109375" style="1" customWidth="1"/>
    <col min="1036" max="1038" width="5" style="1" customWidth="1"/>
    <col min="1039" max="1039" width="3.28515625" style="1" customWidth="1"/>
    <col min="1040" max="1040" width="2.7109375" style="1" customWidth="1"/>
    <col min="1041" max="1041" width="3.28515625" style="1" customWidth="1"/>
    <col min="1042" max="1042" width="2.7109375" style="1" customWidth="1"/>
    <col min="1043" max="1043" width="3.28515625" style="1" customWidth="1"/>
    <col min="1044" max="1044" width="2.7109375" style="1" customWidth="1"/>
    <col min="1045" max="1045" width="3.28515625" style="1" customWidth="1"/>
    <col min="1046" max="1046" width="2.7109375" style="1" customWidth="1"/>
    <col min="1047" max="1047" width="3.28515625" style="1" customWidth="1"/>
    <col min="1048" max="1048" width="2.7109375" style="1" customWidth="1"/>
    <col min="1049" max="1049" width="3.28515625" style="1" customWidth="1"/>
    <col min="1050" max="1050" width="2.7109375" style="1" customWidth="1"/>
    <col min="1051" max="1051" width="3.28515625" style="1" customWidth="1"/>
    <col min="1052" max="1052" width="2.7109375" style="1" customWidth="1"/>
    <col min="1053" max="1053" width="3.28515625" style="1" customWidth="1"/>
    <col min="1054" max="1054" width="2.7109375" style="1" customWidth="1"/>
    <col min="1055" max="1055" width="3.28515625" style="1" customWidth="1"/>
    <col min="1056" max="1056" width="2.7109375" style="1" customWidth="1"/>
    <col min="1057" max="1057" width="3.28515625" style="1" customWidth="1"/>
    <col min="1058" max="1058" width="2.7109375" style="1" customWidth="1"/>
    <col min="1059" max="1059" width="3.28515625" style="1" customWidth="1"/>
    <col min="1060" max="1060" width="2.7109375" style="1" customWidth="1"/>
    <col min="1061" max="1061" width="2.42578125" style="1" customWidth="1"/>
    <col min="1062" max="1062" width="2.28515625" style="1" customWidth="1"/>
    <col min="1063" max="1063" width="2.42578125" style="1" customWidth="1"/>
    <col min="1064" max="1074" width="4.140625" style="1" customWidth="1"/>
    <col min="1075" max="1075" width="2.42578125" style="1" customWidth="1"/>
    <col min="1076" max="1086" width="4.140625" style="1" customWidth="1"/>
    <col min="1087" max="1087" width="5.85546875" style="1" customWidth="1"/>
    <col min="1088" max="1089" width="6.42578125" style="1" customWidth="1"/>
    <col min="1090" max="1090" width="6.7109375" style="1" customWidth="1"/>
    <col min="1091" max="1279" width="9.140625" style="1"/>
    <col min="1280" max="1280" width="3.42578125" style="1" customWidth="1"/>
    <col min="1281" max="1281" width="17.42578125" style="1" customWidth="1"/>
    <col min="1282" max="1282" width="11.28515625" style="1" customWidth="1"/>
    <col min="1283" max="1283" width="5" style="1" customWidth="1"/>
    <col min="1284" max="1291" width="4.7109375" style="1" customWidth="1"/>
    <col min="1292" max="1294" width="5" style="1" customWidth="1"/>
    <col min="1295" max="1295" width="3.28515625" style="1" customWidth="1"/>
    <col min="1296" max="1296" width="2.7109375" style="1" customWidth="1"/>
    <col min="1297" max="1297" width="3.28515625" style="1" customWidth="1"/>
    <col min="1298" max="1298" width="2.7109375" style="1" customWidth="1"/>
    <col min="1299" max="1299" width="3.28515625" style="1" customWidth="1"/>
    <col min="1300" max="1300" width="2.7109375" style="1" customWidth="1"/>
    <col min="1301" max="1301" width="3.28515625" style="1" customWidth="1"/>
    <col min="1302" max="1302" width="2.7109375" style="1" customWidth="1"/>
    <col min="1303" max="1303" width="3.28515625" style="1" customWidth="1"/>
    <col min="1304" max="1304" width="2.7109375" style="1" customWidth="1"/>
    <col min="1305" max="1305" width="3.28515625" style="1" customWidth="1"/>
    <col min="1306" max="1306" width="2.7109375" style="1" customWidth="1"/>
    <col min="1307" max="1307" width="3.28515625" style="1" customWidth="1"/>
    <col min="1308" max="1308" width="2.7109375" style="1" customWidth="1"/>
    <col min="1309" max="1309" width="3.28515625" style="1" customWidth="1"/>
    <col min="1310" max="1310" width="2.7109375" style="1" customWidth="1"/>
    <col min="1311" max="1311" width="3.28515625" style="1" customWidth="1"/>
    <col min="1312" max="1312" width="2.7109375" style="1" customWidth="1"/>
    <col min="1313" max="1313" width="3.28515625" style="1" customWidth="1"/>
    <col min="1314" max="1314" width="2.7109375" style="1" customWidth="1"/>
    <col min="1315" max="1315" width="3.28515625" style="1" customWidth="1"/>
    <col min="1316" max="1316" width="2.7109375" style="1" customWidth="1"/>
    <col min="1317" max="1317" width="2.42578125" style="1" customWidth="1"/>
    <col min="1318" max="1318" width="2.28515625" style="1" customWidth="1"/>
    <col min="1319" max="1319" width="2.42578125" style="1" customWidth="1"/>
    <col min="1320" max="1330" width="4.140625" style="1" customWidth="1"/>
    <col min="1331" max="1331" width="2.42578125" style="1" customWidth="1"/>
    <col min="1332" max="1342" width="4.140625" style="1" customWidth="1"/>
    <col min="1343" max="1343" width="5.85546875" style="1" customWidth="1"/>
    <col min="1344" max="1345" width="6.42578125" style="1" customWidth="1"/>
    <col min="1346" max="1346" width="6.7109375" style="1" customWidth="1"/>
    <col min="1347" max="1535" width="9.140625" style="1"/>
    <col min="1536" max="1536" width="3.42578125" style="1" customWidth="1"/>
    <col min="1537" max="1537" width="17.42578125" style="1" customWidth="1"/>
    <col min="1538" max="1538" width="11.28515625" style="1" customWidth="1"/>
    <col min="1539" max="1539" width="5" style="1" customWidth="1"/>
    <col min="1540" max="1547" width="4.7109375" style="1" customWidth="1"/>
    <col min="1548" max="1550" width="5" style="1" customWidth="1"/>
    <col min="1551" max="1551" width="3.28515625" style="1" customWidth="1"/>
    <col min="1552" max="1552" width="2.7109375" style="1" customWidth="1"/>
    <col min="1553" max="1553" width="3.28515625" style="1" customWidth="1"/>
    <col min="1554" max="1554" width="2.7109375" style="1" customWidth="1"/>
    <col min="1555" max="1555" width="3.28515625" style="1" customWidth="1"/>
    <col min="1556" max="1556" width="2.7109375" style="1" customWidth="1"/>
    <col min="1557" max="1557" width="3.28515625" style="1" customWidth="1"/>
    <col min="1558" max="1558" width="2.7109375" style="1" customWidth="1"/>
    <col min="1559" max="1559" width="3.28515625" style="1" customWidth="1"/>
    <col min="1560" max="1560" width="2.7109375" style="1" customWidth="1"/>
    <col min="1561" max="1561" width="3.28515625" style="1" customWidth="1"/>
    <col min="1562" max="1562" width="2.7109375" style="1" customWidth="1"/>
    <col min="1563" max="1563" width="3.28515625" style="1" customWidth="1"/>
    <col min="1564" max="1564" width="2.7109375" style="1" customWidth="1"/>
    <col min="1565" max="1565" width="3.28515625" style="1" customWidth="1"/>
    <col min="1566" max="1566" width="2.7109375" style="1" customWidth="1"/>
    <col min="1567" max="1567" width="3.28515625" style="1" customWidth="1"/>
    <col min="1568" max="1568" width="2.7109375" style="1" customWidth="1"/>
    <col min="1569" max="1569" width="3.28515625" style="1" customWidth="1"/>
    <col min="1570" max="1570" width="2.7109375" style="1" customWidth="1"/>
    <col min="1571" max="1571" width="3.28515625" style="1" customWidth="1"/>
    <col min="1572" max="1572" width="2.7109375" style="1" customWidth="1"/>
    <col min="1573" max="1573" width="2.42578125" style="1" customWidth="1"/>
    <col min="1574" max="1574" width="2.28515625" style="1" customWidth="1"/>
    <col min="1575" max="1575" width="2.42578125" style="1" customWidth="1"/>
    <col min="1576" max="1586" width="4.140625" style="1" customWidth="1"/>
    <col min="1587" max="1587" width="2.42578125" style="1" customWidth="1"/>
    <col min="1588" max="1598" width="4.140625" style="1" customWidth="1"/>
    <col min="1599" max="1599" width="5.85546875" style="1" customWidth="1"/>
    <col min="1600" max="1601" width="6.42578125" style="1" customWidth="1"/>
    <col min="1602" max="1602" width="6.7109375" style="1" customWidth="1"/>
    <col min="1603" max="1791" width="9.140625" style="1"/>
    <col min="1792" max="1792" width="3.42578125" style="1" customWidth="1"/>
    <col min="1793" max="1793" width="17.42578125" style="1" customWidth="1"/>
    <col min="1794" max="1794" width="11.28515625" style="1" customWidth="1"/>
    <col min="1795" max="1795" width="5" style="1" customWidth="1"/>
    <col min="1796" max="1803" width="4.7109375" style="1" customWidth="1"/>
    <col min="1804" max="1806" width="5" style="1" customWidth="1"/>
    <col min="1807" max="1807" width="3.28515625" style="1" customWidth="1"/>
    <col min="1808" max="1808" width="2.7109375" style="1" customWidth="1"/>
    <col min="1809" max="1809" width="3.28515625" style="1" customWidth="1"/>
    <col min="1810" max="1810" width="2.7109375" style="1" customWidth="1"/>
    <col min="1811" max="1811" width="3.28515625" style="1" customWidth="1"/>
    <col min="1812" max="1812" width="2.7109375" style="1" customWidth="1"/>
    <col min="1813" max="1813" width="3.28515625" style="1" customWidth="1"/>
    <col min="1814" max="1814" width="2.7109375" style="1" customWidth="1"/>
    <col min="1815" max="1815" width="3.28515625" style="1" customWidth="1"/>
    <col min="1816" max="1816" width="2.7109375" style="1" customWidth="1"/>
    <col min="1817" max="1817" width="3.28515625" style="1" customWidth="1"/>
    <col min="1818" max="1818" width="2.7109375" style="1" customWidth="1"/>
    <col min="1819" max="1819" width="3.28515625" style="1" customWidth="1"/>
    <col min="1820" max="1820" width="2.7109375" style="1" customWidth="1"/>
    <col min="1821" max="1821" width="3.28515625" style="1" customWidth="1"/>
    <col min="1822" max="1822" width="2.7109375" style="1" customWidth="1"/>
    <col min="1823" max="1823" width="3.28515625" style="1" customWidth="1"/>
    <col min="1824" max="1824" width="2.7109375" style="1" customWidth="1"/>
    <col min="1825" max="1825" width="3.28515625" style="1" customWidth="1"/>
    <col min="1826" max="1826" width="2.7109375" style="1" customWidth="1"/>
    <col min="1827" max="1827" width="3.28515625" style="1" customWidth="1"/>
    <col min="1828" max="1828" width="2.7109375" style="1" customWidth="1"/>
    <col min="1829" max="1829" width="2.42578125" style="1" customWidth="1"/>
    <col min="1830" max="1830" width="2.28515625" style="1" customWidth="1"/>
    <col min="1831" max="1831" width="2.42578125" style="1" customWidth="1"/>
    <col min="1832" max="1842" width="4.140625" style="1" customWidth="1"/>
    <col min="1843" max="1843" width="2.42578125" style="1" customWidth="1"/>
    <col min="1844" max="1854" width="4.140625" style="1" customWidth="1"/>
    <col min="1855" max="1855" width="5.85546875" style="1" customWidth="1"/>
    <col min="1856" max="1857" width="6.42578125" style="1" customWidth="1"/>
    <col min="1858" max="1858" width="6.7109375" style="1" customWidth="1"/>
    <col min="1859" max="2047" width="9.140625" style="1"/>
    <col min="2048" max="2048" width="3.42578125" style="1" customWidth="1"/>
    <col min="2049" max="2049" width="17.42578125" style="1" customWidth="1"/>
    <col min="2050" max="2050" width="11.28515625" style="1" customWidth="1"/>
    <col min="2051" max="2051" width="5" style="1" customWidth="1"/>
    <col min="2052" max="2059" width="4.7109375" style="1" customWidth="1"/>
    <col min="2060" max="2062" width="5" style="1" customWidth="1"/>
    <col min="2063" max="2063" width="3.28515625" style="1" customWidth="1"/>
    <col min="2064" max="2064" width="2.7109375" style="1" customWidth="1"/>
    <col min="2065" max="2065" width="3.28515625" style="1" customWidth="1"/>
    <col min="2066" max="2066" width="2.7109375" style="1" customWidth="1"/>
    <col min="2067" max="2067" width="3.28515625" style="1" customWidth="1"/>
    <col min="2068" max="2068" width="2.7109375" style="1" customWidth="1"/>
    <col min="2069" max="2069" width="3.28515625" style="1" customWidth="1"/>
    <col min="2070" max="2070" width="2.7109375" style="1" customWidth="1"/>
    <col min="2071" max="2071" width="3.28515625" style="1" customWidth="1"/>
    <col min="2072" max="2072" width="2.7109375" style="1" customWidth="1"/>
    <col min="2073" max="2073" width="3.28515625" style="1" customWidth="1"/>
    <col min="2074" max="2074" width="2.7109375" style="1" customWidth="1"/>
    <col min="2075" max="2075" width="3.28515625" style="1" customWidth="1"/>
    <col min="2076" max="2076" width="2.7109375" style="1" customWidth="1"/>
    <col min="2077" max="2077" width="3.28515625" style="1" customWidth="1"/>
    <col min="2078" max="2078" width="2.7109375" style="1" customWidth="1"/>
    <col min="2079" max="2079" width="3.28515625" style="1" customWidth="1"/>
    <col min="2080" max="2080" width="2.7109375" style="1" customWidth="1"/>
    <col min="2081" max="2081" width="3.28515625" style="1" customWidth="1"/>
    <col min="2082" max="2082" width="2.7109375" style="1" customWidth="1"/>
    <col min="2083" max="2083" width="3.28515625" style="1" customWidth="1"/>
    <col min="2084" max="2084" width="2.7109375" style="1" customWidth="1"/>
    <col min="2085" max="2085" width="2.42578125" style="1" customWidth="1"/>
    <col min="2086" max="2086" width="2.28515625" style="1" customWidth="1"/>
    <col min="2087" max="2087" width="2.42578125" style="1" customWidth="1"/>
    <col min="2088" max="2098" width="4.140625" style="1" customWidth="1"/>
    <col min="2099" max="2099" width="2.42578125" style="1" customWidth="1"/>
    <col min="2100" max="2110" width="4.140625" style="1" customWidth="1"/>
    <col min="2111" max="2111" width="5.85546875" style="1" customWidth="1"/>
    <col min="2112" max="2113" width="6.42578125" style="1" customWidth="1"/>
    <col min="2114" max="2114" width="6.7109375" style="1" customWidth="1"/>
    <col min="2115" max="2303" width="9.140625" style="1"/>
    <col min="2304" max="2304" width="3.42578125" style="1" customWidth="1"/>
    <col min="2305" max="2305" width="17.42578125" style="1" customWidth="1"/>
    <col min="2306" max="2306" width="11.28515625" style="1" customWidth="1"/>
    <col min="2307" max="2307" width="5" style="1" customWidth="1"/>
    <col min="2308" max="2315" width="4.7109375" style="1" customWidth="1"/>
    <col min="2316" max="2318" width="5" style="1" customWidth="1"/>
    <col min="2319" max="2319" width="3.28515625" style="1" customWidth="1"/>
    <col min="2320" max="2320" width="2.7109375" style="1" customWidth="1"/>
    <col min="2321" max="2321" width="3.28515625" style="1" customWidth="1"/>
    <col min="2322" max="2322" width="2.7109375" style="1" customWidth="1"/>
    <col min="2323" max="2323" width="3.28515625" style="1" customWidth="1"/>
    <col min="2324" max="2324" width="2.7109375" style="1" customWidth="1"/>
    <col min="2325" max="2325" width="3.28515625" style="1" customWidth="1"/>
    <col min="2326" max="2326" width="2.7109375" style="1" customWidth="1"/>
    <col min="2327" max="2327" width="3.28515625" style="1" customWidth="1"/>
    <col min="2328" max="2328" width="2.7109375" style="1" customWidth="1"/>
    <col min="2329" max="2329" width="3.28515625" style="1" customWidth="1"/>
    <col min="2330" max="2330" width="2.7109375" style="1" customWidth="1"/>
    <col min="2331" max="2331" width="3.28515625" style="1" customWidth="1"/>
    <col min="2332" max="2332" width="2.7109375" style="1" customWidth="1"/>
    <col min="2333" max="2333" width="3.28515625" style="1" customWidth="1"/>
    <col min="2334" max="2334" width="2.7109375" style="1" customWidth="1"/>
    <col min="2335" max="2335" width="3.28515625" style="1" customWidth="1"/>
    <col min="2336" max="2336" width="2.7109375" style="1" customWidth="1"/>
    <col min="2337" max="2337" width="3.28515625" style="1" customWidth="1"/>
    <col min="2338" max="2338" width="2.7109375" style="1" customWidth="1"/>
    <col min="2339" max="2339" width="3.28515625" style="1" customWidth="1"/>
    <col min="2340" max="2340" width="2.7109375" style="1" customWidth="1"/>
    <col min="2341" max="2341" width="2.42578125" style="1" customWidth="1"/>
    <col min="2342" max="2342" width="2.28515625" style="1" customWidth="1"/>
    <col min="2343" max="2343" width="2.42578125" style="1" customWidth="1"/>
    <col min="2344" max="2354" width="4.140625" style="1" customWidth="1"/>
    <col min="2355" max="2355" width="2.42578125" style="1" customWidth="1"/>
    <col min="2356" max="2366" width="4.140625" style="1" customWidth="1"/>
    <col min="2367" max="2367" width="5.85546875" style="1" customWidth="1"/>
    <col min="2368" max="2369" width="6.42578125" style="1" customWidth="1"/>
    <col min="2370" max="2370" width="6.7109375" style="1" customWidth="1"/>
    <col min="2371" max="2559" width="9.140625" style="1"/>
    <col min="2560" max="2560" width="3.42578125" style="1" customWidth="1"/>
    <col min="2561" max="2561" width="17.42578125" style="1" customWidth="1"/>
    <col min="2562" max="2562" width="11.28515625" style="1" customWidth="1"/>
    <col min="2563" max="2563" width="5" style="1" customWidth="1"/>
    <col min="2564" max="2571" width="4.7109375" style="1" customWidth="1"/>
    <col min="2572" max="2574" width="5" style="1" customWidth="1"/>
    <col min="2575" max="2575" width="3.28515625" style="1" customWidth="1"/>
    <col min="2576" max="2576" width="2.7109375" style="1" customWidth="1"/>
    <col min="2577" max="2577" width="3.28515625" style="1" customWidth="1"/>
    <col min="2578" max="2578" width="2.7109375" style="1" customWidth="1"/>
    <col min="2579" max="2579" width="3.28515625" style="1" customWidth="1"/>
    <col min="2580" max="2580" width="2.7109375" style="1" customWidth="1"/>
    <col min="2581" max="2581" width="3.28515625" style="1" customWidth="1"/>
    <col min="2582" max="2582" width="2.7109375" style="1" customWidth="1"/>
    <col min="2583" max="2583" width="3.28515625" style="1" customWidth="1"/>
    <col min="2584" max="2584" width="2.7109375" style="1" customWidth="1"/>
    <col min="2585" max="2585" width="3.28515625" style="1" customWidth="1"/>
    <col min="2586" max="2586" width="2.7109375" style="1" customWidth="1"/>
    <col min="2587" max="2587" width="3.28515625" style="1" customWidth="1"/>
    <col min="2588" max="2588" width="2.7109375" style="1" customWidth="1"/>
    <col min="2589" max="2589" width="3.28515625" style="1" customWidth="1"/>
    <col min="2590" max="2590" width="2.7109375" style="1" customWidth="1"/>
    <col min="2591" max="2591" width="3.28515625" style="1" customWidth="1"/>
    <col min="2592" max="2592" width="2.7109375" style="1" customWidth="1"/>
    <col min="2593" max="2593" width="3.28515625" style="1" customWidth="1"/>
    <col min="2594" max="2594" width="2.7109375" style="1" customWidth="1"/>
    <col min="2595" max="2595" width="3.28515625" style="1" customWidth="1"/>
    <col min="2596" max="2596" width="2.7109375" style="1" customWidth="1"/>
    <col min="2597" max="2597" width="2.42578125" style="1" customWidth="1"/>
    <col min="2598" max="2598" width="2.28515625" style="1" customWidth="1"/>
    <col min="2599" max="2599" width="2.42578125" style="1" customWidth="1"/>
    <col min="2600" max="2610" width="4.140625" style="1" customWidth="1"/>
    <col min="2611" max="2611" width="2.42578125" style="1" customWidth="1"/>
    <col min="2612" max="2622" width="4.140625" style="1" customWidth="1"/>
    <col min="2623" max="2623" width="5.85546875" style="1" customWidth="1"/>
    <col min="2624" max="2625" width="6.42578125" style="1" customWidth="1"/>
    <col min="2626" max="2626" width="6.7109375" style="1" customWidth="1"/>
    <col min="2627" max="2815" width="9.140625" style="1"/>
    <col min="2816" max="2816" width="3.42578125" style="1" customWidth="1"/>
    <col min="2817" max="2817" width="17.42578125" style="1" customWidth="1"/>
    <col min="2818" max="2818" width="11.28515625" style="1" customWidth="1"/>
    <col min="2819" max="2819" width="5" style="1" customWidth="1"/>
    <col min="2820" max="2827" width="4.7109375" style="1" customWidth="1"/>
    <col min="2828" max="2830" width="5" style="1" customWidth="1"/>
    <col min="2831" max="2831" width="3.28515625" style="1" customWidth="1"/>
    <col min="2832" max="2832" width="2.7109375" style="1" customWidth="1"/>
    <col min="2833" max="2833" width="3.28515625" style="1" customWidth="1"/>
    <col min="2834" max="2834" width="2.7109375" style="1" customWidth="1"/>
    <col min="2835" max="2835" width="3.28515625" style="1" customWidth="1"/>
    <col min="2836" max="2836" width="2.7109375" style="1" customWidth="1"/>
    <col min="2837" max="2837" width="3.28515625" style="1" customWidth="1"/>
    <col min="2838" max="2838" width="2.7109375" style="1" customWidth="1"/>
    <col min="2839" max="2839" width="3.28515625" style="1" customWidth="1"/>
    <col min="2840" max="2840" width="2.7109375" style="1" customWidth="1"/>
    <col min="2841" max="2841" width="3.28515625" style="1" customWidth="1"/>
    <col min="2842" max="2842" width="2.7109375" style="1" customWidth="1"/>
    <col min="2843" max="2843" width="3.28515625" style="1" customWidth="1"/>
    <col min="2844" max="2844" width="2.7109375" style="1" customWidth="1"/>
    <col min="2845" max="2845" width="3.28515625" style="1" customWidth="1"/>
    <col min="2846" max="2846" width="2.7109375" style="1" customWidth="1"/>
    <col min="2847" max="2847" width="3.28515625" style="1" customWidth="1"/>
    <col min="2848" max="2848" width="2.7109375" style="1" customWidth="1"/>
    <col min="2849" max="2849" width="3.28515625" style="1" customWidth="1"/>
    <col min="2850" max="2850" width="2.7109375" style="1" customWidth="1"/>
    <col min="2851" max="2851" width="3.28515625" style="1" customWidth="1"/>
    <col min="2852" max="2852" width="2.7109375" style="1" customWidth="1"/>
    <col min="2853" max="2853" width="2.42578125" style="1" customWidth="1"/>
    <col min="2854" max="2854" width="2.28515625" style="1" customWidth="1"/>
    <col min="2855" max="2855" width="2.42578125" style="1" customWidth="1"/>
    <col min="2856" max="2866" width="4.140625" style="1" customWidth="1"/>
    <col min="2867" max="2867" width="2.42578125" style="1" customWidth="1"/>
    <col min="2868" max="2878" width="4.140625" style="1" customWidth="1"/>
    <col min="2879" max="2879" width="5.85546875" style="1" customWidth="1"/>
    <col min="2880" max="2881" width="6.42578125" style="1" customWidth="1"/>
    <col min="2882" max="2882" width="6.7109375" style="1" customWidth="1"/>
    <col min="2883" max="3071" width="9.140625" style="1"/>
    <col min="3072" max="3072" width="3.42578125" style="1" customWidth="1"/>
    <col min="3073" max="3073" width="17.42578125" style="1" customWidth="1"/>
    <col min="3074" max="3074" width="11.28515625" style="1" customWidth="1"/>
    <col min="3075" max="3075" width="5" style="1" customWidth="1"/>
    <col min="3076" max="3083" width="4.7109375" style="1" customWidth="1"/>
    <col min="3084" max="3086" width="5" style="1" customWidth="1"/>
    <col min="3087" max="3087" width="3.28515625" style="1" customWidth="1"/>
    <col min="3088" max="3088" width="2.7109375" style="1" customWidth="1"/>
    <col min="3089" max="3089" width="3.28515625" style="1" customWidth="1"/>
    <col min="3090" max="3090" width="2.7109375" style="1" customWidth="1"/>
    <col min="3091" max="3091" width="3.28515625" style="1" customWidth="1"/>
    <col min="3092" max="3092" width="2.7109375" style="1" customWidth="1"/>
    <col min="3093" max="3093" width="3.28515625" style="1" customWidth="1"/>
    <col min="3094" max="3094" width="2.7109375" style="1" customWidth="1"/>
    <col min="3095" max="3095" width="3.28515625" style="1" customWidth="1"/>
    <col min="3096" max="3096" width="2.7109375" style="1" customWidth="1"/>
    <col min="3097" max="3097" width="3.28515625" style="1" customWidth="1"/>
    <col min="3098" max="3098" width="2.7109375" style="1" customWidth="1"/>
    <col min="3099" max="3099" width="3.28515625" style="1" customWidth="1"/>
    <col min="3100" max="3100" width="2.7109375" style="1" customWidth="1"/>
    <col min="3101" max="3101" width="3.28515625" style="1" customWidth="1"/>
    <col min="3102" max="3102" width="2.7109375" style="1" customWidth="1"/>
    <col min="3103" max="3103" width="3.28515625" style="1" customWidth="1"/>
    <col min="3104" max="3104" width="2.7109375" style="1" customWidth="1"/>
    <col min="3105" max="3105" width="3.28515625" style="1" customWidth="1"/>
    <col min="3106" max="3106" width="2.7109375" style="1" customWidth="1"/>
    <col min="3107" max="3107" width="3.28515625" style="1" customWidth="1"/>
    <col min="3108" max="3108" width="2.7109375" style="1" customWidth="1"/>
    <col min="3109" max="3109" width="2.42578125" style="1" customWidth="1"/>
    <col min="3110" max="3110" width="2.28515625" style="1" customWidth="1"/>
    <col min="3111" max="3111" width="2.42578125" style="1" customWidth="1"/>
    <col min="3112" max="3122" width="4.140625" style="1" customWidth="1"/>
    <col min="3123" max="3123" width="2.42578125" style="1" customWidth="1"/>
    <col min="3124" max="3134" width="4.140625" style="1" customWidth="1"/>
    <col min="3135" max="3135" width="5.85546875" style="1" customWidth="1"/>
    <col min="3136" max="3137" width="6.42578125" style="1" customWidth="1"/>
    <col min="3138" max="3138" width="6.7109375" style="1" customWidth="1"/>
    <col min="3139" max="3327" width="9.140625" style="1"/>
    <col min="3328" max="3328" width="3.42578125" style="1" customWidth="1"/>
    <col min="3329" max="3329" width="17.42578125" style="1" customWidth="1"/>
    <col min="3330" max="3330" width="11.28515625" style="1" customWidth="1"/>
    <col min="3331" max="3331" width="5" style="1" customWidth="1"/>
    <col min="3332" max="3339" width="4.7109375" style="1" customWidth="1"/>
    <col min="3340" max="3342" width="5" style="1" customWidth="1"/>
    <col min="3343" max="3343" width="3.28515625" style="1" customWidth="1"/>
    <col min="3344" max="3344" width="2.7109375" style="1" customWidth="1"/>
    <col min="3345" max="3345" width="3.28515625" style="1" customWidth="1"/>
    <col min="3346" max="3346" width="2.7109375" style="1" customWidth="1"/>
    <col min="3347" max="3347" width="3.28515625" style="1" customWidth="1"/>
    <col min="3348" max="3348" width="2.7109375" style="1" customWidth="1"/>
    <col min="3349" max="3349" width="3.28515625" style="1" customWidth="1"/>
    <col min="3350" max="3350" width="2.7109375" style="1" customWidth="1"/>
    <col min="3351" max="3351" width="3.28515625" style="1" customWidth="1"/>
    <col min="3352" max="3352" width="2.7109375" style="1" customWidth="1"/>
    <col min="3353" max="3353" width="3.28515625" style="1" customWidth="1"/>
    <col min="3354" max="3354" width="2.7109375" style="1" customWidth="1"/>
    <col min="3355" max="3355" width="3.28515625" style="1" customWidth="1"/>
    <col min="3356" max="3356" width="2.7109375" style="1" customWidth="1"/>
    <col min="3357" max="3357" width="3.28515625" style="1" customWidth="1"/>
    <col min="3358" max="3358" width="2.7109375" style="1" customWidth="1"/>
    <col min="3359" max="3359" width="3.28515625" style="1" customWidth="1"/>
    <col min="3360" max="3360" width="2.7109375" style="1" customWidth="1"/>
    <col min="3361" max="3361" width="3.28515625" style="1" customWidth="1"/>
    <col min="3362" max="3362" width="2.7109375" style="1" customWidth="1"/>
    <col min="3363" max="3363" width="3.28515625" style="1" customWidth="1"/>
    <col min="3364" max="3364" width="2.7109375" style="1" customWidth="1"/>
    <col min="3365" max="3365" width="2.42578125" style="1" customWidth="1"/>
    <col min="3366" max="3366" width="2.28515625" style="1" customWidth="1"/>
    <col min="3367" max="3367" width="2.42578125" style="1" customWidth="1"/>
    <col min="3368" max="3378" width="4.140625" style="1" customWidth="1"/>
    <col min="3379" max="3379" width="2.42578125" style="1" customWidth="1"/>
    <col min="3380" max="3390" width="4.140625" style="1" customWidth="1"/>
    <col min="3391" max="3391" width="5.85546875" style="1" customWidth="1"/>
    <col min="3392" max="3393" width="6.42578125" style="1" customWidth="1"/>
    <col min="3394" max="3394" width="6.7109375" style="1" customWidth="1"/>
    <col min="3395" max="3583" width="9.140625" style="1"/>
    <col min="3584" max="3584" width="3.42578125" style="1" customWidth="1"/>
    <col min="3585" max="3585" width="17.42578125" style="1" customWidth="1"/>
    <col min="3586" max="3586" width="11.28515625" style="1" customWidth="1"/>
    <col min="3587" max="3587" width="5" style="1" customWidth="1"/>
    <col min="3588" max="3595" width="4.7109375" style="1" customWidth="1"/>
    <col min="3596" max="3598" width="5" style="1" customWidth="1"/>
    <col min="3599" max="3599" width="3.28515625" style="1" customWidth="1"/>
    <col min="3600" max="3600" width="2.7109375" style="1" customWidth="1"/>
    <col min="3601" max="3601" width="3.28515625" style="1" customWidth="1"/>
    <col min="3602" max="3602" width="2.7109375" style="1" customWidth="1"/>
    <col min="3603" max="3603" width="3.28515625" style="1" customWidth="1"/>
    <col min="3604" max="3604" width="2.7109375" style="1" customWidth="1"/>
    <col min="3605" max="3605" width="3.28515625" style="1" customWidth="1"/>
    <col min="3606" max="3606" width="2.7109375" style="1" customWidth="1"/>
    <col min="3607" max="3607" width="3.28515625" style="1" customWidth="1"/>
    <col min="3608" max="3608" width="2.7109375" style="1" customWidth="1"/>
    <col min="3609" max="3609" width="3.28515625" style="1" customWidth="1"/>
    <col min="3610" max="3610" width="2.7109375" style="1" customWidth="1"/>
    <col min="3611" max="3611" width="3.28515625" style="1" customWidth="1"/>
    <col min="3612" max="3612" width="2.7109375" style="1" customWidth="1"/>
    <col min="3613" max="3613" width="3.28515625" style="1" customWidth="1"/>
    <col min="3614" max="3614" width="2.7109375" style="1" customWidth="1"/>
    <col min="3615" max="3615" width="3.28515625" style="1" customWidth="1"/>
    <col min="3616" max="3616" width="2.7109375" style="1" customWidth="1"/>
    <col min="3617" max="3617" width="3.28515625" style="1" customWidth="1"/>
    <col min="3618" max="3618" width="2.7109375" style="1" customWidth="1"/>
    <col min="3619" max="3619" width="3.28515625" style="1" customWidth="1"/>
    <col min="3620" max="3620" width="2.7109375" style="1" customWidth="1"/>
    <col min="3621" max="3621" width="2.42578125" style="1" customWidth="1"/>
    <col min="3622" max="3622" width="2.28515625" style="1" customWidth="1"/>
    <col min="3623" max="3623" width="2.42578125" style="1" customWidth="1"/>
    <col min="3624" max="3634" width="4.140625" style="1" customWidth="1"/>
    <col min="3635" max="3635" width="2.42578125" style="1" customWidth="1"/>
    <col min="3636" max="3646" width="4.140625" style="1" customWidth="1"/>
    <col min="3647" max="3647" width="5.85546875" style="1" customWidth="1"/>
    <col min="3648" max="3649" width="6.42578125" style="1" customWidth="1"/>
    <col min="3650" max="3650" width="6.7109375" style="1" customWidth="1"/>
    <col min="3651" max="3839" width="9.140625" style="1"/>
    <col min="3840" max="3840" width="3.42578125" style="1" customWidth="1"/>
    <col min="3841" max="3841" width="17.42578125" style="1" customWidth="1"/>
    <col min="3842" max="3842" width="11.28515625" style="1" customWidth="1"/>
    <col min="3843" max="3843" width="5" style="1" customWidth="1"/>
    <col min="3844" max="3851" width="4.7109375" style="1" customWidth="1"/>
    <col min="3852" max="3854" width="5" style="1" customWidth="1"/>
    <col min="3855" max="3855" width="3.28515625" style="1" customWidth="1"/>
    <col min="3856" max="3856" width="2.7109375" style="1" customWidth="1"/>
    <col min="3857" max="3857" width="3.28515625" style="1" customWidth="1"/>
    <col min="3858" max="3858" width="2.7109375" style="1" customWidth="1"/>
    <col min="3859" max="3859" width="3.28515625" style="1" customWidth="1"/>
    <col min="3860" max="3860" width="2.7109375" style="1" customWidth="1"/>
    <col min="3861" max="3861" width="3.28515625" style="1" customWidth="1"/>
    <col min="3862" max="3862" width="2.7109375" style="1" customWidth="1"/>
    <col min="3863" max="3863" width="3.28515625" style="1" customWidth="1"/>
    <col min="3864" max="3864" width="2.7109375" style="1" customWidth="1"/>
    <col min="3865" max="3865" width="3.28515625" style="1" customWidth="1"/>
    <col min="3866" max="3866" width="2.7109375" style="1" customWidth="1"/>
    <col min="3867" max="3867" width="3.28515625" style="1" customWidth="1"/>
    <col min="3868" max="3868" width="2.7109375" style="1" customWidth="1"/>
    <col min="3869" max="3869" width="3.28515625" style="1" customWidth="1"/>
    <col min="3870" max="3870" width="2.7109375" style="1" customWidth="1"/>
    <col min="3871" max="3871" width="3.28515625" style="1" customWidth="1"/>
    <col min="3872" max="3872" width="2.7109375" style="1" customWidth="1"/>
    <col min="3873" max="3873" width="3.28515625" style="1" customWidth="1"/>
    <col min="3874" max="3874" width="2.7109375" style="1" customWidth="1"/>
    <col min="3875" max="3875" width="3.28515625" style="1" customWidth="1"/>
    <col min="3876" max="3876" width="2.7109375" style="1" customWidth="1"/>
    <col min="3877" max="3877" width="2.42578125" style="1" customWidth="1"/>
    <col min="3878" max="3878" width="2.28515625" style="1" customWidth="1"/>
    <col min="3879" max="3879" width="2.42578125" style="1" customWidth="1"/>
    <col min="3880" max="3890" width="4.140625" style="1" customWidth="1"/>
    <col min="3891" max="3891" width="2.42578125" style="1" customWidth="1"/>
    <col min="3892" max="3902" width="4.140625" style="1" customWidth="1"/>
    <col min="3903" max="3903" width="5.85546875" style="1" customWidth="1"/>
    <col min="3904" max="3905" width="6.42578125" style="1" customWidth="1"/>
    <col min="3906" max="3906" width="6.7109375" style="1" customWidth="1"/>
    <col min="3907" max="4095" width="9.140625" style="1"/>
    <col min="4096" max="4096" width="3.42578125" style="1" customWidth="1"/>
    <col min="4097" max="4097" width="17.42578125" style="1" customWidth="1"/>
    <col min="4098" max="4098" width="11.28515625" style="1" customWidth="1"/>
    <col min="4099" max="4099" width="5" style="1" customWidth="1"/>
    <col min="4100" max="4107" width="4.7109375" style="1" customWidth="1"/>
    <col min="4108" max="4110" width="5" style="1" customWidth="1"/>
    <col min="4111" max="4111" width="3.28515625" style="1" customWidth="1"/>
    <col min="4112" max="4112" width="2.7109375" style="1" customWidth="1"/>
    <col min="4113" max="4113" width="3.28515625" style="1" customWidth="1"/>
    <col min="4114" max="4114" width="2.7109375" style="1" customWidth="1"/>
    <col min="4115" max="4115" width="3.28515625" style="1" customWidth="1"/>
    <col min="4116" max="4116" width="2.7109375" style="1" customWidth="1"/>
    <col min="4117" max="4117" width="3.28515625" style="1" customWidth="1"/>
    <col min="4118" max="4118" width="2.7109375" style="1" customWidth="1"/>
    <col min="4119" max="4119" width="3.28515625" style="1" customWidth="1"/>
    <col min="4120" max="4120" width="2.7109375" style="1" customWidth="1"/>
    <col min="4121" max="4121" width="3.28515625" style="1" customWidth="1"/>
    <col min="4122" max="4122" width="2.7109375" style="1" customWidth="1"/>
    <col min="4123" max="4123" width="3.28515625" style="1" customWidth="1"/>
    <col min="4124" max="4124" width="2.7109375" style="1" customWidth="1"/>
    <col min="4125" max="4125" width="3.28515625" style="1" customWidth="1"/>
    <col min="4126" max="4126" width="2.7109375" style="1" customWidth="1"/>
    <col min="4127" max="4127" width="3.28515625" style="1" customWidth="1"/>
    <col min="4128" max="4128" width="2.7109375" style="1" customWidth="1"/>
    <col min="4129" max="4129" width="3.28515625" style="1" customWidth="1"/>
    <col min="4130" max="4130" width="2.7109375" style="1" customWidth="1"/>
    <col min="4131" max="4131" width="3.28515625" style="1" customWidth="1"/>
    <col min="4132" max="4132" width="2.7109375" style="1" customWidth="1"/>
    <col min="4133" max="4133" width="2.42578125" style="1" customWidth="1"/>
    <col min="4134" max="4134" width="2.28515625" style="1" customWidth="1"/>
    <col min="4135" max="4135" width="2.42578125" style="1" customWidth="1"/>
    <col min="4136" max="4146" width="4.140625" style="1" customWidth="1"/>
    <col min="4147" max="4147" width="2.42578125" style="1" customWidth="1"/>
    <col min="4148" max="4158" width="4.140625" style="1" customWidth="1"/>
    <col min="4159" max="4159" width="5.85546875" style="1" customWidth="1"/>
    <col min="4160" max="4161" width="6.42578125" style="1" customWidth="1"/>
    <col min="4162" max="4162" width="6.7109375" style="1" customWidth="1"/>
    <col min="4163" max="4351" width="9.140625" style="1"/>
    <col min="4352" max="4352" width="3.42578125" style="1" customWidth="1"/>
    <col min="4353" max="4353" width="17.42578125" style="1" customWidth="1"/>
    <col min="4354" max="4354" width="11.28515625" style="1" customWidth="1"/>
    <col min="4355" max="4355" width="5" style="1" customWidth="1"/>
    <col min="4356" max="4363" width="4.7109375" style="1" customWidth="1"/>
    <col min="4364" max="4366" width="5" style="1" customWidth="1"/>
    <col min="4367" max="4367" width="3.28515625" style="1" customWidth="1"/>
    <col min="4368" max="4368" width="2.7109375" style="1" customWidth="1"/>
    <col min="4369" max="4369" width="3.28515625" style="1" customWidth="1"/>
    <col min="4370" max="4370" width="2.7109375" style="1" customWidth="1"/>
    <col min="4371" max="4371" width="3.28515625" style="1" customWidth="1"/>
    <col min="4372" max="4372" width="2.7109375" style="1" customWidth="1"/>
    <col min="4373" max="4373" width="3.28515625" style="1" customWidth="1"/>
    <col min="4374" max="4374" width="2.7109375" style="1" customWidth="1"/>
    <col min="4375" max="4375" width="3.28515625" style="1" customWidth="1"/>
    <col min="4376" max="4376" width="2.7109375" style="1" customWidth="1"/>
    <col min="4377" max="4377" width="3.28515625" style="1" customWidth="1"/>
    <col min="4378" max="4378" width="2.7109375" style="1" customWidth="1"/>
    <col min="4379" max="4379" width="3.28515625" style="1" customWidth="1"/>
    <col min="4380" max="4380" width="2.7109375" style="1" customWidth="1"/>
    <col min="4381" max="4381" width="3.28515625" style="1" customWidth="1"/>
    <col min="4382" max="4382" width="2.7109375" style="1" customWidth="1"/>
    <col min="4383" max="4383" width="3.28515625" style="1" customWidth="1"/>
    <col min="4384" max="4384" width="2.7109375" style="1" customWidth="1"/>
    <col min="4385" max="4385" width="3.28515625" style="1" customWidth="1"/>
    <col min="4386" max="4386" width="2.7109375" style="1" customWidth="1"/>
    <col min="4387" max="4387" width="3.28515625" style="1" customWidth="1"/>
    <col min="4388" max="4388" width="2.7109375" style="1" customWidth="1"/>
    <col min="4389" max="4389" width="2.42578125" style="1" customWidth="1"/>
    <col min="4390" max="4390" width="2.28515625" style="1" customWidth="1"/>
    <col min="4391" max="4391" width="2.42578125" style="1" customWidth="1"/>
    <col min="4392" max="4402" width="4.140625" style="1" customWidth="1"/>
    <col min="4403" max="4403" width="2.42578125" style="1" customWidth="1"/>
    <col min="4404" max="4414" width="4.140625" style="1" customWidth="1"/>
    <col min="4415" max="4415" width="5.85546875" style="1" customWidth="1"/>
    <col min="4416" max="4417" width="6.42578125" style="1" customWidth="1"/>
    <col min="4418" max="4418" width="6.7109375" style="1" customWidth="1"/>
    <col min="4419" max="4607" width="9.140625" style="1"/>
    <col min="4608" max="4608" width="3.42578125" style="1" customWidth="1"/>
    <col min="4609" max="4609" width="17.42578125" style="1" customWidth="1"/>
    <col min="4610" max="4610" width="11.28515625" style="1" customWidth="1"/>
    <col min="4611" max="4611" width="5" style="1" customWidth="1"/>
    <col min="4612" max="4619" width="4.7109375" style="1" customWidth="1"/>
    <col min="4620" max="4622" width="5" style="1" customWidth="1"/>
    <col min="4623" max="4623" width="3.28515625" style="1" customWidth="1"/>
    <col min="4624" max="4624" width="2.7109375" style="1" customWidth="1"/>
    <col min="4625" max="4625" width="3.28515625" style="1" customWidth="1"/>
    <col min="4626" max="4626" width="2.7109375" style="1" customWidth="1"/>
    <col min="4627" max="4627" width="3.28515625" style="1" customWidth="1"/>
    <col min="4628" max="4628" width="2.7109375" style="1" customWidth="1"/>
    <col min="4629" max="4629" width="3.28515625" style="1" customWidth="1"/>
    <col min="4630" max="4630" width="2.7109375" style="1" customWidth="1"/>
    <col min="4631" max="4631" width="3.28515625" style="1" customWidth="1"/>
    <col min="4632" max="4632" width="2.7109375" style="1" customWidth="1"/>
    <col min="4633" max="4633" width="3.28515625" style="1" customWidth="1"/>
    <col min="4634" max="4634" width="2.7109375" style="1" customWidth="1"/>
    <col min="4635" max="4635" width="3.28515625" style="1" customWidth="1"/>
    <col min="4636" max="4636" width="2.7109375" style="1" customWidth="1"/>
    <col min="4637" max="4637" width="3.28515625" style="1" customWidth="1"/>
    <col min="4638" max="4638" width="2.7109375" style="1" customWidth="1"/>
    <col min="4639" max="4639" width="3.28515625" style="1" customWidth="1"/>
    <col min="4640" max="4640" width="2.7109375" style="1" customWidth="1"/>
    <col min="4641" max="4641" width="3.28515625" style="1" customWidth="1"/>
    <col min="4642" max="4642" width="2.7109375" style="1" customWidth="1"/>
    <col min="4643" max="4643" width="3.28515625" style="1" customWidth="1"/>
    <col min="4644" max="4644" width="2.7109375" style="1" customWidth="1"/>
    <col min="4645" max="4645" width="2.42578125" style="1" customWidth="1"/>
    <col min="4646" max="4646" width="2.28515625" style="1" customWidth="1"/>
    <col min="4647" max="4647" width="2.42578125" style="1" customWidth="1"/>
    <col min="4648" max="4658" width="4.140625" style="1" customWidth="1"/>
    <col min="4659" max="4659" width="2.42578125" style="1" customWidth="1"/>
    <col min="4660" max="4670" width="4.140625" style="1" customWidth="1"/>
    <col min="4671" max="4671" width="5.85546875" style="1" customWidth="1"/>
    <col min="4672" max="4673" width="6.42578125" style="1" customWidth="1"/>
    <col min="4674" max="4674" width="6.7109375" style="1" customWidth="1"/>
    <col min="4675" max="4863" width="9.140625" style="1"/>
    <col min="4864" max="4864" width="3.42578125" style="1" customWidth="1"/>
    <col min="4865" max="4865" width="17.42578125" style="1" customWidth="1"/>
    <col min="4866" max="4866" width="11.28515625" style="1" customWidth="1"/>
    <col min="4867" max="4867" width="5" style="1" customWidth="1"/>
    <col min="4868" max="4875" width="4.7109375" style="1" customWidth="1"/>
    <col min="4876" max="4878" width="5" style="1" customWidth="1"/>
    <col min="4879" max="4879" width="3.28515625" style="1" customWidth="1"/>
    <col min="4880" max="4880" width="2.7109375" style="1" customWidth="1"/>
    <col min="4881" max="4881" width="3.28515625" style="1" customWidth="1"/>
    <col min="4882" max="4882" width="2.7109375" style="1" customWidth="1"/>
    <col min="4883" max="4883" width="3.28515625" style="1" customWidth="1"/>
    <col min="4884" max="4884" width="2.7109375" style="1" customWidth="1"/>
    <col min="4885" max="4885" width="3.28515625" style="1" customWidth="1"/>
    <col min="4886" max="4886" width="2.7109375" style="1" customWidth="1"/>
    <col min="4887" max="4887" width="3.28515625" style="1" customWidth="1"/>
    <col min="4888" max="4888" width="2.7109375" style="1" customWidth="1"/>
    <col min="4889" max="4889" width="3.28515625" style="1" customWidth="1"/>
    <col min="4890" max="4890" width="2.7109375" style="1" customWidth="1"/>
    <col min="4891" max="4891" width="3.28515625" style="1" customWidth="1"/>
    <col min="4892" max="4892" width="2.7109375" style="1" customWidth="1"/>
    <col min="4893" max="4893" width="3.28515625" style="1" customWidth="1"/>
    <col min="4894" max="4894" width="2.7109375" style="1" customWidth="1"/>
    <col min="4895" max="4895" width="3.28515625" style="1" customWidth="1"/>
    <col min="4896" max="4896" width="2.7109375" style="1" customWidth="1"/>
    <col min="4897" max="4897" width="3.28515625" style="1" customWidth="1"/>
    <col min="4898" max="4898" width="2.7109375" style="1" customWidth="1"/>
    <col min="4899" max="4899" width="3.28515625" style="1" customWidth="1"/>
    <col min="4900" max="4900" width="2.7109375" style="1" customWidth="1"/>
    <col min="4901" max="4901" width="2.42578125" style="1" customWidth="1"/>
    <col min="4902" max="4902" width="2.28515625" style="1" customWidth="1"/>
    <col min="4903" max="4903" width="2.42578125" style="1" customWidth="1"/>
    <col min="4904" max="4914" width="4.140625" style="1" customWidth="1"/>
    <col min="4915" max="4915" width="2.42578125" style="1" customWidth="1"/>
    <col min="4916" max="4926" width="4.140625" style="1" customWidth="1"/>
    <col min="4927" max="4927" width="5.85546875" style="1" customWidth="1"/>
    <col min="4928" max="4929" width="6.42578125" style="1" customWidth="1"/>
    <col min="4930" max="4930" width="6.7109375" style="1" customWidth="1"/>
    <col min="4931" max="5119" width="9.140625" style="1"/>
    <col min="5120" max="5120" width="3.42578125" style="1" customWidth="1"/>
    <col min="5121" max="5121" width="17.42578125" style="1" customWidth="1"/>
    <col min="5122" max="5122" width="11.28515625" style="1" customWidth="1"/>
    <col min="5123" max="5123" width="5" style="1" customWidth="1"/>
    <col min="5124" max="5131" width="4.7109375" style="1" customWidth="1"/>
    <col min="5132" max="5134" width="5" style="1" customWidth="1"/>
    <col min="5135" max="5135" width="3.28515625" style="1" customWidth="1"/>
    <col min="5136" max="5136" width="2.7109375" style="1" customWidth="1"/>
    <col min="5137" max="5137" width="3.28515625" style="1" customWidth="1"/>
    <col min="5138" max="5138" width="2.7109375" style="1" customWidth="1"/>
    <col min="5139" max="5139" width="3.28515625" style="1" customWidth="1"/>
    <col min="5140" max="5140" width="2.7109375" style="1" customWidth="1"/>
    <col min="5141" max="5141" width="3.28515625" style="1" customWidth="1"/>
    <col min="5142" max="5142" width="2.7109375" style="1" customWidth="1"/>
    <col min="5143" max="5143" width="3.28515625" style="1" customWidth="1"/>
    <col min="5144" max="5144" width="2.7109375" style="1" customWidth="1"/>
    <col min="5145" max="5145" width="3.28515625" style="1" customWidth="1"/>
    <col min="5146" max="5146" width="2.7109375" style="1" customWidth="1"/>
    <col min="5147" max="5147" width="3.28515625" style="1" customWidth="1"/>
    <col min="5148" max="5148" width="2.7109375" style="1" customWidth="1"/>
    <col min="5149" max="5149" width="3.28515625" style="1" customWidth="1"/>
    <col min="5150" max="5150" width="2.7109375" style="1" customWidth="1"/>
    <col min="5151" max="5151" width="3.28515625" style="1" customWidth="1"/>
    <col min="5152" max="5152" width="2.7109375" style="1" customWidth="1"/>
    <col min="5153" max="5153" width="3.28515625" style="1" customWidth="1"/>
    <col min="5154" max="5154" width="2.7109375" style="1" customWidth="1"/>
    <col min="5155" max="5155" width="3.28515625" style="1" customWidth="1"/>
    <col min="5156" max="5156" width="2.7109375" style="1" customWidth="1"/>
    <col min="5157" max="5157" width="2.42578125" style="1" customWidth="1"/>
    <col min="5158" max="5158" width="2.28515625" style="1" customWidth="1"/>
    <col min="5159" max="5159" width="2.42578125" style="1" customWidth="1"/>
    <col min="5160" max="5170" width="4.140625" style="1" customWidth="1"/>
    <col min="5171" max="5171" width="2.42578125" style="1" customWidth="1"/>
    <col min="5172" max="5182" width="4.140625" style="1" customWidth="1"/>
    <col min="5183" max="5183" width="5.85546875" style="1" customWidth="1"/>
    <col min="5184" max="5185" width="6.42578125" style="1" customWidth="1"/>
    <col min="5186" max="5186" width="6.7109375" style="1" customWidth="1"/>
    <col min="5187" max="5375" width="9.140625" style="1"/>
    <col min="5376" max="5376" width="3.42578125" style="1" customWidth="1"/>
    <col min="5377" max="5377" width="17.42578125" style="1" customWidth="1"/>
    <col min="5378" max="5378" width="11.28515625" style="1" customWidth="1"/>
    <col min="5379" max="5379" width="5" style="1" customWidth="1"/>
    <col min="5380" max="5387" width="4.7109375" style="1" customWidth="1"/>
    <col min="5388" max="5390" width="5" style="1" customWidth="1"/>
    <col min="5391" max="5391" width="3.28515625" style="1" customWidth="1"/>
    <col min="5392" max="5392" width="2.7109375" style="1" customWidth="1"/>
    <col min="5393" max="5393" width="3.28515625" style="1" customWidth="1"/>
    <col min="5394" max="5394" width="2.7109375" style="1" customWidth="1"/>
    <col min="5395" max="5395" width="3.28515625" style="1" customWidth="1"/>
    <col min="5396" max="5396" width="2.7109375" style="1" customWidth="1"/>
    <col min="5397" max="5397" width="3.28515625" style="1" customWidth="1"/>
    <col min="5398" max="5398" width="2.7109375" style="1" customWidth="1"/>
    <col min="5399" max="5399" width="3.28515625" style="1" customWidth="1"/>
    <col min="5400" max="5400" width="2.7109375" style="1" customWidth="1"/>
    <col min="5401" max="5401" width="3.28515625" style="1" customWidth="1"/>
    <col min="5402" max="5402" width="2.7109375" style="1" customWidth="1"/>
    <col min="5403" max="5403" width="3.28515625" style="1" customWidth="1"/>
    <col min="5404" max="5404" width="2.7109375" style="1" customWidth="1"/>
    <col min="5405" max="5405" width="3.28515625" style="1" customWidth="1"/>
    <col min="5406" max="5406" width="2.7109375" style="1" customWidth="1"/>
    <col min="5407" max="5407" width="3.28515625" style="1" customWidth="1"/>
    <col min="5408" max="5408" width="2.7109375" style="1" customWidth="1"/>
    <col min="5409" max="5409" width="3.28515625" style="1" customWidth="1"/>
    <col min="5410" max="5410" width="2.7109375" style="1" customWidth="1"/>
    <col min="5411" max="5411" width="3.28515625" style="1" customWidth="1"/>
    <col min="5412" max="5412" width="2.7109375" style="1" customWidth="1"/>
    <col min="5413" max="5413" width="2.42578125" style="1" customWidth="1"/>
    <col min="5414" max="5414" width="2.28515625" style="1" customWidth="1"/>
    <col min="5415" max="5415" width="2.42578125" style="1" customWidth="1"/>
    <col min="5416" max="5426" width="4.140625" style="1" customWidth="1"/>
    <col min="5427" max="5427" width="2.42578125" style="1" customWidth="1"/>
    <col min="5428" max="5438" width="4.140625" style="1" customWidth="1"/>
    <col min="5439" max="5439" width="5.85546875" style="1" customWidth="1"/>
    <col min="5440" max="5441" width="6.42578125" style="1" customWidth="1"/>
    <col min="5442" max="5442" width="6.7109375" style="1" customWidth="1"/>
    <col min="5443" max="5631" width="9.140625" style="1"/>
    <col min="5632" max="5632" width="3.42578125" style="1" customWidth="1"/>
    <col min="5633" max="5633" width="17.42578125" style="1" customWidth="1"/>
    <col min="5634" max="5634" width="11.28515625" style="1" customWidth="1"/>
    <col min="5635" max="5635" width="5" style="1" customWidth="1"/>
    <col min="5636" max="5643" width="4.7109375" style="1" customWidth="1"/>
    <col min="5644" max="5646" width="5" style="1" customWidth="1"/>
    <col min="5647" max="5647" width="3.28515625" style="1" customWidth="1"/>
    <col min="5648" max="5648" width="2.7109375" style="1" customWidth="1"/>
    <col min="5649" max="5649" width="3.28515625" style="1" customWidth="1"/>
    <col min="5650" max="5650" width="2.7109375" style="1" customWidth="1"/>
    <col min="5651" max="5651" width="3.28515625" style="1" customWidth="1"/>
    <col min="5652" max="5652" width="2.7109375" style="1" customWidth="1"/>
    <col min="5653" max="5653" width="3.28515625" style="1" customWidth="1"/>
    <col min="5654" max="5654" width="2.7109375" style="1" customWidth="1"/>
    <col min="5655" max="5655" width="3.28515625" style="1" customWidth="1"/>
    <col min="5656" max="5656" width="2.7109375" style="1" customWidth="1"/>
    <col min="5657" max="5657" width="3.28515625" style="1" customWidth="1"/>
    <col min="5658" max="5658" width="2.7109375" style="1" customWidth="1"/>
    <col min="5659" max="5659" width="3.28515625" style="1" customWidth="1"/>
    <col min="5660" max="5660" width="2.7109375" style="1" customWidth="1"/>
    <col min="5661" max="5661" width="3.28515625" style="1" customWidth="1"/>
    <col min="5662" max="5662" width="2.7109375" style="1" customWidth="1"/>
    <col min="5663" max="5663" width="3.28515625" style="1" customWidth="1"/>
    <col min="5664" max="5664" width="2.7109375" style="1" customWidth="1"/>
    <col min="5665" max="5665" width="3.28515625" style="1" customWidth="1"/>
    <col min="5666" max="5666" width="2.7109375" style="1" customWidth="1"/>
    <col min="5667" max="5667" width="3.28515625" style="1" customWidth="1"/>
    <col min="5668" max="5668" width="2.7109375" style="1" customWidth="1"/>
    <col min="5669" max="5669" width="2.42578125" style="1" customWidth="1"/>
    <col min="5670" max="5670" width="2.28515625" style="1" customWidth="1"/>
    <col min="5671" max="5671" width="2.42578125" style="1" customWidth="1"/>
    <col min="5672" max="5682" width="4.140625" style="1" customWidth="1"/>
    <col min="5683" max="5683" width="2.42578125" style="1" customWidth="1"/>
    <col min="5684" max="5694" width="4.140625" style="1" customWidth="1"/>
    <col min="5695" max="5695" width="5.85546875" style="1" customWidth="1"/>
    <col min="5696" max="5697" width="6.42578125" style="1" customWidth="1"/>
    <col min="5698" max="5698" width="6.7109375" style="1" customWidth="1"/>
    <col min="5699" max="5887" width="9.140625" style="1"/>
    <col min="5888" max="5888" width="3.42578125" style="1" customWidth="1"/>
    <col min="5889" max="5889" width="17.42578125" style="1" customWidth="1"/>
    <col min="5890" max="5890" width="11.28515625" style="1" customWidth="1"/>
    <col min="5891" max="5891" width="5" style="1" customWidth="1"/>
    <col min="5892" max="5899" width="4.7109375" style="1" customWidth="1"/>
    <col min="5900" max="5902" width="5" style="1" customWidth="1"/>
    <col min="5903" max="5903" width="3.28515625" style="1" customWidth="1"/>
    <col min="5904" max="5904" width="2.7109375" style="1" customWidth="1"/>
    <col min="5905" max="5905" width="3.28515625" style="1" customWidth="1"/>
    <col min="5906" max="5906" width="2.7109375" style="1" customWidth="1"/>
    <col min="5907" max="5907" width="3.28515625" style="1" customWidth="1"/>
    <col min="5908" max="5908" width="2.7109375" style="1" customWidth="1"/>
    <col min="5909" max="5909" width="3.28515625" style="1" customWidth="1"/>
    <col min="5910" max="5910" width="2.7109375" style="1" customWidth="1"/>
    <col min="5911" max="5911" width="3.28515625" style="1" customWidth="1"/>
    <col min="5912" max="5912" width="2.7109375" style="1" customWidth="1"/>
    <col min="5913" max="5913" width="3.28515625" style="1" customWidth="1"/>
    <col min="5914" max="5914" width="2.7109375" style="1" customWidth="1"/>
    <col min="5915" max="5915" width="3.28515625" style="1" customWidth="1"/>
    <col min="5916" max="5916" width="2.7109375" style="1" customWidth="1"/>
    <col min="5917" max="5917" width="3.28515625" style="1" customWidth="1"/>
    <col min="5918" max="5918" width="2.7109375" style="1" customWidth="1"/>
    <col min="5919" max="5919" width="3.28515625" style="1" customWidth="1"/>
    <col min="5920" max="5920" width="2.7109375" style="1" customWidth="1"/>
    <col min="5921" max="5921" width="3.28515625" style="1" customWidth="1"/>
    <col min="5922" max="5922" width="2.7109375" style="1" customWidth="1"/>
    <col min="5923" max="5923" width="3.28515625" style="1" customWidth="1"/>
    <col min="5924" max="5924" width="2.7109375" style="1" customWidth="1"/>
    <col min="5925" max="5925" width="2.42578125" style="1" customWidth="1"/>
    <col min="5926" max="5926" width="2.28515625" style="1" customWidth="1"/>
    <col min="5927" max="5927" width="2.42578125" style="1" customWidth="1"/>
    <col min="5928" max="5938" width="4.140625" style="1" customWidth="1"/>
    <col min="5939" max="5939" width="2.42578125" style="1" customWidth="1"/>
    <col min="5940" max="5950" width="4.140625" style="1" customWidth="1"/>
    <col min="5951" max="5951" width="5.85546875" style="1" customWidth="1"/>
    <col min="5952" max="5953" width="6.42578125" style="1" customWidth="1"/>
    <col min="5954" max="5954" width="6.7109375" style="1" customWidth="1"/>
    <col min="5955" max="6143" width="9.140625" style="1"/>
    <col min="6144" max="6144" width="3.42578125" style="1" customWidth="1"/>
    <col min="6145" max="6145" width="17.42578125" style="1" customWidth="1"/>
    <col min="6146" max="6146" width="11.28515625" style="1" customWidth="1"/>
    <col min="6147" max="6147" width="5" style="1" customWidth="1"/>
    <col min="6148" max="6155" width="4.7109375" style="1" customWidth="1"/>
    <col min="6156" max="6158" width="5" style="1" customWidth="1"/>
    <col min="6159" max="6159" width="3.28515625" style="1" customWidth="1"/>
    <col min="6160" max="6160" width="2.7109375" style="1" customWidth="1"/>
    <col min="6161" max="6161" width="3.28515625" style="1" customWidth="1"/>
    <col min="6162" max="6162" width="2.7109375" style="1" customWidth="1"/>
    <col min="6163" max="6163" width="3.28515625" style="1" customWidth="1"/>
    <col min="6164" max="6164" width="2.7109375" style="1" customWidth="1"/>
    <col min="6165" max="6165" width="3.28515625" style="1" customWidth="1"/>
    <col min="6166" max="6166" width="2.7109375" style="1" customWidth="1"/>
    <col min="6167" max="6167" width="3.28515625" style="1" customWidth="1"/>
    <col min="6168" max="6168" width="2.7109375" style="1" customWidth="1"/>
    <col min="6169" max="6169" width="3.28515625" style="1" customWidth="1"/>
    <col min="6170" max="6170" width="2.7109375" style="1" customWidth="1"/>
    <col min="6171" max="6171" width="3.28515625" style="1" customWidth="1"/>
    <col min="6172" max="6172" width="2.7109375" style="1" customWidth="1"/>
    <col min="6173" max="6173" width="3.28515625" style="1" customWidth="1"/>
    <col min="6174" max="6174" width="2.7109375" style="1" customWidth="1"/>
    <col min="6175" max="6175" width="3.28515625" style="1" customWidth="1"/>
    <col min="6176" max="6176" width="2.7109375" style="1" customWidth="1"/>
    <col min="6177" max="6177" width="3.28515625" style="1" customWidth="1"/>
    <col min="6178" max="6178" width="2.7109375" style="1" customWidth="1"/>
    <col min="6179" max="6179" width="3.28515625" style="1" customWidth="1"/>
    <col min="6180" max="6180" width="2.7109375" style="1" customWidth="1"/>
    <col min="6181" max="6181" width="2.42578125" style="1" customWidth="1"/>
    <col min="6182" max="6182" width="2.28515625" style="1" customWidth="1"/>
    <col min="6183" max="6183" width="2.42578125" style="1" customWidth="1"/>
    <col min="6184" max="6194" width="4.140625" style="1" customWidth="1"/>
    <col min="6195" max="6195" width="2.42578125" style="1" customWidth="1"/>
    <col min="6196" max="6206" width="4.140625" style="1" customWidth="1"/>
    <col min="6207" max="6207" width="5.85546875" style="1" customWidth="1"/>
    <col min="6208" max="6209" width="6.42578125" style="1" customWidth="1"/>
    <col min="6210" max="6210" width="6.7109375" style="1" customWidth="1"/>
    <col min="6211" max="6399" width="9.140625" style="1"/>
    <col min="6400" max="6400" width="3.42578125" style="1" customWidth="1"/>
    <col min="6401" max="6401" width="17.42578125" style="1" customWidth="1"/>
    <col min="6402" max="6402" width="11.28515625" style="1" customWidth="1"/>
    <col min="6403" max="6403" width="5" style="1" customWidth="1"/>
    <col min="6404" max="6411" width="4.7109375" style="1" customWidth="1"/>
    <col min="6412" max="6414" width="5" style="1" customWidth="1"/>
    <col min="6415" max="6415" width="3.28515625" style="1" customWidth="1"/>
    <col min="6416" max="6416" width="2.7109375" style="1" customWidth="1"/>
    <col min="6417" max="6417" width="3.28515625" style="1" customWidth="1"/>
    <col min="6418" max="6418" width="2.7109375" style="1" customWidth="1"/>
    <col min="6419" max="6419" width="3.28515625" style="1" customWidth="1"/>
    <col min="6420" max="6420" width="2.7109375" style="1" customWidth="1"/>
    <col min="6421" max="6421" width="3.28515625" style="1" customWidth="1"/>
    <col min="6422" max="6422" width="2.7109375" style="1" customWidth="1"/>
    <col min="6423" max="6423" width="3.28515625" style="1" customWidth="1"/>
    <col min="6424" max="6424" width="2.7109375" style="1" customWidth="1"/>
    <col min="6425" max="6425" width="3.28515625" style="1" customWidth="1"/>
    <col min="6426" max="6426" width="2.7109375" style="1" customWidth="1"/>
    <col min="6427" max="6427" width="3.28515625" style="1" customWidth="1"/>
    <col min="6428" max="6428" width="2.7109375" style="1" customWidth="1"/>
    <col min="6429" max="6429" width="3.28515625" style="1" customWidth="1"/>
    <col min="6430" max="6430" width="2.7109375" style="1" customWidth="1"/>
    <col min="6431" max="6431" width="3.28515625" style="1" customWidth="1"/>
    <col min="6432" max="6432" width="2.7109375" style="1" customWidth="1"/>
    <col min="6433" max="6433" width="3.28515625" style="1" customWidth="1"/>
    <col min="6434" max="6434" width="2.7109375" style="1" customWidth="1"/>
    <col min="6435" max="6435" width="3.28515625" style="1" customWidth="1"/>
    <col min="6436" max="6436" width="2.7109375" style="1" customWidth="1"/>
    <col min="6437" max="6437" width="2.42578125" style="1" customWidth="1"/>
    <col min="6438" max="6438" width="2.28515625" style="1" customWidth="1"/>
    <col min="6439" max="6439" width="2.42578125" style="1" customWidth="1"/>
    <col min="6440" max="6450" width="4.140625" style="1" customWidth="1"/>
    <col min="6451" max="6451" width="2.42578125" style="1" customWidth="1"/>
    <col min="6452" max="6462" width="4.140625" style="1" customWidth="1"/>
    <col min="6463" max="6463" width="5.85546875" style="1" customWidth="1"/>
    <col min="6464" max="6465" width="6.42578125" style="1" customWidth="1"/>
    <col min="6466" max="6466" width="6.7109375" style="1" customWidth="1"/>
    <col min="6467" max="6655" width="9.140625" style="1"/>
    <col min="6656" max="6656" width="3.42578125" style="1" customWidth="1"/>
    <col min="6657" max="6657" width="17.42578125" style="1" customWidth="1"/>
    <col min="6658" max="6658" width="11.28515625" style="1" customWidth="1"/>
    <col min="6659" max="6659" width="5" style="1" customWidth="1"/>
    <col min="6660" max="6667" width="4.7109375" style="1" customWidth="1"/>
    <col min="6668" max="6670" width="5" style="1" customWidth="1"/>
    <col min="6671" max="6671" width="3.28515625" style="1" customWidth="1"/>
    <col min="6672" max="6672" width="2.7109375" style="1" customWidth="1"/>
    <col min="6673" max="6673" width="3.28515625" style="1" customWidth="1"/>
    <col min="6674" max="6674" width="2.7109375" style="1" customWidth="1"/>
    <col min="6675" max="6675" width="3.28515625" style="1" customWidth="1"/>
    <col min="6676" max="6676" width="2.7109375" style="1" customWidth="1"/>
    <col min="6677" max="6677" width="3.28515625" style="1" customWidth="1"/>
    <col min="6678" max="6678" width="2.7109375" style="1" customWidth="1"/>
    <col min="6679" max="6679" width="3.28515625" style="1" customWidth="1"/>
    <col min="6680" max="6680" width="2.7109375" style="1" customWidth="1"/>
    <col min="6681" max="6681" width="3.28515625" style="1" customWidth="1"/>
    <col min="6682" max="6682" width="2.7109375" style="1" customWidth="1"/>
    <col min="6683" max="6683" width="3.28515625" style="1" customWidth="1"/>
    <col min="6684" max="6684" width="2.7109375" style="1" customWidth="1"/>
    <col min="6685" max="6685" width="3.28515625" style="1" customWidth="1"/>
    <col min="6686" max="6686" width="2.7109375" style="1" customWidth="1"/>
    <col min="6687" max="6687" width="3.28515625" style="1" customWidth="1"/>
    <col min="6688" max="6688" width="2.7109375" style="1" customWidth="1"/>
    <col min="6689" max="6689" width="3.28515625" style="1" customWidth="1"/>
    <col min="6690" max="6690" width="2.7109375" style="1" customWidth="1"/>
    <col min="6691" max="6691" width="3.28515625" style="1" customWidth="1"/>
    <col min="6692" max="6692" width="2.7109375" style="1" customWidth="1"/>
    <col min="6693" max="6693" width="2.42578125" style="1" customWidth="1"/>
    <col min="6694" max="6694" width="2.28515625" style="1" customWidth="1"/>
    <col min="6695" max="6695" width="2.42578125" style="1" customWidth="1"/>
    <col min="6696" max="6706" width="4.140625" style="1" customWidth="1"/>
    <col min="6707" max="6707" width="2.42578125" style="1" customWidth="1"/>
    <col min="6708" max="6718" width="4.140625" style="1" customWidth="1"/>
    <col min="6719" max="6719" width="5.85546875" style="1" customWidth="1"/>
    <col min="6720" max="6721" width="6.42578125" style="1" customWidth="1"/>
    <col min="6722" max="6722" width="6.7109375" style="1" customWidth="1"/>
    <col min="6723" max="6911" width="9.140625" style="1"/>
    <col min="6912" max="6912" width="3.42578125" style="1" customWidth="1"/>
    <col min="6913" max="6913" width="17.42578125" style="1" customWidth="1"/>
    <col min="6914" max="6914" width="11.28515625" style="1" customWidth="1"/>
    <col min="6915" max="6915" width="5" style="1" customWidth="1"/>
    <col min="6916" max="6923" width="4.7109375" style="1" customWidth="1"/>
    <col min="6924" max="6926" width="5" style="1" customWidth="1"/>
    <col min="6927" max="6927" width="3.28515625" style="1" customWidth="1"/>
    <col min="6928" max="6928" width="2.7109375" style="1" customWidth="1"/>
    <col min="6929" max="6929" width="3.28515625" style="1" customWidth="1"/>
    <col min="6930" max="6930" width="2.7109375" style="1" customWidth="1"/>
    <col min="6931" max="6931" width="3.28515625" style="1" customWidth="1"/>
    <col min="6932" max="6932" width="2.7109375" style="1" customWidth="1"/>
    <col min="6933" max="6933" width="3.28515625" style="1" customWidth="1"/>
    <col min="6934" max="6934" width="2.7109375" style="1" customWidth="1"/>
    <col min="6935" max="6935" width="3.28515625" style="1" customWidth="1"/>
    <col min="6936" max="6936" width="2.7109375" style="1" customWidth="1"/>
    <col min="6937" max="6937" width="3.28515625" style="1" customWidth="1"/>
    <col min="6938" max="6938" width="2.7109375" style="1" customWidth="1"/>
    <col min="6939" max="6939" width="3.28515625" style="1" customWidth="1"/>
    <col min="6940" max="6940" width="2.7109375" style="1" customWidth="1"/>
    <col min="6941" max="6941" width="3.28515625" style="1" customWidth="1"/>
    <col min="6942" max="6942" width="2.7109375" style="1" customWidth="1"/>
    <col min="6943" max="6943" width="3.28515625" style="1" customWidth="1"/>
    <col min="6944" max="6944" width="2.7109375" style="1" customWidth="1"/>
    <col min="6945" max="6945" width="3.28515625" style="1" customWidth="1"/>
    <col min="6946" max="6946" width="2.7109375" style="1" customWidth="1"/>
    <col min="6947" max="6947" width="3.28515625" style="1" customWidth="1"/>
    <col min="6948" max="6948" width="2.7109375" style="1" customWidth="1"/>
    <col min="6949" max="6949" width="2.42578125" style="1" customWidth="1"/>
    <col min="6950" max="6950" width="2.28515625" style="1" customWidth="1"/>
    <col min="6951" max="6951" width="2.42578125" style="1" customWidth="1"/>
    <col min="6952" max="6962" width="4.140625" style="1" customWidth="1"/>
    <col min="6963" max="6963" width="2.42578125" style="1" customWidth="1"/>
    <col min="6964" max="6974" width="4.140625" style="1" customWidth="1"/>
    <col min="6975" max="6975" width="5.85546875" style="1" customWidth="1"/>
    <col min="6976" max="6977" width="6.42578125" style="1" customWidth="1"/>
    <col min="6978" max="6978" width="6.7109375" style="1" customWidth="1"/>
    <col min="6979" max="7167" width="9.140625" style="1"/>
    <col min="7168" max="7168" width="3.42578125" style="1" customWidth="1"/>
    <col min="7169" max="7169" width="17.42578125" style="1" customWidth="1"/>
    <col min="7170" max="7170" width="11.28515625" style="1" customWidth="1"/>
    <col min="7171" max="7171" width="5" style="1" customWidth="1"/>
    <col min="7172" max="7179" width="4.7109375" style="1" customWidth="1"/>
    <col min="7180" max="7182" width="5" style="1" customWidth="1"/>
    <col min="7183" max="7183" width="3.28515625" style="1" customWidth="1"/>
    <col min="7184" max="7184" width="2.7109375" style="1" customWidth="1"/>
    <col min="7185" max="7185" width="3.28515625" style="1" customWidth="1"/>
    <col min="7186" max="7186" width="2.7109375" style="1" customWidth="1"/>
    <col min="7187" max="7187" width="3.28515625" style="1" customWidth="1"/>
    <col min="7188" max="7188" width="2.7109375" style="1" customWidth="1"/>
    <col min="7189" max="7189" width="3.28515625" style="1" customWidth="1"/>
    <col min="7190" max="7190" width="2.7109375" style="1" customWidth="1"/>
    <col min="7191" max="7191" width="3.28515625" style="1" customWidth="1"/>
    <col min="7192" max="7192" width="2.7109375" style="1" customWidth="1"/>
    <col min="7193" max="7193" width="3.28515625" style="1" customWidth="1"/>
    <col min="7194" max="7194" width="2.7109375" style="1" customWidth="1"/>
    <col min="7195" max="7195" width="3.28515625" style="1" customWidth="1"/>
    <col min="7196" max="7196" width="2.7109375" style="1" customWidth="1"/>
    <col min="7197" max="7197" width="3.28515625" style="1" customWidth="1"/>
    <col min="7198" max="7198" width="2.7109375" style="1" customWidth="1"/>
    <col min="7199" max="7199" width="3.28515625" style="1" customWidth="1"/>
    <col min="7200" max="7200" width="2.7109375" style="1" customWidth="1"/>
    <col min="7201" max="7201" width="3.28515625" style="1" customWidth="1"/>
    <col min="7202" max="7202" width="2.7109375" style="1" customWidth="1"/>
    <col min="7203" max="7203" width="3.28515625" style="1" customWidth="1"/>
    <col min="7204" max="7204" width="2.7109375" style="1" customWidth="1"/>
    <col min="7205" max="7205" width="2.42578125" style="1" customWidth="1"/>
    <col min="7206" max="7206" width="2.28515625" style="1" customWidth="1"/>
    <col min="7207" max="7207" width="2.42578125" style="1" customWidth="1"/>
    <col min="7208" max="7218" width="4.140625" style="1" customWidth="1"/>
    <col min="7219" max="7219" width="2.42578125" style="1" customWidth="1"/>
    <col min="7220" max="7230" width="4.140625" style="1" customWidth="1"/>
    <col min="7231" max="7231" width="5.85546875" style="1" customWidth="1"/>
    <col min="7232" max="7233" width="6.42578125" style="1" customWidth="1"/>
    <col min="7234" max="7234" width="6.7109375" style="1" customWidth="1"/>
    <col min="7235" max="7423" width="9.140625" style="1"/>
    <col min="7424" max="7424" width="3.42578125" style="1" customWidth="1"/>
    <col min="7425" max="7425" width="17.42578125" style="1" customWidth="1"/>
    <col min="7426" max="7426" width="11.28515625" style="1" customWidth="1"/>
    <col min="7427" max="7427" width="5" style="1" customWidth="1"/>
    <col min="7428" max="7435" width="4.7109375" style="1" customWidth="1"/>
    <col min="7436" max="7438" width="5" style="1" customWidth="1"/>
    <col min="7439" max="7439" width="3.28515625" style="1" customWidth="1"/>
    <col min="7440" max="7440" width="2.7109375" style="1" customWidth="1"/>
    <col min="7441" max="7441" width="3.28515625" style="1" customWidth="1"/>
    <col min="7442" max="7442" width="2.7109375" style="1" customWidth="1"/>
    <col min="7443" max="7443" width="3.28515625" style="1" customWidth="1"/>
    <col min="7444" max="7444" width="2.7109375" style="1" customWidth="1"/>
    <col min="7445" max="7445" width="3.28515625" style="1" customWidth="1"/>
    <col min="7446" max="7446" width="2.7109375" style="1" customWidth="1"/>
    <col min="7447" max="7447" width="3.28515625" style="1" customWidth="1"/>
    <col min="7448" max="7448" width="2.7109375" style="1" customWidth="1"/>
    <col min="7449" max="7449" width="3.28515625" style="1" customWidth="1"/>
    <col min="7450" max="7450" width="2.7109375" style="1" customWidth="1"/>
    <col min="7451" max="7451" width="3.28515625" style="1" customWidth="1"/>
    <col min="7452" max="7452" width="2.7109375" style="1" customWidth="1"/>
    <col min="7453" max="7453" width="3.28515625" style="1" customWidth="1"/>
    <col min="7454" max="7454" width="2.7109375" style="1" customWidth="1"/>
    <col min="7455" max="7455" width="3.28515625" style="1" customWidth="1"/>
    <col min="7456" max="7456" width="2.7109375" style="1" customWidth="1"/>
    <col min="7457" max="7457" width="3.28515625" style="1" customWidth="1"/>
    <col min="7458" max="7458" width="2.7109375" style="1" customWidth="1"/>
    <col min="7459" max="7459" width="3.28515625" style="1" customWidth="1"/>
    <col min="7460" max="7460" width="2.7109375" style="1" customWidth="1"/>
    <col min="7461" max="7461" width="2.42578125" style="1" customWidth="1"/>
    <col min="7462" max="7462" width="2.28515625" style="1" customWidth="1"/>
    <col min="7463" max="7463" width="2.42578125" style="1" customWidth="1"/>
    <col min="7464" max="7474" width="4.140625" style="1" customWidth="1"/>
    <col min="7475" max="7475" width="2.42578125" style="1" customWidth="1"/>
    <col min="7476" max="7486" width="4.140625" style="1" customWidth="1"/>
    <col min="7487" max="7487" width="5.85546875" style="1" customWidth="1"/>
    <col min="7488" max="7489" width="6.42578125" style="1" customWidth="1"/>
    <col min="7490" max="7490" width="6.7109375" style="1" customWidth="1"/>
    <col min="7491" max="7679" width="9.140625" style="1"/>
    <col min="7680" max="7680" width="3.42578125" style="1" customWidth="1"/>
    <col min="7681" max="7681" width="17.42578125" style="1" customWidth="1"/>
    <col min="7682" max="7682" width="11.28515625" style="1" customWidth="1"/>
    <col min="7683" max="7683" width="5" style="1" customWidth="1"/>
    <col min="7684" max="7691" width="4.7109375" style="1" customWidth="1"/>
    <col min="7692" max="7694" width="5" style="1" customWidth="1"/>
    <col min="7695" max="7695" width="3.28515625" style="1" customWidth="1"/>
    <col min="7696" max="7696" width="2.7109375" style="1" customWidth="1"/>
    <col min="7697" max="7697" width="3.28515625" style="1" customWidth="1"/>
    <col min="7698" max="7698" width="2.7109375" style="1" customWidth="1"/>
    <col min="7699" max="7699" width="3.28515625" style="1" customWidth="1"/>
    <col min="7700" max="7700" width="2.7109375" style="1" customWidth="1"/>
    <col min="7701" max="7701" width="3.28515625" style="1" customWidth="1"/>
    <col min="7702" max="7702" width="2.7109375" style="1" customWidth="1"/>
    <col min="7703" max="7703" width="3.28515625" style="1" customWidth="1"/>
    <col min="7704" max="7704" width="2.7109375" style="1" customWidth="1"/>
    <col min="7705" max="7705" width="3.28515625" style="1" customWidth="1"/>
    <col min="7706" max="7706" width="2.7109375" style="1" customWidth="1"/>
    <col min="7707" max="7707" width="3.28515625" style="1" customWidth="1"/>
    <col min="7708" max="7708" width="2.7109375" style="1" customWidth="1"/>
    <col min="7709" max="7709" width="3.28515625" style="1" customWidth="1"/>
    <col min="7710" max="7710" width="2.7109375" style="1" customWidth="1"/>
    <col min="7711" max="7711" width="3.28515625" style="1" customWidth="1"/>
    <col min="7712" max="7712" width="2.7109375" style="1" customWidth="1"/>
    <col min="7713" max="7713" width="3.28515625" style="1" customWidth="1"/>
    <col min="7714" max="7714" width="2.7109375" style="1" customWidth="1"/>
    <col min="7715" max="7715" width="3.28515625" style="1" customWidth="1"/>
    <col min="7716" max="7716" width="2.7109375" style="1" customWidth="1"/>
    <col min="7717" max="7717" width="2.42578125" style="1" customWidth="1"/>
    <col min="7718" max="7718" width="2.28515625" style="1" customWidth="1"/>
    <col min="7719" max="7719" width="2.42578125" style="1" customWidth="1"/>
    <col min="7720" max="7730" width="4.140625" style="1" customWidth="1"/>
    <col min="7731" max="7731" width="2.42578125" style="1" customWidth="1"/>
    <col min="7732" max="7742" width="4.140625" style="1" customWidth="1"/>
    <col min="7743" max="7743" width="5.85546875" style="1" customWidth="1"/>
    <col min="7744" max="7745" width="6.42578125" style="1" customWidth="1"/>
    <col min="7746" max="7746" width="6.7109375" style="1" customWidth="1"/>
    <col min="7747" max="7935" width="9.140625" style="1"/>
    <col min="7936" max="7936" width="3.42578125" style="1" customWidth="1"/>
    <col min="7937" max="7937" width="17.42578125" style="1" customWidth="1"/>
    <col min="7938" max="7938" width="11.28515625" style="1" customWidth="1"/>
    <col min="7939" max="7939" width="5" style="1" customWidth="1"/>
    <col min="7940" max="7947" width="4.7109375" style="1" customWidth="1"/>
    <col min="7948" max="7950" width="5" style="1" customWidth="1"/>
    <col min="7951" max="7951" width="3.28515625" style="1" customWidth="1"/>
    <col min="7952" max="7952" width="2.7109375" style="1" customWidth="1"/>
    <col min="7953" max="7953" width="3.28515625" style="1" customWidth="1"/>
    <col min="7954" max="7954" width="2.7109375" style="1" customWidth="1"/>
    <col min="7955" max="7955" width="3.28515625" style="1" customWidth="1"/>
    <col min="7956" max="7956" width="2.7109375" style="1" customWidth="1"/>
    <col min="7957" max="7957" width="3.28515625" style="1" customWidth="1"/>
    <col min="7958" max="7958" width="2.7109375" style="1" customWidth="1"/>
    <col min="7959" max="7959" width="3.28515625" style="1" customWidth="1"/>
    <col min="7960" max="7960" width="2.7109375" style="1" customWidth="1"/>
    <col min="7961" max="7961" width="3.28515625" style="1" customWidth="1"/>
    <col min="7962" max="7962" width="2.7109375" style="1" customWidth="1"/>
    <col min="7963" max="7963" width="3.28515625" style="1" customWidth="1"/>
    <col min="7964" max="7964" width="2.7109375" style="1" customWidth="1"/>
    <col min="7965" max="7965" width="3.28515625" style="1" customWidth="1"/>
    <col min="7966" max="7966" width="2.7109375" style="1" customWidth="1"/>
    <col min="7967" max="7967" width="3.28515625" style="1" customWidth="1"/>
    <col min="7968" max="7968" width="2.7109375" style="1" customWidth="1"/>
    <col min="7969" max="7969" width="3.28515625" style="1" customWidth="1"/>
    <col min="7970" max="7970" width="2.7109375" style="1" customWidth="1"/>
    <col min="7971" max="7971" width="3.28515625" style="1" customWidth="1"/>
    <col min="7972" max="7972" width="2.7109375" style="1" customWidth="1"/>
    <col min="7973" max="7973" width="2.42578125" style="1" customWidth="1"/>
    <col min="7974" max="7974" width="2.28515625" style="1" customWidth="1"/>
    <col min="7975" max="7975" width="2.42578125" style="1" customWidth="1"/>
    <col min="7976" max="7986" width="4.140625" style="1" customWidth="1"/>
    <col min="7987" max="7987" width="2.42578125" style="1" customWidth="1"/>
    <col min="7988" max="7998" width="4.140625" style="1" customWidth="1"/>
    <col min="7999" max="7999" width="5.85546875" style="1" customWidth="1"/>
    <col min="8000" max="8001" width="6.42578125" style="1" customWidth="1"/>
    <col min="8002" max="8002" width="6.7109375" style="1" customWidth="1"/>
    <col min="8003" max="8191" width="9.140625" style="1"/>
    <col min="8192" max="8192" width="3.42578125" style="1" customWidth="1"/>
    <col min="8193" max="8193" width="17.42578125" style="1" customWidth="1"/>
    <col min="8194" max="8194" width="11.28515625" style="1" customWidth="1"/>
    <col min="8195" max="8195" width="5" style="1" customWidth="1"/>
    <col min="8196" max="8203" width="4.7109375" style="1" customWidth="1"/>
    <col min="8204" max="8206" width="5" style="1" customWidth="1"/>
    <col min="8207" max="8207" width="3.28515625" style="1" customWidth="1"/>
    <col min="8208" max="8208" width="2.7109375" style="1" customWidth="1"/>
    <col min="8209" max="8209" width="3.28515625" style="1" customWidth="1"/>
    <col min="8210" max="8210" width="2.7109375" style="1" customWidth="1"/>
    <col min="8211" max="8211" width="3.28515625" style="1" customWidth="1"/>
    <col min="8212" max="8212" width="2.7109375" style="1" customWidth="1"/>
    <col min="8213" max="8213" width="3.28515625" style="1" customWidth="1"/>
    <col min="8214" max="8214" width="2.7109375" style="1" customWidth="1"/>
    <col min="8215" max="8215" width="3.28515625" style="1" customWidth="1"/>
    <col min="8216" max="8216" width="2.7109375" style="1" customWidth="1"/>
    <col min="8217" max="8217" width="3.28515625" style="1" customWidth="1"/>
    <col min="8218" max="8218" width="2.7109375" style="1" customWidth="1"/>
    <col min="8219" max="8219" width="3.28515625" style="1" customWidth="1"/>
    <col min="8220" max="8220" width="2.7109375" style="1" customWidth="1"/>
    <col min="8221" max="8221" width="3.28515625" style="1" customWidth="1"/>
    <col min="8222" max="8222" width="2.7109375" style="1" customWidth="1"/>
    <col min="8223" max="8223" width="3.28515625" style="1" customWidth="1"/>
    <col min="8224" max="8224" width="2.7109375" style="1" customWidth="1"/>
    <col min="8225" max="8225" width="3.28515625" style="1" customWidth="1"/>
    <col min="8226" max="8226" width="2.7109375" style="1" customWidth="1"/>
    <col min="8227" max="8227" width="3.28515625" style="1" customWidth="1"/>
    <col min="8228" max="8228" width="2.7109375" style="1" customWidth="1"/>
    <col min="8229" max="8229" width="2.42578125" style="1" customWidth="1"/>
    <col min="8230" max="8230" width="2.28515625" style="1" customWidth="1"/>
    <col min="8231" max="8231" width="2.42578125" style="1" customWidth="1"/>
    <col min="8232" max="8242" width="4.140625" style="1" customWidth="1"/>
    <col min="8243" max="8243" width="2.42578125" style="1" customWidth="1"/>
    <col min="8244" max="8254" width="4.140625" style="1" customWidth="1"/>
    <col min="8255" max="8255" width="5.85546875" style="1" customWidth="1"/>
    <col min="8256" max="8257" width="6.42578125" style="1" customWidth="1"/>
    <col min="8258" max="8258" width="6.7109375" style="1" customWidth="1"/>
    <col min="8259" max="8447" width="9.140625" style="1"/>
    <col min="8448" max="8448" width="3.42578125" style="1" customWidth="1"/>
    <col min="8449" max="8449" width="17.42578125" style="1" customWidth="1"/>
    <col min="8450" max="8450" width="11.28515625" style="1" customWidth="1"/>
    <col min="8451" max="8451" width="5" style="1" customWidth="1"/>
    <col min="8452" max="8459" width="4.7109375" style="1" customWidth="1"/>
    <col min="8460" max="8462" width="5" style="1" customWidth="1"/>
    <col min="8463" max="8463" width="3.28515625" style="1" customWidth="1"/>
    <col min="8464" max="8464" width="2.7109375" style="1" customWidth="1"/>
    <col min="8465" max="8465" width="3.28515625" style="1" customWidth="1"/>
    <col min="8466" max="8466" width="2.7109375" style="1" customWidth="1"/>
    <col min="8467" max="8467" width="3.28515625" style="1" customWidth="1"/>
    <col min="8468" max="8468" width="2.7109375" style="1" customWidth="1"/>
    <col min="8469" max="8469" width="3.28515625" style="1" customWidth="1"/>
    <col min="8470" max="8470" width="2.7109375" style="1" customWidth="1"/>
    <col min="8471" max="8471" width="3.28515625" style="1" customWidth="1"/>
    <col min="8472" max="8472" width="2.7109375" style="1" customWidth="1"/>
    <col min="8473" max="8473" width="3.28515625" style="1" customWidth="1"/>
    <col min="8474" max="8474" width="2.7109375" style="1" customWidth="1"/>
    <col min="8475" max="8475" width="3.28515625" style="1" customWidth="1"/>
    <col min="8476" max="8476" width="2.7109375" style="1" customWidth="1"/>
    <col min="8477" max="8477" width="3.28515625" style="1" customWidth="1"/>
    <col min="8478" max="8478" width="2.7109375" style="1" customWidth="1"/>
    <col min="8479" max="8479" width="3.28515625" style="1" customWidth="1"/>
    <col min="8480" max="8480" width="2.7109375" style="1" customWidth="1"/>
    <col min="8481" max="8481" width="3.28515625" style="1" customWidth="1"/>
    <col min="8482" max="8482" width="2.7109375" style="1" customWidth="1"/>
    <col min="8483" max="8483" width="3.28515625" style="1" customWidth="1"/>
    <col min="8484" max="8484" width="2.7109375" style="1" customWidth="1"/>
    <col min="8485" max="8485" width="2.42578125" style="1" customWidth="1"/>
    <col min="8486" max="8486" width="2.28515625" style="1" customWidth="1"/>
    <col min="8487" max="8487" width="2.42578125" style="1" customWidth="1"/>
    <col min="8488" max="8498" width="4.140625" style="1" customWidth="1"/>
    <col min="8499" max="8499" width="2.42578125" style="1" customWidth="1"/>
    <col min="8500" max="8510" width="4.140625" style="1" customWidth="1"/>
    <col min="8511" max="8511" width="5.85546875" style="1" customWidth="1"/>
    <col min="8512" max="8513" width="6.42578125" style="1" customWidth="1"/>
    <col min="8514" max="8514" width="6.7109375" style="1" customWidth="1"/>
    <col min="8515" max="8703" width="9.140625" style="1"/>
    <col min="8704" max="8704" width="3.42578125" style="1" customWidth="1"/>
    <col min="8705" max="8705" width="17.42578125" style="1" customWidth="1"/>
    <col min="8706" max="8706" width="11.28515625" style="1" customWidth="1"/>
    <col min="8707" max="8707" width="5" style="1" customWidth="1"/>
    <col min="8708" max="8715" width="4.7109375" style="1" customWidth="1"/>
    <col min="8716" max="8718" width="5" style="1" customWidth="1"/>
    <col min="8719" max="8719" width="3.28515625" style="1" customWidth="1"/>
    <col min="8720" max="8720" width="2.7109375" style="1" customWidth="1"/>
    <col min="8721" max="8721" width="3.28515625" style="1" customWidth="1"/>
    <col min="8722" max="8722" width="2.7109375" style="1" customWidth="1"/>
    <col min="8723" max="8723" width="3.28515625" style="1" customWidth="1"/>
    <col min="8724" max="8724" width="2.7109375" style="1" customWidth="1"/>
    <col min="8725" max="8725" width="3.28515625" style="1" customWidth="1"/>
    <col min="8726" max="8726" width="2.7109375" style="1" customWidth="1"/>
    <col min="8727" max="8727" width="3.28515625" style="1" customWidth="1"/>
    <col min="8728" max="8728" width="2.7109375" style="1" customWidth="1"/>
    <col min="8729" max="8729" width="3.28515625" style="1" customWidth="1"/>
    <col min="8730" max="8730" width="2.7109375" style="1" customWidth="1"/>
    <col min="8731" max="8731" width="3.28515625" style="1" customWidth="1"/>
    <col min="8732" max="8732" width="2.7109375" style="1" customWidth="1"/>
    <col min="8733" max="8733" width="3.28515625" style="1" customWidth="1"/>
    <col min="8734" max="8734" width="2.7109375" style="1" customWidth="1"/>
    <col min="8735" max="8735" width="3.28515625" style="1" customWidth="1"/>
    <col min="8736" max="8736" width="2.7109375" style="1" customWidth="1"/>
    <col min="8737" max="8737" width="3.28515625" style="1" customWidth="1"/>
    <col min="8738" max="8738" width="2.7109375" style="1" customWidth="1"/>
    <col min="8739" max="8739" width="3.28515625" style="1" customWidth="1"/>
    <col min="8740" max="8740" width="2.7109375" style="1" customWidth="1"/>
    <col min="8741" max="8741" width="2.42578125" style="1" customWidth="1"/>
    <col min="8742" max="8742" width="2.28515625" style="1" customWidth="1"/>
    <col min="8743" max="8743" width="2.42578125" style="1" customWidth="1"/>
    <col min="8744" max="8754" width="4.140625" style="1" customWidth="1"/>
    <col min="8755" max="8755" width="2.42578125" style="1" customWidth="1"/>
    <col min="8756" max="8766" width="4.140625" style="1" customWidth="1"/>
    <col min="8767" max="8767" width="5.85546875" style="1" customWidth="1"/>
    <col min="8768" max="8769" width="6.42578125" style="1" customWidth="1"/>
    <col min="8770" max="8770" width="6.7109375" style="1" customWidth="1"/>
    <col min="8771" max="8959" width="9.140625" style="1"/>
    <col min="8960" max="8960" width="3.42578125" style="1" customWidth="1"/>
    <col min="8961" max="8961" width="17.42578125" style="1" customWidth="1"/>
    <col min="8962" max="8962" width="11.28515625" style="1" customWidth="1"/>
    <col min="8963" max="8963" width="5" style="1" customWidth="1"/>
    <col min="8964" max="8971" width="4.7109375" style="1" customWidth="1"/>
    <col min="8972" max="8974" width="5" style="1" customWidth="1"/>
    <col min="8975" max="8975" width="3.28515625" style="1" customWidth="1"/>
    <col min="8976" max="8976" width="2.7109375" style="1" customWidth="1"/>
    <col min="8977" max="8977" width="3.28515625" style="1" customWidth="1"/>
    <col min="8978" max="8978" width="2.7109375" style="1" customWidth="1"/>
    <col min="8979" max="8979" width="3.28515625" style="1" customWidth="1"/>
    <col min="8980" max="8980" width="2.7109375" style="1" customWidth="1"/>
    <col min="8981" max="8981" width="3.28515625" style="1" customWidth="1"/>
    <col min="8982" max="8982" width="2.7109375" style="1" customWidth="1"/>
    <col min="8983" max="8983" width="3.28515625" style="1" customWidth="1"/>
    <col min="8984" max="8984" width="2.7109375" style="1" customWidth="1"/>
    <col min="8985" max="8985" width="3.28515625" style="1" customWidth="1"/>
    <col min="8986" max="8986" width="2.7109375" style="1" customWidth="1"/>
    <col min="8987" max="8987" width="3.28515625" style="1" customWidth="1"/>
    <col min="8988" max="8988" width="2.7109375" style="1" customWidth="1"/>
    <col min="8989" max="8989" width="3.28515625" style="1" customWidth="1"/>
    <col min="8990" max="8990" width="2.7109375" style="1" customWidth="1"/>
    <col min="8991" max="8991" width="3.28515625" style="1" customWidth="1"/>
    <col min="8992" max="8992" width="2.7109375" style="1" customWidth="1"/>
    <col min="8993" max="8993" width="3.28515625" style="1" customWidth="1"/>
    <col min="8994" max="8994" width="2.7109375" style="1" customWidth="1"/>
    <col min="8995" max="8995" width="3.28515625" style="1" customWidth="1"/>
    <col min="8996" max="8996" width="2.7109375" style="1" customWidth="1"/>
    <col min="8997" max="8997" width="2.42578125" style="1" customWidth="1"/>
    <col min="8998" max="8998" width="2.28515625" style="1" customWidth="1"/>
    <col min="8999" max="8999" width="2.42578125" style="1" customWidth="1"/>
    <col min="9000" max="9010" width="4.140625" style="1" customWidth="1"/>
    <col min="9011" max="9011" width="2.42578125" style="1" customWidth="1"/>
    <col min="9012" max="9022" width="4.140625" style="1" customWidth="1"/>
    <col min="9023" max="9023" width="5.85546875" style="1" customWidth="1"/>
    <col min="9024" max="9025" width="6.42578125" style="1" customWidth="1"/>
    <col min="9026" max="9026" width="6.7109375" style="1" customWidth="1"/>
    <col min="9027" max="9215" width="9.140625" style="1"/>
    <col min="9216" max="9216" width="3.42578125" style="1" customWidth="1"/>
    <col min="9217" max="9217" width="17.42578125" style="1" customWidth="1"/>
    <col min="9218" max="9218" width="11.28515625" style="1" customWidth="1"/>
    <col min="9219" max="9219" width="5" style="1" customWidth="1"/>
    <col min="9220" max="9227" width="4.7109375" style="1" customWidth="1"/>
    <col min="9228" max="9230" width="5" style="1" customWidth="1"/>
    <col min="9231" max="9231" width="3.28515625" style="1" customWidth="1"/>
    <col min="9232" max="9232" width="2.7109375" style="1" customWidth="1"/>
    <col min="9233" max="9233" width="3.28515625" style="1" customWidth="1"/>
    <col min="9234" max="9234" width="2.7109375" style="1" customWidth="1"/>
    <col min="9235" max="9235" width="3.28515625" style="1" customWidth="1"/>
    <col min="9236" max="9236" width="2.7109375" style="1" customWidth="1"/>
    <col min="9237" max="9237" width="3.28515625" style="1" customWidth="1"/>
    <col min="9238" max="9238" width="2.7109375" style="1" customWidth="1"/>
    <col min="9239" max="9239" width="3.28515625" style="1" customWidth="1"/>
    <col min="9240" max="9240" width="2.7109375" style="1" customWidth="1"/>
    <col min="9241" max="9241" width="3.28515625" style="1" customWidth="1"/>
    <col min="9242" max="9242" width="2.7109375" style="1" customWidth="1"/>
    <col min="9243" max="9243" width="3.28515625" style="1" customWidth="1"/>
    <col min="9244" max="9244" width="2.7109375" style="1" customWidth="1"/>
    <col min="9245" max="9245" width="3.28515625" style="1" customWidth="1"/>
    <col min="9246" max="9246" width="2.7109375" style="1" customWidth="1"/>
    <col min="9247" max="9247" width="3.28515625" style="1" customWidth="1"/>
    <col min="9248" max="9248" width="2.7109375" style="1" customWidth="1"/>
    <col min="9249" max="9249" width="3.28515625" style="1" customWidth="1"/>
    <col min="9250" max="9250" width="2.7109375" style="1" customWidth="1"/>
    <col min="9251" max="9251" width="3.28515625" style="1" customWidth="1"/>
    <col min="9252" max="9252" width="2.7109375" style="1" customWidth="1"/>
    <col min="9253" max="9253" width="2.42578125" style="1" customWidth="1"/>
    <col min="9254" max="9254" width="2.28515625" style="1" customWidth="1"/>
    <col min="9255" max="9255" width="2.42578125" style="1" customWidth="1"/>
    <col min="9256" max="9266" width="4.140625" style="1" customWidth="1"/>
    <col min="9267" max="9267" width="2.42578125" style="1" customWidth="1"/>
    <col min="9268" max="9278" width="4.140625" style="1" customWidth="1"/>
    <col min="9279" max="9279" width="5.85546875" style="1" customWidth="1"/>
    <col min="9280" max="9281" width="6.42578125" style="1" customWidth="1"/>
    <col min="9282" max="9282" width="6.7109375" style="1" customWidth="1"/>
    <col min="9283" max="9471" width="9.140625" style="1"/>
    <col min="9472" max="9472" width="3.42578125" style="1" customWidth="1"/>
    <col min="9473" max="9473" width="17.42578125" style="1" customWidth="1"/>
    <col min="9474" max="9474" width="11.28515625" style="1" customWidth="1"/>
    <col min="9475" max="9475" width="5" style="1" customWidth="1"/>
    <col min="9476" max="9483" width="4.7109375" style="1" customWidth="1"/>
    <col min="9484" max="9486" width="5" style="1" customWidth="1"/>
    <col min="9487" max="9487" width="3.28515625" style="1" customWidth="1"/>
    <col min="9488" max="9488" width="2.7109375" style="1" customWidth="1"/>
    <col min="9489" max="9489" width="3.28515625" style="1" customWidth="1"/>
    <col min="9490" max="9490" width="2.7109375" style="1" customWidth="1"/>
    <col min="9491" max="9491" width="3.28515625" style="1" customWidth="1"/>
    <col min="9492" max="9492" width="2.7109375" style="1" customWidth="1"/>
    <col min="9493" max="9493" width="3.28515625" style="1" customWidth="1"/>
    <col min="9494" max="9494" width="2.7109375" style="1" customWidth="1"/>
    <col min="9495" max="9495" width="3.28515625" style="1" customWidth="1"/>
    <col min="9496" max="9496" width="2.7109375" style="1" customWidth="1"/>
    <col min="9497" max="9497" width="3.28515625" style="1" customWidth="1"/>
    <col min="9498" max="9498" width="2.7109375" style="1" customWidth="1"/>
    <col min="9499" max="9499" width="3.28515625" style="1" customWidth="1"/>
    <col min="9500" max="9500" width="2.7109375" style="1" customWidth="1"/>
    <col min="9501" max="9501" width="3.28515625" style="1" customWidth="1"/>
    <col min="9502" max="9502" width="2.7109375" style="1" customWidth="1"/>
    <col min="9503" max="9503" width="3.28515625" style="1" customWidth="1"/>
    <col min="9504" max="9504" width="2.7109375" style="1" customWidth="1"/>
    <col min="9505" max="9505" width="3.28515625" style="1" customWidth="1"/>
    <col min="9506" max="9506" width="2.7109375" style="1" customWidth="1"/>
    <col min="9507" max="9507" width="3.28515625" style="1" customWidth="1"/>
    <col min="9508" max="9508" width="2.7109375" style="1" customWidth="1"/>
    <col min="9509" max="9509" width="2.42578125" style="1" customWidth="1"/>
    <col min="9510" max="9510" width="2.28515625" style="1" customWidth="1"/>
    <col min="9511" max="9511" width="2.42578125" style="1" customWidth="1"/>
    <col min="9512" max="9522" width="4.140625" style="1" customWidth="1"/>
    <col min="9523" max="9523" width="2.42578125" style="1" customWidth="1"/>
    <col min="9524" max="9534" width="4.140625" style="1" customWidth="1"/>
    <col min="9535" max="9535" width="5.85546875" style="1" customWidth="1"/>
    <col min="9536" max="9537" width="6.42578125" style="1" customWidth="1"/>
    <col min="9538" max="9538" width="6.7109375" style="1" customWidth="1"/>
    <col min="9539" max="9727" width="9.140625" style="1"/>
    <col min="9728" max="9728" width="3.42578125" style="1" customWidth="1"/>
    <col min="9729" max="9729" width="17.42578125" style="1" customWidth="1"/>
    <col min="9730" max="9730" width="11.28515625" style="1" customWidth="1"/>
    <col min="9731" max="9731" width="5" style="1" customWidth="1"/>
    <col min="9732" max="9739" width="4.7109375" style="1" customWidth="1"/>
    <col min="9740" max="9742" width="5" style="1" customWidth="1"/>
    <col min="9743" max="9743" width="3.28515625" style="1" customWidth="1"/>
    <col min="9744" max="9744" width="2.7109375" style="1" customWidth="1"/>
    <col min="9745" max="9745" width="3.28515625" style="1" customWidth="1"/>
    <col min="9746" max="9746" width="2.7109375" style="1" customWidth="1"/>
    <col min="9747" max="9747" width="3.28515625" style="1" customWidth="1"/>
    <col min="9748" max="9748" width="2.7109375" style="1" customWidth="1"/>
    <col min="9749" max="9749" width="3.28515625" style="1" customWidth="1"/>
    <col min="9750" max="9750" width="2.7109375" style="1" customWidth="1"/>
    <col min="9751" max="9751" width="3.28515625" style="1" customWidth="1"/>
    <col min="9752" max="9752" width="2.7109375" style="1" customWidth="1"/>
    <col min="9753" max="9753" width="3.28515625" style="1" customWidth="1"/>
    <col min="9754" max="9754" width="2.7109375" style="1" customWidth="1"/>
    <col min="9755" max="9755" width="3.28515625" style="1" customWidth="1"/>
    <col min="9756" max="9756" width="2.7109375" style="1" customWidth="1"/>
    <col min="9757" max="9757" width="3.28515625" style="1" customWidth="1"/>
    <col min="9758" max="9758" width="2.7109375" style="1" customWidth="1"/>
    <col min="9759" max="9759" width="3.28515625" style="1" customWidth="1"/>
    <col min="9760" max="9760" width="2.7109375" style="1" customWidth="1"/>
    <col min="9761" max="9761" width="3.28515625" style="1" customWidth="1"/>
    <col min="9762" max="9762" width="2.7109375" style="1" customWidth="1"/>
    <col min="9763" max="9763" width="3.28515625" style="1" customWidth="1"/>
    <col min="9764" max="9764" width="2.7109375" style="1" customWidth="1"/>
    <col min="9765" max="9765" width="2.42578125" style="1" customWidth="1"/>
    <col min="9766" max="9766" width="2.28515625" style="1" customWidth="1"/>
    <col min="9767" max="9767" width="2.42578125" style="1" customWidth="1"/>
    <col min="9768" max="9778" width="4.140625" style="1" customWidth="1"/>
    <col min="9779" max="9779" width="2.42578125" style="1" customWidth="1"/>
    <col min="9780" max="9790" width="4.140625" style="1" customWidth="1"/>
    <col min="9791" max="9791" width="5.85546875" style="1" customWidth="1"/>
    <col min="9792" max="9793" width="6.42578125" style="1" customWidth="1"/>
    <col min="9794" max="9794" width="6.7109375" style="1" customWidth="1"/>
    <col min="9795" max="9983" width="9.140625" style="1"/>
    <col min="9984" max="9984" width="3.42578125" style="1" customWidth="1"/>
    <col min="9985" max="9985" width="17.42578125" style="1" customWidth="1"/>
    <col min="9986" max="9986" width="11.28515625" style="1" customWidth="1"/>
    <col min="9987" max="9987" width="5" style="1" customWidth="1"/>
    <col min="9988" max="9995" width="4.7109375" style="1" customWidth="1"/>
    <col min="9996" max="9998" width="5" style="1" customWidth="1"/>
    <col min="9999" max="9999" width="3.28515625" style="1" customWidth="1"/>
    <col min="10000" max="10000" width="2.7109375" style="1" customWidth="1"/>
    <col min="10001" max="10001" width="3.28515625" style="1" customWidth="1"/>
    <col min="10002" max="10002" width="2.7109375" style="1" customWidth="1"/>
    <col min="10003" max="10003" width="3.28515625" style="1" customWidth="1"/>
    <col min="10004" max="10004" width="2.7109375" style="1" customWidth="1"/>
    <col min="10005" max="10005" width="3.28515625" style="1" customWidth="1"/>
    <col min="10006" max="10006" width="2.7109375" style="1" customWidth="1"/>
    <col min="10007" max="10007" width="3.28515625" style="1" customWidth="1"/>
    <col min="10008" max="10008" width="2.7109375" style="1" customWidth="1"/>
    <col min="10009" max="10009" width="3.28515625" style="1" customWidth="1"/>
    <col min="10010" max="10010" width="2.7109375" style="1" customWidth="1"/>
    <col min="10011" max="10011" width="3.28515625" style="1" customWidth="1"/>
    <col min="10012" max="10012" width="2.7109375" style="1" customWidth="1"/>
    <col min="10013" max="10013" width="3.28515625" style="1" customWidth="1"/>
    <col min="10014" max="10014" width="2.7109375" style="1" customWidth="1"/>
    <col min="10015" max="10015" width="3.28515625" style="1" customWidth="1"/>
    <col min="10016" max="10016" width="2.7109375" style="1" customWidth="1"/>
    <col min="10017" max="10017" width="3.28515625" style="1" customWidth="1"/>
    <col min="10018" max="10018" width="2.7109375" style="1" customWidth="1"/>
    <col min="10019" max="10019" width="3.28515625" style="1" customWidth="1"/>
    <col min="10020" max="10020" width="2.7109375" style="1" customWidth="1"/>
    <col min="10021" max="10021" width="2.42578125" style="1" customWidth="1"/>
    <col min="10022" max="10022" width="2.28515625" style="1" customWidth="1"/>
    <col min="10023" max="10023" width="2.42578125" style="1" customWidth="1"/>
    <col min="10024" max="10034" width="4.140625" style="1" customWidth="1"/>
    <col min="10035" max="10035" width="2.42578125" style="1" customWidth="1"/>
    <col min="10036" max="10046" width="4.140625" style="1" customWidth="1"/>
    <col min="10047" max="10047" width="5.85546875" style="1" customWidth="1"/>
    <col min="10048" max="10049" width="6.42578125" style="1" customWidth="1"/>
    <col min="10050" max="10050" width="6.7109375" style="1" customWidth="1"/>
    <col min="10051" max="10239" width="9.140625" style="1"/>
    <col min="10240" max="10240" width="3.42578125" style="1" customWidth="1"/>
    <col min="10241" max="10241" width="17.42578125" style="1" customWidth="1"/>
    <col min="10242" max="10242" width="11.28515625" style="1" customWidth="1"/>
    <col min="10243" max="10243" width="5" style="1" customWidth="1"/>
    <col min="10244" max="10251" width="4.7109375" style="1" customWidth="1"/>
    <col min="10252" max="10254" width="5" style="1" customWidth="1"/>
    <col min="10255" max="10255" width="3.28515625" style="1" customWidth="1"/>
    <col min="10256" max="10256" width="2.7109375" style="1" customWidth="1"/>
    <col min="10257" max="10257" width="3.28515625" style="1" customWidth="1"/>
    <col min="10258" max="10258" width="2.7109375" style="1" customWidth="1"/>
    <col min="10259" max="10259" width="3.28515625" style="1" customWidth="1"/>
    <col min="10260" max="10260" width="2.7109375" style="1" customWidth="1"/>
    <col min="10261" max="10261" width="3.28515625" style="1" customWidth="1"/>
    <col min="10262" max="10262" width="2.7109375" style="1" customWidth="1"/>
    <col min="10263" max="10263" width="3.28515625" style="1" customWidth="1"/>
    <col min="10264" max="10264" width="2.7109375" style="1" customWidth="1"/>
    <col min="10265" max="10265" width="3.28515625" style="1" customWidth="1"/>
    <col min="10266" max="10266" width="2.7109375" style="1" customWidth="1"/>
    <col min="10267" max="10267" width="3.28515625" style="1" customWidth="1"/>
    <col min="10268" max="10268" width="2.7109375" style="1" customWidth="1"/>
    <col min="10269" max="10269" width="3.28515625" style="1" customWidth="1"/>
    <col min="10270" max="10270" width="2.7109375" style="1" customWidth="1"/>
    <col min="10271" max="10271" width="3.28515625" style="1" customWidth="1"/>
    <col min="10272" max="10272" width="2.7109375" style="1" customWidth="1"/>
    <col min="10273" max="10273" width="3.28515625" style="1" customWidth="1"/>
    <col min="10274" max="10274" width="2.7109375" style="1" customWidth="1"/>
    <col min="10275" max="10275" width="3.28515625" style="1" customWidth="1"/>
    <col min="10276" max="10276" width="2.7109375" style="1" customWidth="1"/>
    <col min="10277" max="10277" width="2.42578125" style="1" customWidth="1"/>
    <col min="10278" max="10278" width="2.28515625" style="1" customWidth="1"/>
    <col min="10279" max="10279" width="2.42578125" style="1" customWidth="1"/>
    <col min="10280" max="10290" width="4.140625" style="1" customWidth="1"/>
    <col min="10291" max="10291" width="2.42578125" style="1" customWidth="1"/>
    <col min="10292" max="10302" width="4.140625" style="1" customWidth="1"/>
    <col min="10303" max="10303" width="5.85546875" style="1" customWidth="1"/>
    <col min="10304" max="10305" width="6.42578125" style="1" customWidth="1"/>
    <col min="10306" max="10306" width="6.7109375" style="1" customWidth="1"/>
    <col min="10307" max="10495" width="9.140625" style="1"/>
    <col min="10496" max="10496" width="3.42578125" style="1" customWidth="1"/>
    <col min="10497" max="10497" width="17.42578125" style="1" customWidth="1"/>
    <col min="10498" max="10498" width="11.28515625" style="1" customWidth="1"/>
    <col min="10499" max="10499" width="5" style="1" customWidth="1"/>
    <col min="10500" max="10507" width="4.7109375" style="1" customWidth="1"/>
    <col min="10508" max="10510" width="5" style="1" customWidth="1"/>
    <col min="10511" max="10511" width="3.28515625" style="1" customWidth="1"/>
    <col min="10512" max="10512" width="2.7109375" style="1" customWidth="1"/>
    <col min="10513" max="10513" width="3.28515625" style="1" customWidth="1"/>
    <col min="10514" max="10514" width="2.7109375" style="1" customWidth="1"/>
    <col min="10515" max="10515" width="3.28515625" style="1" customWidth="1"/>
    <col min="10516" max="10516" width="2.7109375" style="1" customWidth="1"/>
    <col min="10517" max="10517" width="3.28515625" style="1" customWidth="1"/>
    <col min="10518" max="10518" width="2.7109375" style="1" customWidth="1"/>
    <col min="10519" max="10519" width="3.28515625" style="1" customWidth="1"/>
    <col min="10520" max="10520" width="2.7109375" style="1" customWidth="1"/>
    <col min="10521" max="10521" width="3.28515625" style="1" customWidth="1"/>
    <col min="10522" max="10522" width="2.7109375" style="1" customWidth="1"/>
    <col min="10523" max="10523" width="3.28515625" style="1" customWidth="1"/>
    <col min="10524" max="10524" width="2.7109375" style="1" customWidth="1"/>
    <col min="10525" max="10525" width="3.28515625" style="1" customWidth="1"/>
    <col min="10526" max="10526" width="2.7109375" style="1" customWidth="1"/>
    <col min="10527" max="10527" width="3.28515625" style="1" customWidth="1"/>
    <col min="10528" max="10528" width="2.7109375" style="1" customWidth="1"/>
    <col min="10529" max="10529" width="3.28515625" style="1" customWidth="1"/>
    <col min="10530" max="10530" width="2.7109375" style="1" customWidth="1"/>
    <col min="10531" max="10531" width="3.28515625" style="1" customWidth="1"/>
    <col min="10532" max="10532" width="2.7109375" style="1" customWidth="1"/>
    <col min="10533" max="10533" width="2.42578125" style="1" customWidth="1"/>
    <col min="10534" max="10534" width="2.28515625" style="1" customWidth="1"/>
    <col min="10535" max="10535" width="2.42578125" style="1" customWidth="1"/>
    <col min="10536" max="10546" width="4.140625" style="1" customWidth="1"/>
    <col min="10547" max="10547" width="2.42578125" style="1" customWidth="1"/>
    <col min="10548" max="10558" width="4.140625" style="1" customWidth="1"/>
    <col min="10559" max="10559" width="5.85546875" style="1" customWidth="1"/>
    <col min="10560" max="10561" width="6.42578125" style="1" customWidth="1"/>
    <col min="10562" max="10562" width="6.7109375" style="1" customWidth="1"/>
    <col min="10563" max="10751" width="9.140625" style="1"/>
    <col min="10752" max="10752" width="3.42578125" style="1" customWidth="1"/>
    <col min="10753" max="10753" width="17.42578125" style="1" customWidth="1"/>
    <col min="10754" max="10754" width="11.28515625" style="1" customWidth="1"/>
    <col min="10755" max="10755" width="5" style="1" customWidth="1"/>
    <col min="10756" max="10763" width="4.7109375" style="1" customWidth="1"/>
    <col min="10764" max="10766" width="5" style="1" customWidth="1"/>
    <col min="10767" max="10767" width="3.28515625" style="1" customWidth="1"/>
    <col min="10768" max="10768" width="2.7109375" style="1" customWidth="1"/>
    <col min="10769" max="10769" width="3.28515625" style="1" customWidth="1"/>
    <col min="10770" max="10770" width="2.7109375" style="1" customWidth="1"/>
    <col min="10771" max="10771" width="3.28515625" style="1" customWidth="1"/>
    <col min="10772" max="10772" width="2.7109375" style="1" customWidth="1"/>
    <col min="10773" max="10773" width="3.28515625" style="1" customWidth="1"/>
    <col min="10774" max="10774" width="2.7109375" style="1" customWidth="1"/>
    <col min="10775" max="10775" width="3.28515625" style="1" customWidth="1"/>
    <col min="10776" max="10776" width="2.7109375" style="1" customWidth="1"/>
    <col min="10777" max="10777" width="3.28515625" style="1" customWidth="1"/>
    <col min="10778" max="10778" width="2.7109375" style="1" customWidth="1"/>
    <col min="10779" max="10779" width="3.28515625" style="1" customWidth="1"/>
    <col min="10780" max="10780" width="2.7109375" style="1" customWidth="1"/>
    <col min="10781" max="10781" width="3.28515625" style="1" customWidth="1"/>
    <col min="10782" max="10782" width="2.7109375" style="1" customWidth="1"/>
    <col min="10783" max="10783" width="3.28515625" style="1" customWidth="1"/>
    <col min="10784" max="10784" width="2.7109375" style="1" customWidth="1"/>
    <col min="10785" max="10785" width="3.28515625" style="1" customWidth="1"/>
    <col min="10786" max="10786" width="2.7109375" style="1" customWidth="1"/>
    <col min="10787" max="10787" width="3.28515625" style="1" customWidth="1"/>
    <col min="10788" max="10788" width="2.7109375" style="1" customWidth="1"/>
    <col min="10789" max="10789" width="2.42578125" style="1" customWidth="1"/>
    <col min="10790" max="10790" width="2.28515625" style="1" customWidth="1"/>
    <col min="10791" max="10791" width="2.42578125" style="1" customWidth="1"/>
    <col min="10792" max="10802" width="4.140625" style="1" customWidth="1"/>
    <col min="10803" max="10803" width="2.42578125" style="1" customWidth="1"/>
    <col min="10804" max="10814" width="4.140625" style="1" customWidth="1"/>
    <col min="10815" max="10815" width="5.85546875" style="1" customWidth="1"/>
    <col min="10816" max="10817" width="6.42578125" style="1" customWidth="1"/>
    <col min="10818" max="10818" width="6.7109375" style="1" customWidth="1"/>
    <col min="10819" max="11007" width="9.140625" style="1"/>
    <col min="11008" max="11008" width="3.42578125" style="1" customWidth="1"/>
    <col min="11009" max="11009" width="17.42578125" style="1" customWidth="1"/>
    <col min="11010" max="11010" width="11.28515625" style="1" customWidth="1"/>
    <col min="11011" max="11011" width="5" style="1" customWidth="1"/>
    <col min="11012" max="11019" width="4.7109375" style="1" customWidth="1"/>
    <col min="11020" max="11022" width="5" style="1" customWidth="1"/>
    <col min="11023" max="11023" width="3.28515625" style="1" customWidth="1"/>
    <col min="11024" max="11024" width="2.7109375" style="1" customWidth="1"/>
    <col min="11025" max="11025" width="3.28515625" style="1" customWidth="1"/>
    <col min="11026" max="11026" width="2.7109375" style="1" customWidth="1"/>
    <col min="11027" max="11027" width="3.28515625" style="1" customWidth="1"/>
    <col min="11028" max="11028" width="2.7109375" style="1" customWidth="1"/>
    <col min="11029" max="11029" width="3.28515625" style="1" customWidth="1"/>
    <col min="11030" max="11030" width="2.7109375" style="1" customWidth="1"/>
    <col min="11031" max="11031" width="3.28515625" style="1" customWidth="1"/>
    <col min="11032" max="11032" width="2.7109375" style="1" customWidth="1"/>
    <col min="11033" max="11033" width="3.28515625" style="1" customWidth="1"/>
    <col min="11034" max="11034" width="2.7109375" style="1" customWidth="1"/>
    <col min="11035" max="11035" width="3.28515625" style="1" customWidth="1"/>
    <col min="11036" max="11036" width="2.7109375" style="1" customWidth="1"/>
    <col min="11037" max="11037" width="3.28515625" style="1" customWidth="1"/>
    <col min="11038" max="11038" width="2.7109375" style="1" customWidth="1"/>
    <col min="11039" max="11039" width="3.28515625" style="1" customWidth="1"/>
    <col min="11040" max="11040" width="2.7109375" style="1" customWidth="1"/>
    <col min="11041" max="11041" width="3.28515625" style="1" customWidth="1"/>
    <col min="11042" max="11042" width="2.7109375" style="1" customWidth="1"/>
    <col min="11043" max="11043" width="3.28515625" style="1" customWidth="1"/>
    <col min="11044" max="11044" width="2.7109375" style="1" customWidth="1"/>
    <col min="11045" max="11045" width="2.42578125" style="1" customWidth="1"/>
    <col min="11046" max="11046" width="2.28515625" style="1" customWidth="1"/>
    <col min="11047" max="11047" width="2.42578125" style="1" customWidth="1"/>
    <col min="11048" max="11058" width="4.140625" style="1" customWidth="1"/>
    <col min="11059" max="11059" width="2.42578125" style="1" customWidth="1"/>
    <col min="11060" max="11070" width="4.140625" style="1" customWidth="1"/>
    <col min="11071" max="11071" width="5.85546875" style="1" customWidth="1"/>
    <col min="11072" max="11073" width="6.42578125" style="1" customWidth="1"/>
    <col min="11074" max="11074" width="6.7109375" style="1" customWidth="1"/>
    <col min="11075" max="11263" width="9.140625" style="1"/>
    <col min="11264" max="11264" width="3.42578125" style="1" customWidth="1"/>
    <col min="11265" max="11265" width="17.42578125" style="1" customWidth="1"/>
    <col min="11266" max="11266" width="11.28515625" style="1" customWidth="1"/>
    <col min="11267" max="11267" width="5" style="1" customWidth="1"/>
    <col min="11268" max="11275" width="4.7109375" style="1" customWidth="1"/>
    <col min="11276" max="11278" width="5" style="1" customWidth="1"/>
    <col min="11279" max="11279" width="3.28515625" style="1" customWidth="1"/>
    <col min="11280" max="11280" width="2.7109375" style="1" customWidth="1"/>
    <col min="11281" max="11281" width="3.28515625" style="1" customWidth="1"/>
    <col min="11282" max="11282" width="2.7109375" style="1" customWidth="1"/>
    <col min="11283" max="11283" width="3.28515625" style="1" customWidth="1"/>
    <col min="11284" max="11284" width="2.7109375" style="1" customWidth="1"/>
    <col min="11285" max="11285" width="3.28515625" style="1" customWidth="1"/>
    <col min="11286" max="11286" width="2.7109375" style="1" customWidth="1"/>
    <col min="11287" max="11287" width="3.28515625" style="1" customWidth="1"/>
    <col min="11288" max="11288" width="2.7109375" style="1" customWidth="1"/>
    <col min="11289" max="11289" width="3.28515625" style="1" customWidth="1"/>
    <col min="11290" max="11290" width="2.7109375" style="1" customWidth="1"/>
    <col min="11291" max="11291" width="3.28515625" style="1" customWidth="1"/>
    <col min="11292" max="11292" width="2.7109375" style="1" customWidth="1"/>
    <col min="11293" max="11293" width="3.28515625" style="1" customWidth="1"/>
    <col min="11294" max="11294" width="2.7109375" style="1" customWidth="1"/>
    <col min="11295" max="11295" width="3.28515625" style="1" customWidth="1"/>
    <col min="11296" max="11296" width="2.7109375" style="1" customWidth="1"/>
    <col min="11297" max="11297" width="3.28515625" style="1" customWidth="1"/>
    <col min="11298" max="11298" width="2.7109375" style="1" customWidth="1"/>
    <col min="11299" max="11299" width="3.28515625" style="1" customWidth="1"/>
    <col min="11300" max="11300" width="2.7109375" style="1" customWidth="1"/>
    <col min="11301" max="11301" width="2.42578125" style="1" customWidth="1"/>
    <col min="11302" max="11302" width="2.28515625" style="1" customWidth="1"/>
    <col min="11303" max="11303" width="2.42578125" style="1" customWidth="1"/>
    <col min="11304" max="11314" width="4.140625" style="1" customWidth="1"/>
    <col min="11315" max="11315" width="2.42578125" style="1" customWidth="1"/>
    <col min="11316" max="11326" width="4.140625" style="1" customWidth="1"/>
    <col min="11327" max="11327" width="5.85546875" style="1" customWidth="1"/>
    <col min="11328" max="11329" width="6.42578125" style="1" customWidth="1"/>
    <col min="11330" max="11330" width="6.7109375" style="1" customWidth="1"/>
    <col min="11331" max="11519" width="9.140625" style="1"/>
    <col min="11520" max="11520" width="3.42578125" style="1" customWidth="1"/>
    <col min="11521" max="11521" width="17.42578125" style="1" customWidth="1"/>
    <col min="11522" max="11522" width="11.28515625" style="1" customWidth="1"/>
    <col min="11523" max="11523" width="5" style="1" customWidth="1"/>
    <col min="11524" max="11531" width="4.7109375" style="1" customWidth="1"/>
    <col min="11532" max="11534" width="5" style="1" customWidth="1"/>
    <col min="11535" max="11535" width="3.28515625" style="1" customWidth="1"/>
    <col min="11536" max="11536" width="2.7109375" style="1" customWidth="1"/>
    <col min="11537" max="11537" width="3.28515625" style="1" customWidth="1"/>
    <col min="11538" max="11538" width="2.7109375" style="1" customWidth="1"/>
    <col min="11539" max="11539" width="3.28515625" style="1" customWidth="1"/>
    <col min="11540" max="11540" width="2.7109375" style="1" customWidth="1"/>
    <col min="11541" max="11541" width="3.28515625" style="1" customWidth="1"/>
    <col min="11542" max="11542" width="2.7109375" style="1" customWidth="1"/>
    <col min="11543" max="11543" width="3.28515625" style="1" customWidth="1"/>
    <col min="11544" max="11544" width="2.7109375" style="1" customWidth="1"/>
    <col min="11545" max="11545" width="3.28515625" style="1" customWidth="1"/>
    <col min="11546" max="11546" width="2.7109375" style="1" customWidth="1"/>
    <col min="11547" max="11547" width="3.28515625" style="1" customWidth="1"/>
    <col min="11548" max="11548" width="2.7109375" style="1" customWidth="1"/>
    <col min="11549" max="11549" width="3.28515625" style="1" customWidth="1"/>
    <col min="11550" max="11550" width="2.7109375" style="1" customWidth="1"/>
    <col min="11551" max="11551" width="3.28515625" style="1" customWidth="1"/>
    <col min="11552" max="11552" width="2.7109375" style="1" customWidth="1"/>
    <col min="11553" max="11553" width="3.28515625" style="1" customWidth="1"/>
    <col min="11554" max="11554" width="2.7109375" style="1" customWidth="1"/>
    <col min="11555" max="11555" width="3.28515625" style="1" customWidth="1"/>
    <col min="11556" max="11556" width="2.7109375" style="1" customWidth="1"/>
    <col min="11557" max="11557" width="2.42578125" style="1" customWidth="1"/>
    <col min="11558" max="11558" width="2.28515625" style="1" customWidth="1"/>
    <col min="11559" max="11559" width="2.42578125" style="1" customWidth="1"/>
    <col min="11560" max="11570" width="4.140625" style="1" customWidth="1"/>
    <col min="11571" max="11571" width="2.42578125" style="1" customWidth="1"/>
    <col min="11572" max="11582" width="4.140625" style="1" customWidth="1"/>
    <col min="11583" max="11583" width="5.85546875" style="1" customWidth="1"/>
    <col min="11584" max="11585" width="6.42578125" style="1" customWidth="1"/>
    <col min="11586" max="11586" width="6.7109375" style="1" customWidth="1"/>
    <col min="11587" max="11775" width="9.140625" style="1"/>
    <col min="11776" max="11776" width="3.42578125" style="1" customWidth="1"/>
    <col min="11777" max="11777" width="17.42578125" style="1" customWidth="1"/>
    <col min="11778" max="11778" width="11.28515625" style="1" customWidth="1"/>
    <col min="11779" max="11779" width="5" style="1" customWidth="1"/>
    <col min="11780" max="11787" width="4.7109375" style="1" customWidth="1"/>
    <col min="11788" max="11790" width="5" style="1" customWidth="1"/>
    <col min="11791" max="11791" width="3.28515625" style="1" customWidth="1"/>
    <col min="11792" max="11792" width="2.7109375" style="1" customWidth="1"/>
    <col min="11793" max="11793" width="3.28515625" style="1" customWidth="1"/>
    <col min="11794" max="11794" width="2.7109375" style="1" customWidth="1"/>
    <col min="11795" max="11795" width="3.28515625" style="1" customWidth="1"/>
    <col min="11796" max="11796" width="2.7109375" style="1" customWidth="1"/>
    <col min="11797" max="11797" width="3.28515625" style="1" customWidth="1"/>
    <col min="11798" max="11798" width="2.7109375" style="1" customWidth="1"/>
    <col min="11799" max="11799" width="3.28515625" style="1" customWidth="1"/>
    <col min="11800" max="11800" width="2.7109375" style="1" customWidth="1"/>
    <col min="11801" max="11801" width="3.28515625" style="1" customWidth="1"/>
    <col min="11802" max="11802" width="2.7109375" style="1" customWidth="1"/>
    <col min="11803" max="11803" width="3.28515625" style="1" customWidth="1"/>
    <col min="11804" max="11804" width="2.7109375" style="1" customWidth="1"/>
    <col min="11805" max="11805" width="3.28515625" style="1" customWidth="1"/>
    <col min="11806" max="11806" width="2.7109375" style="1" customWidth="1"/>
    <col min="11807" max="11807" width="3.28515625" style="1" customWidth="1"/>
    <col min="11808" max="11808" width="2.7109375" style="1" customWidth="1"/>
    <col min="11809" max="11809" width="3.28515625" style="1" customWidth="1"/>
    <col min="11810" max="11810" width="2.7109375" style="1" customWidth="1"/>
    <col min="11811" max="11811" width="3.28515625" style="1" customWidth="1"/>
    <col min="11812" max="11812" width="2.7109375" style="1" customWidth="1"/>
    <col min="11813" max="11813" width="2.42578125" style="1" customWidth="1"/>
    <col min="11814" max="11814" width="2.28515625" style="1" customWidth="1"/>
    <col min="11815" max="11815" width="2.42578125" style="1" customWidth="1"/>
    <col min="11816" max="11826" width="4.140625" style="1" customWidth="1"/>
    <col min="11827" max="11827" width="2.42578125" style="1" customWidth="1"/>
    <col min="11828" max="11838" width="4.140625" style="1" customWidth="1"/>
    <col min="11839" max="11839" width="5.85546875" style="1" customWidth="1"/>
    <col min="11840" max="11841" width="6.42578125" style="1" customWidth="1"/>
    <col min="11842" max="11842" width="6.7109375" style="1" customWidth="1"/>
    <col min="11843" max="12031" width="9.140625" style="1"/>
    <col min="12032" max="12032" width="3.42578125" style="1" customWidth="1"/>
    <col min="12033" max="12033" width="17.42578125" style="1" customWidth="1"/>
    <col min="12034" max="12034" width="11.28515625" style="1" customWidth="1"/>
    <col min="12035" max="12035" width="5" style="1" customWidth="1"/>
    <col min="12036" max="12043" width="4.7109375" style="1" customWidth="1"/>
    <col min="12044" max="12046" width="5" style="1" customWidth="1"/>
    <col min="12047" max="12047" width="3.28515625" style="1" customWidth="1"/>
    <col min="12048" max="12048" width="2.7109375" style="1" customWidth="1"/>
    <col min="12049" max="12049" width="3.28515625" style="1" customWidth="1"/>
    <col min="12050" max="12050" width="2.7109375" style="1" customWidth="1"/>
    <col min="12051" max="12051" width="3.28515625" style="1" customWidth="1"/>
    <col min="12052" max="12052" width="2.7109375" style="1" customWidth="1"/>
    <col min="12053" max="12053" width="3.28515625" style="1" customWidth="1"/>
    <col min="12054" max="12054" width="2.7109375" style="1" customWidth="1"/>
    <col min="12055" max="12055" width="3.28515625" style="1" customWidth="1"/>
    <col min="12056" max="12056" width="2.7109375" style="1" customWidth="1"/>
    <col min="12057" max="12057" width="3.28515625" style="1" customWidth="1"/>
    <col min="12058" max="12058" width="2.7109375" style="1" customWidth="1"/>
    <col min="12059" max="12059" width="3.28515625" style="1" customWidth="1"/>
    <col min="12060" max="12060" width="2.7109375" style="1" customWidth="1"/>
    <col min="12061" max="12061" width="3.28515625" style="1" customWidth="1"/>
    <col min="12062" max="12062" width="2.7109375" style="1" customWidth="1"/>
    <col min="12063" max="12063" width="3.28515625" style="1" customWidth="1"/>
    <col min="12064" max="12064" width="2.7109375" style="1" customWidth="1"/>
    <col min="12065" max="12065" width="3.28515625" style="1" customWidth="1"/>
    <col min="12066" max="12066" width="2.7109375" style="1" customWidth="1"/>
    <col min="12067" max="12067" width="3.28515625" style="1" customWidth="1"/>
    <col min="12068" max="12068" width="2.7109375" style="1" customWidth="1"/>
    <col min="12069" max="12069" width="2.42578125" style="1" customWidth="1"/>
    <col min="12070" max="12070" width="2.28515625" style="1" customWidth="1"/>
    <col min="12071" max="12071" width="2.42578125" style="1" customWidth="1"/>
    <col min="12072" max="12082" width="4.140625" style="1" customWidth="1"/>
    <col min="12083" max="12083" width="2.42578125" style="1" customWidth="1"/>
    <col min="12084" max="12094" width="4.140625" style="1" customWidth="1"/>
    <col min="12095" max="12095" width="5.85546875" style="1" customWidth="1"/>
    <col min="12096" max="12097" width="6.42578125" style="1" customWidth="1"/>
    <col min="12098" max="12098" width="6.7109375" style="1" customWidth="1"/>
    <col min="12099" max="12287" width="9.140625" style="1"/>
    <col min="12288" max="12288" width="3.42578125" style="1" customWidth="1"/>
    <col min="12289" max="12289" width="17.42578125" style="1" customWidth="1"/>
    <col min="12290" max="12290" width="11.28515625" style="1" customWidth="1"/>
    <col min="12291" max="12291" width="5" style="1" customWidth="1"/>
    <col min="12292" max="12299" width="4.7109375" style="1" customWidth="1"/>
    <col min="12300" max="12302" width="5" style="1" customWidth="1"/>
    <col min="12303" max="12303" width="3.28515625" style="1" customWidth="1"/>
    <col min="12304" max="12304" width="2.7109375" style="1" customWidth="1"/>
    <col min="12305" max="12305" width="3.28515625" style="1" customWidth="1"/>
    <col min="12306" max="12306" width="2.7109375" style="1" customWidth="1"/>
    <col min="12307" max="12307" width="3.28515625" style="1" customWidth="1"/>
    <col min="12308" max="12308" width="2.7109375" style="1" customWidth="1"/>
    <col min="12309" max="12309" width="3.28515625" style="1" customWidth="1"/>
    <col min="12310" max="12310" width="2.7109375" style="1" customWidth="1"/>
    <col min="12311" max="12311" width="3.28515625" style="1" customWidth="1"/>
    <col min="12312" max="12312" width="2.7109375" style="1" customWidth="1"/>
    <col min="12313" max="12313" width="3.28515625" style="1" customWidth="1"/>
    <col min="12314" max="12314" width="2.7109375" style="1" customWidth="1"/>
    <col min="12315" max="12315" width="3.28515625" style="1" customWidth="1"/>
    <col min="12316" max="12316" width="2.7109375" style="1" customWidth="1"/>
    <col min="12317" max="12317" width="3.28515625" style="1" customWidth="1"/>
    <col min="12318" max="12318" width="2.7109375" style="1" customWidth="1"/>
    <col min="12319" max="12319" width="3.28515625" style="1" customWidth="1"/>
    <col min="12320" max="12320" width="2.7109375" style="1" customWidth="1"/>
    <col min="12321" max="12321" width="3.28515625" style="1" customWidth="1"/>
    <col min="12322" max="12322" width="2.7109375" style="1" customWidth="1"/>
    <col min="12323" max="12323" width="3.28515625" style="1" customWidth="1"/>
    <col min="12324" max="12324" width="2.7109375" style="1" customWidth="1"/>
    <col min="12325" max="12325" width="2.42578125" style="1" customWidth="1"/>
    <col min="12326" max="12326" width="2.28515625" style="1" customWidth="1"/>
    <col min="12327" max="12327" width="2.42578125" style="1" customWidth="1"/>
    <col min="12328" max="12338" width="4.140625" style="1" customWidth="1"/>
    <col min="12339" max="12339" width="2.42578125" style="1" customWidth="1"/>
    <col min="12340" max="12350" width="4.140625" style="1" customWidth="1"/>
    <col min="12351" max="12351" width="5.85546875" style="1" customWidth="1"/>
    <col min="12352" max="12353" width="6.42578125" style="1" customWidth="1"/>
    <col min="12354" max="12354" width="6.7109375" style="1" customWidth="1"/>
    <col min="12355" max="12543" width="9.140625" style="1"/>
    <col min="12544" max="12544" width="3.42578125" style="1" customWidth="1"/>
    <col min="12545" max="12545" width="17.42578125" style="1" customWidth="1"/>
    <col min="12546" max="12546" width="11.28515625" style="1" customWidth="1"/>
    <col min="12547" max="12547" width="5" style="1" customWidth="1"/>
    <col min="12548" max="12555" width="4.7109375" style="1" customWidth="1"/>
    <col min="12556" max="12558" width="5" style="1" customWidth="1"/>
    <col min="12559" max="12559" width="3.28515625" style="1" customWidth="1"/>
    <col min="12560" max="12560" width="2.7109375" style="1" customWidth="1"/>
    <col min="12561" max="12561" width="3.28515625" style="1" customWidth="1"/>
    <col min="12562" max="12562" width="2.7109375" style="1" customWidth="1"/>
    <col min="12563" max="12563" width="3.28515625" style="1" customWidth="1"/>
    <col min="12564" max="12564" width="2.7109375" style="1" customWidth="1"/>
    <col min="12565" max="12565" width="3.28515625" style="1" customWidth="1"/>
    <col min="12566" max="12566" width="2.7109375" style="1" customWidth="1"/>
    <col min="12567" max="12567" width="3.28515625" style="1" customWidth="1"/>
    <col min="12568" max="12568" width="2.7109375" style="1" customWidth="1"/>
    <col min="12569" max="12569" width="3.28515625" style="1" customWidth="1"/>
    <col min="12570" max="12570" width="2.7109375" style="1" customWidth="1"/>
    <col min="12571" max="12571" width="3.28515625" style="1" customWidth="1"/>
    <col min="12572" max="12572" width="2.7109375" style="1" customWidth="1"/>
    <col min="12573" max="12573" width="3.28515625" style="1" customWidth="1"/>
    <col min="12574" max="12574" width="2.7109375" style="1" customWidth="1"/>
    <col min="12575" max="12575" width="3.28515625" style="1" customWidth="1"/>
    <col min="12576" max="12576" width="2.7109375" style="1" customWidth="1"/>
    <col min="12577" max="12577" width="3.28515625" style="1" customWidth="1"/>
    <col min="12578" max="12578" width="2.7109375" style="1" customWidth="1"/>
    <col min="12579" max="12579" width="3.28515625" style="1" customWidth="1"/>
    <col min="12580" max="12580" width="2.7109375" style="1" customWidth="1"/>
    <col min="12581" max="12581" width="2.42578125" style="1" customWidth="1"/>
    <col min="12582" max="12582" width="2.28515625" style="1" customWidth="1"/>
    <col min="12583" max="12583" width="2.42578125" style="1" customWidth="1"/>
    <col min="12584" max="12594" width="4.140625" style="1" customWidth="1"/>
    <col min="12595" max="12595" width="2.42578125" style="1" customWidth="1"/>
    <col min="12596" max="12606" width="4.140625" style="1" customWidth="1"/>
    <col min="12607" max="12607" width="5.85546875" style="1" customWidth="1"/>
    <col min="12608" max="12609" width="6.42578125" style="1" customWidth="1"/>
    <col min="12610" max="12610" width="6.7109375" style="1" customWidth="1"/>
    <col min="12611" max="12799" width="9.140625" style="1"/>
    <col min="12800" max="12800" width="3.42578125" style="1" customWidth="1"/>
    <col min="12801" max="12801" width="17.42578125" style="1" customWidth="1"/>
    <col min="12802" max="12802" width="11.28515625" style="1" customWidth="1"/>
    <col min="12803" max="12803" width="5" style="1" customWidth="1"/>
    <col min="12804" max="12811" width="4.7109375" style="1" customWidth="1"/>
    <col min="12812" max="12814" width="5" style="1" customWidth="1"/>
    <col min="12815" max="12815" width="3.28515625" style="1" customWidth="1"/>
    <col min="12816" max="12816" width="2.7109375" style="1" customWidth="1"/>
    <col min="12817" max="12817" width="3.28515625" style="1" customWidth="1"/>
    <col min="12818" max="12818" width="2.7109375" style="1" customWidth="1"/>
    <col min="12819" max="12819" width="3.28515625" style="1" customWidth="1"/>
    <col min="12820" max="12820" width="2.7109375" style="1" customWidth="1"/>
    <col min="12821" max="12821" width="3.28515625" style="1" customWidth="1"/>
    <col min="12822" max="12822" width="2.7109375" style="1" customWidth="1"/>
    <col min="12823" max="12823" width="3.28515625" style="1" customWidth="1"/>
    <col min="12824" max="12824" width="2.7109375" style="1" customWidth="1"/>
    <col min="12825" max="12825" width="3.28515625" style="1" customWidth="1"/>
    <col min="12826" max="12826" width="2.7109375" style="1" customWidth="1"/>
    <col min="12827" max="12827" width="3.28515625" style="1" customWidth="1"/>
    <col min="12828" max="12828" width="2.7109375" style="1" customWidth="1"/>
    <col min="12829" max="12829" width="3.28515625" style="1" customWidth="1"/>
    <col min="12830" max="12830" width="2.7109375" style="1" customWidth="1"/>
    <col min="12831" max="12831" width="3.28515625" style="1" customWidth="1"/>
    <col min="12832" max="12832" width="2.7109375" style="1" customWidth="1"/>
    <col min="12833" max="12833" width="3.28515625" style="1" customWidth="1"/>
    <col min="12834" max="12834" width="2.7109375" style="1" customWidth="1"/>
    <col min="12835" max="12835" width="3.28515625" style="1" customWidth="1"/>
    <col min="12836" max="12836" width="2.7109375" style="1" customWidth="1"/>
    <col min="12837" max="12837" width="2.42578125" style="1" customWidth="1"/>
    <col min="12838" max="12838" width="2.28515625" style="1" customWidth="1"/>
    <col min="12839" max="12839" width="2.42578125" style="1" customWidth="1"/>
    <col min="12840" max="12850" width="4.140625" style="1" customWidth="1"/>
    <col min="12851" max="12851" width="2.42578125" style="1" customWidth="1"/>
    <col min="12852" max="12862" width="4.140625" style="1" customWidth="1"/>
    <col min="12863" max="12863" width="5.85546875" style="1" customWidth="1"/>
    <col min="12864" max="12865" width="6.42578125" style="1" customWidth="1"/>
    <col min="12866" max="12866" width="6.7109375" style="1" customWidth="1"/>
    <col min="12867" max="13055" width="9.140625" style="1"/>
    <col min="13056" max="13056" width="3.42578125" style="1" customWidth="1"/>
    <col min="13057" max="13057" width="17.42578125" style="1" customWidth="1"/>
    <col min="13058" max="13058" width="11.28515625" style="1" customWidth="1"/>
    <col min="13059" max="13059" width="5" style="1" customWidth="1"/>
    <col min="13060" max="13067" width="4.7109375" style="1" customWidth="1"/>
    <col min="13068" max="13070" width="5" style="1" customWidth="1"/>
    <col min="13071" max="13071" width="3.28515625" style="1" customWidth="1"/>
    <col min="13072" max="13072" width="2.7109375" style="1" customWidth="1"/>
    <col min="13073" max="13073" width="3.28515625" style="1" customWidth="1"/>
    <col min="13074" max="13074" width="2.7109375" style="1" customWidth="1"/>
    <col min="13075" max="13075" width="3.28515625" style="1" customWidth="1"/>
    <col min="13076" max="13076" width="2.7109375" style="1" customWidth="1"/>
    <col min="13077" max="13077" width="3.28515625" style="1" customWidth="1"/>
    <col min="13078" max="13078" width="2.7109375" style="1" customWidth="1"/>
    <col min="13079" max="13079" width="3.28515625" style="1" customWidth="1"/>
    <col min="13080" max="13080" width="2.7109375" style="1" customWidth="1"/>
    <col min="13081" max="13081" width="3.28515625" style="1" customWidth="1"/>
    <col min="13082" max="13082" width="2.7109375" style="1" customWidth="1"/>
    <col min="13083" max="13083" width="3.28515625" style="1" customWidth="1"/>
    <col min="13084" max="13084" width="2.7109375" style="1" customWidth="1"/>
    <col min="13085" max="13085" width="3.28515625" style="1" customWidth="1"/>
    <col min="13086" max="13086" width="2.7109375" style="1" customWidth="1"/>
    <col min="13087" max="13087" width="3.28515625" style="1" customWidth="1"/>
    <col min="13088" max="13088" width="2.7109375" style="1" customWidth="1"/>
    <col min="13089" max="13089" width="3.28515625" style="1" customWidth="1"/>
    <col min="13090" max="13090" width="2.7109375" style="1" customWidth="1"/>
    <col min="13091" max="13091" width="3.28515625" style="1" customWidth="1"/>
    <col min="13092" max="13092" width="2.7109375" style="1" customWidth="1"/>
    <col min="13093" max="13093" width="2.42578125" style="1" customWidth="1"/>
    <col min="13094" max="13094" width="2.28515625" style="1" customWidth="1"/>
    <col min="13095" max="13095" width="2.42578125" style="1" customWidth="1"/>
    <col min="13096" max="13106" width="4.140625" style="1" customWidth="1"/>
    <col min="13107" max="13107" width="2.42578125" style="1" customWidth="1"/>
    <col min="13108" max="13118" width="4.140625" style="1" customWidth="1"/>
    <col min="13119" max="13119" width="5.85546875" style="1" customWidth="1"/>
    <col min="13120" max="13121" width="6.42578125" style="1" customWidth="1"/>
    <col min="13122" max="13122" width="6.7109375" style="1" customWidth="1"/>
    <col min="13123" max="13311" width="9.140625" style="1"/>
    <col min="13312" max="13312" width="3.42578125" style="1" customWidth="1"/>
    <col min="13313" max="13313" width="17.42578125" style="1" customWidth="1"/>
    <col min="13314" max="13314" width="11.28515625" style="1" customWidth="1"/>
    <col min="13315" max="13315" width="5" style="1" customWidth="1"/>
    <col min="13316" max="13323" width="4.7109375" style="1" customWidth="1"/>
    <col min="13324" max="13326" width="5" style="1" customWidth="1"/>
    <col min="13327" max="13327" width="3.28515625" style="1" customWidth="1"/>
    <col min="13328" max="13328" width="2.7109375" style="1" customWidth="1"/>
    <col min="13329" max="13329" width="3.28515625" style="1" customWidth="1"/>
    <col min="13330" max="13330" width="2.7109375" style="1" customWidth="1"/>
    <col min="13331" max="13331" width="3.28515625" style="1" customWidth="1"/>
    <col min="13332" max="13332" width="2.7109375" style="1" customWidth="1"/>
    <col min="13333" max="13333" width="3.28515625" style="1" customWidth="1"/>
    <col min="13334" max="13334" width="2.7109375" style="1" customWidth="1"/>
    <col min="13335" max="13335" width="3.28515625" style="1" customWidth="1"/>
    <col min="13336" max="13336" width="2.7109375" style="1" customWidth="1"/>
    <col min="13337" max="13337" width="3.28515625" style="1" customWidth="1"/>
    <col min="13338" max="13338" width="2.7109375" style="1" customWidth="1"/>
    <col min="13339" max="13339" width="3.28515625" style="1" customWidth="1"/>
    <col min="13340" max="13340" width="2.7109375" style="1" customWidth="1"/>
    <col min="13341" max="13341" width="3.28515625" style="1" customWidth="1"/>
    <col min="13342" max="13342" width="2.7109375" style="1" customWidth="1"/>
    <col min="13343" max="13343" width="3.28515625" style="1" customWidth="1"/>
    <col min="13344" max="13344" width="2.7109375" style="1" customWidth="1"/>
    <col min="13345" max="13345" width="3.28515625" style="1" customWidth="1"/>
    <col min="13346" max="13346" width="2.7109375" style="1" customWidth="1"/>
    <col min="13347" max="13347" width="3.28515625" style="1" customWidth="1"/>
    <col min="13348" max="13348" width="2.7109375" style="1" customWidth="1"/>
    <col min="13349" max="13349" width="2.42578125" style="1" customWidth="1"/>
    <col min="13350" max="13350" width="2.28515625" style="1" customWidth="1"/>
    <col min="13351" max="13351" width="2.42578125" style="1" customWidth="1"/>
    <col min="13352" max="13362" width="4.140625" style="1" customWidth="1"/>
    <col min="13363" max="13363" width="2.42578125" style="1" customWidth="1"/>
    <col min="13364" max="13374" width="4.140625" style="1" customWidth="1"/>
    <col min="13375" max="13375" width="5.85546875" style="1" customWidth="1"/>
    <col min="13376" max="13377" width="6.42578125" style="1" customWidth="1"/>
    <col min="13378" max="13378" width="6.7109375" style="1" customWidth="1"/>
    <col min="13379" max="13567" width="9.140625" style="1"/>
    <col min="13568" max="13568" width="3.42578125" style="1" customWidth="1"/>
    <col min="13569" max="13569" width="17.42578125" style="1" customWidth="1"/>
    <col min="13570" max="13570" width="11.28515625" style="1" customWidth="1"/>
    <col min="13571" max="13571" width="5" style="1" customWidth="1"/>
    <col min="13572" max="13579" width="4.7109375" style="1" customWidth="1"/>
    <col min="13580" max="13582" width="5" style="1" customWidth="1"/>
    <col min="13583" max="13583" width="3.28515625" style="1" customWidth="1"/>
    <col min="13584" max="13584" width="2.7109375" style="1" customWidth="1"/>
    <col min="13585" max="13585" width="3.28515625" style="1" customWidth="1"/>
    <col min="13586" max="13586" width="2.7109375" style="1" customWidth="1"/>
    <col min="13587" max="13587" width="3.28515625" style="1" customWidth="1"/>
    <col min="13588" max="13588" width="2.7109375" style="1" customWidth="1"/>
    <col min="13589" max="13589" width="3.28515625" style="1" customWidth="1"/>
    <col min="13590" max="13590" width="2.7109375" style="1" customWidth="1"/>
    <col min="13591" max="13591" width="3.28515625" style="1" customWidth="1"/>
    <col min="13592" max="13592" width="2.7109375" style="1" customWidth="1"/>
    <col min="13593" max="13593" width="3.28515625" style="1" customWidth="1"/>
    <col min="13594" max="13594" width="2.7109375" style="1" customWidth="1"/>
    <col min="13595" max="13595" width="3.28515625" style="1" customWidth="1"/>
    <col min="13596" max="13596" width="2.7109375" style="1" customWidth="1"/>
    <col min="13597" max="13597" width="3.28515625" style="1" customWidth="1"/>
    <col min="13598" max="13598" width="2.7109375" style="1" customWidth="1"/>
    <col min="13599" max="13599" width="3.28515625" style="1" customWidth="1"/>
    <col min="13600" max="13600" width="2.7109375" style="1" customWidth="1"/>
    <col min="13601" max="13601" width="3.28515625" style="1" customWidth="1"/>
    <col min="13602" max="13602" width="2.7109375" style="1" customWidth="1"/>
    <col min="13603" max="13603" width="3.28515625" style="1" customWidth="1"/>
    <col min="13604" max="13604" width="2.7109375" style="1" customWidth="1"/>
    <col min="13605" max="13605" width="2.42578125" style="1" customWidth="1"/>
    <col min="13606" max="13606" width="2.28515625" style="1" customWidth="1"/>
    <col min="13607" max="13607" width="2.42578125" style="1" customWidth="1"/>
    <col min="13608" max="13618" width="4.140625" style="1" customWidth="1"/>
    <col min="13619" max="13619" width="2.42578125" style="1" customWidth="1"/>
    <col min="13620" max="13630" width="4.140625" style="1" customWidth="1"/>
    <col min="13631" max="13631" width="5.85546875" style="1" customWidth="1"/>
    <col min="13632" max="13633" width="6.42578125" style="1" customWidth="1"/>
    <col min="13634" max="13634" width="6.7109375" style="1" customWidth="1"/>
    <col min="13635" max="13823" width="9.140625" style="1"/>
    <col min="13824" max="13824" width="3.42578125" style="1" customWidth="1"/>
    <col min="13825" max="13825" width="17.42578125" style="1" customWidth="1"/>
    <col min="13826" max="13826" width="11.28515625" style="1" customWidth="1"/>
    <col min="13827" max="13827" width="5" style="1" customWidth="1"/>
    <col min="13828" max="13835" width="4.7109375" style="1" customWidth="1"/>
    <col min="13836" max="13838" width="5" style="1" customWidth="1"/>
    <col min="13839" max="13839" width="3.28515625" style="1" customWidth="1"/>
    <col min="13840" max="13840" width="2.7109375" style="1" customWidth="1"/>
    <col min="13841" max="13841" width="3.28515625" style="1" customWidth="1"/>
    <col min="13842" max="13842" width="2.7109375" style="1" customWidth="1"/>
    <col min="13843" max="13843" width="3.28515625" style="1" customWidth="1"/>
    <col min="13844" max="13844" width="2.7109375" style="1" customWidth="1"/>
    <col min="13845" max="13845" width="3.28515625" style="1" customWidth="1"/>
    <col min="13846" max="13846" width="2.7109375" style="1" customWidth="1"/>
    <col min="13847" max="13847" width="3.28515625" style="1" customWidth="1"/>
    <col min="13848" max="13848" width="2.7109375" style="1" customWidth="1"/>
    <col min="13849" max="13849" width="3.28515625" style="1" customWidth="1"/>
    <col min="13850" max="13850" width="2.7109375" style="1" customWidth="1"/>
    <col min="13851" max="13851" width="3.28515625" style="1" customWidth="1"/>
    <col min="13852" max="13852" width="2.7109375" style="1" customWidth="1"/>
    <col min="13853" max="13853" width="3.28515625" style="1" customWidth="1"/>
    <col min="13854" max="13854" width="2.7109375" style="1" customWidth="1"/>
    <col min="13855" max="13855" width="3.28515625" style="1" customWidth="1"/>
    <col min="13856" max="13856" width="2.7109375" style="1" customWidth="1"/>
    <col min="13857" max="13857" width="3.28515625" style="1" customWidth="1"/>
    <col min="13858" max="13858" width="2.7109375" style="1" customWidth="1"/>
    <col min="13859" max="13859" width="3.28515625" style="1" customWidth="1"/>
    <col min="13860" max="13860" width="2.7109375" style="1" customWidth="1"/>
    <col min="13861" max="13861" width="2.42578125" style="1" customWidth="1"/>
    <col min="13862" max="13862" width="2.28515625" style="1" customWidth="1"/>
    <col min="13863" max="13863" width="2.42578125" style="1" customWidth="1"/>
    <col min="13864" max="13874" width="4.140625" style="1" customWidth="1"/>
    <col min="13875" max="13875" width="2.42578125" style="1" customWidth="1"/>
    <col min="13876" max="13886" width="4.140625" style="1" customWidth="1"/>
    <col min="13887" max="13887" width="5.85546875" style="1" customWidth="1"/>
    <col min="13888" max="13889" width="6.42578125" style="1" customWidth="1"/>
    <col min="13890" max="13890" width="6.7109375" style="1" customWidth="1"/>
    <col min="13891" max="14079" width="9.140625" style="1"/>
    <col min="14080" max="14080" width="3.42578125" style="1" customWidth="1"/>
    <col min="14081" max="14081" width="17.42578125" style="1" customWidth="1"/>
    <col min="14082" max="14082" width="11.28515625" style="1" customWidth="1"/>
    <col min="14083" max="14083" width="5" style="1" customWidth="1"/>
    <col min="14084" max="14091" width="4.7109375" style="1" customWidth="1"/>
    <col min="14092" max="14094" width="5" style="1" customWidth="1"/>
    <col min="14095" max="14095" width="3.28515625" style="1" customWidth="1"/>
    <col min="14096" max="14096" width="2.7109375" style="1" customWidth="1"/>
    <col min="14097" max="14097" width="3.28515625" style="1" customWidth="1"/>
    <col min="14098" max="14098" width="2.7109375" style="1" customWidth="1"/>
    <col min="14099" max="14099" width="3.28515625" style="1" customWidth="1"/>
    <col min="14100" max="14100" width="2.7109375" style="1" customWidth="1"/>
    <col min="14101" max="14101" width="3.28515625" style="1" customWidth="1"/>
    <col min="14102" max="14102" width="2.7109375" style="1" customWidth="1"/>
    <col min="14103" max="14103" width="3.28515625" style="1" customWidth="1"/>
    <col min="14104" max="14104" width="2.7109375" style="1" customWidth="1"/>
    <col min="14105" max="14105" width="3.28515625" style="1" customWidth="1"/>
    <col min="14106" max="14106" width="2.7109375" style="1" customWidth="1"/>
    <col min="14107" max="14107" width="3.28515625" style="1" customWidth="1"/>
    <col min="14108" max="14108" width="2.7109375" style="1" customWidth="1"/>
    <col min="14109" max="14109" width="3.28515625" style="1" customWidth="1"/>
    <col min="14110" max="14110" width="2.7109375" style="1" customWidth="1"/>
    <col min="14111" max="14111" width="3.28515625" style="1" customWidth="1"/>
    <col min="14112" max="14112" width="2.7109375" style="1" customWidth="1"/>
    <col min="14113" max="14113" width="3.28515625" style="1" customWidth="1"/>
    <col min="14114" max="14114" width="2.7109375" style="1" customWidth="1"/>
    <col min="14115" max="14115" width="3.28515625" style="1" customWidth="1"/>
    <col min="14116" max="14116" width="2.7109375" style="1" customWidth="1"/>
    <col min="14117" max="14117" width="2.42578125" style="1" customWidth="1"/>
    <col min="14118" max="14118" width="2.28515625" style="1" customWidth="1"/>
    <col min="14119" max="14119" width="2.42578125" style="1" customWidth="1"/>
    <col min="14120" max="14130" width="4.140625" style="1" customWidth="1"/>
    <col min="14131" max="14131" width="2.42578125" style="1" customWidth="1"/>
    <col min="14132" max="14142" width="4.140625" style="1" customWidth="1"/>
    <col min="14143" max="14143" width="5.85546875" style="1" customWidth="1"/>
    <col min="14144" max="14145" width="6.42578125" style="1" customWidth="1"/>
    <col min="14146" max="14146" width="6.7109375" style="1" customWidth="1"/>
    <col min="14147" max="14335" width="9.140625" style="1"/>
    <col min="14336" max="14336" width="3.42578125" style="1" customWidth="1"/>
    <col min="14337" max="14337" width="17.42578125" style="1" customWidth="1"/>
    <col min="14338" max="14338" width="11.28515625" style="1" customWidth="1"/>
    <col min="14339" max="14339" width="5" style="1" customWidth="1"/>
    <col min="14340" max="14347" width="4.7109375" style="1" customWidth="1"/>
    <col min="14348" max="14350" width="5" style="1" customWidth="1"/>
    <col min="14351" max="14351" width="3.28515625" style="1" customWidth="1"/>
    <col min="14352" max="14352" width="2.7109375" style="1" customWidth="1"/>
    <col min="14353" max="14353" width="3.28515625" style="1" customWidth="1"/>
    <col min="14354" max="14354" width="2.7109375" style="1" customWidth="1"/>
    <col min="14355" max="14355" width="3.28515625" style="1" customWidth="1"/>
    <col min="14356" max="14356" width="2.7109375" style="1" customWidth="1"/>
    <col min="14357" max="14357" width="3.28515625" style="1" customWidth="1"/>
    <col min="14358" max="14358" width="2.7109375" style="1" customWidth="1"/>
    <col min="14359" max="14359" width="3.28515625" style="1" customWidth="1"/>
    <col min="14360" max="14360" width="2.7109375" style="1" customWidth="1"/>
    <col min="14361" max="14361" width="3.28515625" style="1" customWidth="1"/>
    <col min="14362" max="14362" width="2.7109375" style="1" customWidth="1"/>
    <col min="14363" max="14363" width="3.28515625" style="1" customWidth="1"/>
    <col min="14364" max="14364" width="2.7109375" style="1" customWidth="1"/>
    <col min="14365" max="14365" width="3.28515625" style="1" customWidth="1"/>
    <col min="14366" max="14366" width="2.7109375" style="1" customWidth="1"/>
    <col min="14367" max="14367" width="3.28515625" style="1" customWidth="1"/>
    <col min="14368" max="14368" width="2.7109375" style="1" customWidth="1"/>
    <col min="14369" max="14369" width="3.28515625" style="1" customWidth="1"/>
    <col min="14370" max="14370" width="2.7109375" style="1" customWidth="1"/>
    <col min="14371" max="14371" width="3.28515625" style="1" customWidth="1"/>
    <col min="14372" max="14372" width="2.7109375" style="1" customWidth="1"/>
    <col min="14373" max="14373" width="2.42578125" style="1" customWidth="1"/>
    <col min="14374" max="14374" width="2.28515625" style="1" customWidth="1"/>
    <col min="14375" max="14375" width="2.42578125" style="1" customWidth="1"/>
    <col min="14376" max="14386" width="4.140625" style="1" customWidth="1"/>
    <col min="14387" max="14387" width="2.42578125" style="1" customWidth="1"/>
    <col min="14388" max="14398" width="4.140625" style="1" customWidth="1"/>
    <col min="14399" max="14399" width="5.85546875" style="1" customWidth="1"/>
    <col min="14400" max="14401" width="6.42578125" style="1" customWidth="1"/>
    <col min="14402" max="14402" width="6.7109375" style="1" customWidth="1"/>
    <col min="14403" max="14591" width="9.140625" style="1"/>
    <col min="14592" max="14592" width="3.42578125" style="1" customWidth="1"/>
    <col min="14593" max="14593" width="17.42578125" style="1" customWidth="1"/>
    <col min="14594" max="14594" width="11.28515625" style="1" customWidth="1"/>
    <col min="14595" max="14595" width="5" style="1" customWidth="1"/>
    <col min="14596" max="14603" width="4.7109375" style="1" customWidth="1"/>
    <col min="14604" max="14606" width="5" style="1" customWidth="1"/>
    <col min="14607" max="14607" width="3.28515625" style="1" customWidth="1"/>
    <col min="14608" max="14608" width="2.7109375" style="1" customWidth="1"/>
    <col min="14609" max="14609" width="3.28515625" style="1" customWidth="1"/>
    <col min="14610" max="14610" width="2.7109375" style="1" customWidth="1"/>
    <col min="14611" max="14611" width="3.28515625" style="1" customWidth="1"/>
    <col min="14612" max="14612" width="2.7109375" style="1" customWidth="1"/>
    <col min="14613" max="14613" width="3.28515625" style="1" customWidth="1"/>
    <col min="14614" max="14614" width="2.7109375" style="1" customWidth="1"/>
    <col min="14615" max="14615" width="3.28515625" style="1" customWidth="1"/>
    <col min="14616" max="14616" width="2.7109375" style="1" customWidth="1"/>
    <col min="14617" max="14617" width="3.28515625" style="1" customWidth="1"/>
    <col min="14618" max="14618" width="2.7109375" style="1" customWidth="1"/>
    <col min="14619" max="14619" width="3.28515625" style="1" customWidth="1"/>
    <col min="14620" max="14620" width="2.7109375" style="1" customWidth="1"/>
    <col min="14621" max="14621" width="3.28515625" style="1" customWidth="1"/>
    <col min="14622" max="14622" width="2.7109375" style="1" customWidth="1"/>
    <col min="14623" max="14623" width="3.28515625" style="1" customWidth="1"/>
    <col min="14624" max="14624" width="2.7109375" style="1" customWidth="1"/>
    <col min="14625" max="14625" width="3.28515625" style="1" customWidth="1"/>
    <col min="14626" max="14626" width="2.7109375" style="1" customWidth="1"/>
    <col min="14627" max="14627" width="3.28515625" style="1" customWidth="1"/>
    <col min="14628" max="14628" width="2.7109375" style="1" customWidth="1"/>
    <col min="14629" max="14629" width="2.42578125" style="1" customWidth="1"/>
    <col min="14630" max="14630" width="2.28515625" style="1" customWidth="1"/>
    <col min="14631" max="14631" width="2.42578125" style="1" customWidth="1"/>
    <col min="14632" max="14642" width="4.140625" style="1" customWidth="1"/>
    <col min="14643" max="14643" width="2.42578125" style="1" customWidth="1"/>
    <col min="14644" max="14654" width="4.140625" style="1" customWidth="1"/>
    <col min="14655" max="14655" width="5.85546875" style="1" customWidth="1"/>
    <col min="14656" max="14657" width="6.42578125" style="1" customWidth="1"/>
    <col min="14658" max="14658" width="6.7109375" style="1" customWidth="1"/>
    <col min="14659" max="14847" width="9.140625" style="1"/>
    <col min="14848" max="14848" width="3.42578125" style="1" customWidth="1"/>
    <col min="14849" max="14849" width="17.42578125" style="1" customWidth="1"/>
    <col min="14850" max="14850" width="11.28515625" style="1" customWidth="1"/>
    <col min="14851" max="14851" width="5" style="1" customWidth="1"/>
    <col min="14852" max="14859" width="4.7109375" style="1" customWidth="1"/>
    <col min="14860" max="14862" width="5" style="1" customWidth="1"/>
    <col min="14863" max="14863" width="3.28515625" style="1" customWidth="1"/>
    <col min="14864" max="14864" width="2.7109375" style="1" customWidth="1"/>
    <col min="14865" max="14865" width="3.28515625" style="1" customWidth="1"/>
    <col min="14866" max="14866" width="2.7109375" style="1" customWidth="1"/>
    <col min="14867" max="14867" width="3.28515625" style="1" customWidth="1"/>
    <col min="14868" max="14868" width="2.7109375" style="1" customWidth="1"/>
    <col min="14869" max="14869" width="3.28515625" style="1" customWidth="1"/>
    <col min="14870" max="14870" width="2.7109375" style="1" customWidth="1"/>
    <col min="14871" max="14871" width="3.28515625" style="1" customWidth="1"/>
    <col min="14872" max="14872" width="2.7109375" style="1" customWidth="1"/>
    <col min="14873" max="14873" width="3.28515625" style="1" customWidth="1"/>
    <col min="14874" max="14874" width="2.7109375" style="1" customWidth="1"/>
    <col min="14875" max="14875" width="3.28515625" style="1" customWidth="1"/>
    <col min="14876" max="14876" width="2.7109375" style="1" customWidth="1"/>
    <col min="14877" max="14877" width="3.28515625" style="1" customWidth="1"/>
    <col min="14878" max="14878" width="2.7109375" style="1" customWidth="1"/>
    <col min="14879" max="14879" width="3.28515625" style="1" customWidth="1"/>
    <col min="14880" max="14880" width="2.7109375" style="1" customWidth="1"/>
    <col min="14881" max="14881" width="3.28515625" style="1" customWidth="1"/>
    <col min="14882" max="14882" width="2.7109375" style="1" customWidth="1"/>
    <col min="14883" max="14883" width="3.28515625" style="1" customWidth="1"/>
    <col min="14884" max="14884" width="2.7109375" style="1" customWidth="1"/>
    <col min="14885" max="14885" width="2.42578125" style="1" customWidth="1"/>
    <col min="14886" max="14886" width="2.28515625" style="1" customWidth="1"/>
    <col min="14887" max="14887" width="2.42578125" style="1" customWidth="1"/>
    <col min="14888" max="14898" width="4.140625" style="1" customWidth="1"/>
    <col min="14899" max="14899" width="2.42578125" style="1" customWidth="1"/>
    <col min="14900" max="14910" width="4.140625" style="1" customWidth="1"/>
    <col min="14911" max="14911" width="5.85546875" style="1" customWidth="1"/>
    <col min="14912" max="14913" width="6.42578125" style="1" customWidth="1"/>
    <col min="14914" max="14914" width="6.7109375" style="1" customWidth="1"/>
    <col min="14915" max="15103" width="9.140625" style="1"/>
    <col min="15104" max="15104" width="3.42578125" style="1" customWidth="1"/>
    <col min="15105" max="15105" width="17.42578125" style="1" customWidth="1"/>
    <col min="15106" max="15106" width="11.28515625" style="1" customWidth="1"/>
    <col min="15107" max="15107" width="5" style="1" customWidth="1"/>
    <col min="15108" max="15115" width="4.7109375" style="1" customWidth="1"/>
    <col min="15116" max="15118" width="5" style="1" customWidth="1"/>
    <col min="15119" max="15119" width="3.28515625" style="1" customWidth="1"/>
    <col min="15120" max="15120" width="2.7109375" style="1" customWidth="1"/>
    <col min="15121" max="15121" width="3.28515625" style="1" customWidth="1"/>
    <col min="15122" max="15122" width="2.7109375" style="1" customWidth="1"/>
    <col min="15123" max="15123" width="3.28515625" style="1" customWidth="1"/>
    <col min="15124" max="15124" width="2.7109375" style="1" customWidth="1"/>
    <col min="15125" max="15125" width="3.28515625" style="1" customWidth="1"/>
    <col min="15126" max="15126" width="2.7109375" style="1" customWidth="1"/>
    <col min="15127" max="15127" width="3.28515625" style="1" customWidth="1"/>
    <col min="15128" max="15128" width="2.7109375" style="1" customWidth="1"/>
    <col min="15129" max="15129" width="3.28515625" style="1" customWidth="1"/>
    <col min="15130" max="15130" width="2.7109375" style="1" customWidth="1"/>
    <col min="15131" max="15131" width="3.28515625" style="1" customWidth="1"/>
    <col min="15132" max="15132" width="2.7109375" style="1" customWidth="1"/>
    <col min="15133" max="15133" width="3.28515625" style="1" customWidth="1"/>
    <col min="15134" max="15134" width="2.7109375" style="1" customWidth="1"/>
    <col min="15135" max="15135" width="3.28515625" style="1" customWidth="1"/>
    <col min="15136" max="15136" width="2.7109375" style="1" customWidth="1"/>
    <col min="15137" max="15137" width="3.28515625" style="1" customWidth="1"/>
    <col min="15138" max="15138" width="2.7109375" style="1" customWidth="1"/>
    <col min="15139" max="15139" width="3.28515625" style="1" customWidth="1"/>
    <col min="15140" max="15140" width="2.7109375" style="1" customWidth="1"/>
    <col min="15141" max="15141" width="2.42578125" style="1" customWidth="1"/>
    <col min="15142" max="15142" width="2.28515625" style="1" customWidth="1"/>
    <col min="15143" max="15143" width="2.42578125" style="1" customWidth="1"/>
    <col min="15144" max="15154" width="4.140625" style="1" customWidth="1"/>
    <col min="15155" max="15155" width="2.42578125" style="1" customWidth="1"/>
    <col min="15156" max="15166" width="4.140625" style="1" customWidth="1"/>
    <col min="15167" max="15167" width="5.85546875" style="1" customWidth="1"/>
    <col min="15168" max="15169" width="6.42578125" style="1" customWidth="1"/>
    <col min="15170" max="15170" width="6.7109375" style="1" customWidth="1"/>
    <col min="15171" max="15359" width="9.140625" style="1"/>
    <col min="15360" max="15360" width="3.42578125" style="1" customWidth="1"/>
    <col min="15361" max="15361" width="17.42578125" style="1" customWidth="1"/>
    <col min="15362" max="15362" width="11.28515625" style="1" customWidth="1"/>
    <col min="15363" max="15363" width="5" style="1" customWidth="1"/>
    <col min="15364" max="15371" width="4.7109375" style="1" customWidth="1"/>
    <col min="15372" max="15374" width="5" style="1" customWidth="1"/>
    <col min="15375" max="15375" width="3.28515625" style="1" customWidth="1"/>
    <col min="15376" max="15376" width="2.7109375" style="1" customWidth="1"/>
    <col min="15377" max="15377" width="3.28515625" style="1" customWidth="1"/>
    <col min="15378" max="15378" width="2.7109375" style="1" customWidth="1"/>
    <col min="15379" max="15379" width="3.28515625" style="1" customWidth="1"/>
    <col min="15380" max="15380" width="2.7109375" style="1" customWidth="1"/>
    <col min="15381" max="15381" width="3.28515625" style="1" customWidth="1"/>
    <col min="15382" max="15382" width="2.7109375" style="1" customWidth="1"/>
    <col min="15383" max="15383" width="3.28515625" style="1" customWidth="1"/>
    <col min="15384" max="15384" width="2.7109375" style="1" customWidth="1"/>
    <col min="15385" max="15385" width="3.28515625" style="1" customWidth="1"/>
    <col min="15386" max="15386" width="2.7109375" style="1" customWidth="1"/>
    <col min="15387" max="15387" width="3.28515625" style="1" customWidth="1"/>
    <col min="15388" max="15388" width="2.7109375" style="1" customWidth="1"/>
    <col min="15389" max="15389" width="3.28515625" style="1" customWidth="1"/>
    <col min="15390" max="15390" width="2.7109375" style="1" customWidth="1"/>
    <col min="15391" max="15391" width="3.28515625" style="1" customWidth="1"/>
    <col min="15392" max="15392" width="2.7109375" style="1" customWidth="1"/>
    <col min="15393" max="15393" width="3.28515625" style="1" customWidth="1"/>
    <col min="15394" max="15394" width="2.7109375" style="1" customWidth="1"/>
    <col min="15395" max="15395" width="3.28515625" style="1" customWidth="1"/>
    <col min="15396" max="15396" width="2.7109375" style="1" customWidth="1"/>
    <col min="15397" max="15397" width="2.42578125" style="1" customWidth="1"/>
    <col min="15398" max="15398" width="2.28515625" style="1" customWidth="1"/>
    <col min="15399" max="15399" width="2.42578125" style="1" customWidth="1"/>
    <col min="15400" max="15410" width="4.140625" style="1" customWidth="1"/>
    <col min="15411" max="15411" width="2.42578125" style="1" customWidth="1"/>
    <col min="15412" max="15422" width="4.140625" style="1" customWidth="1"/>
    <col min="15423" max="15423" width="5.85546875" style="1" customWidth="1"/>
    <col min="15424" max="15425" width="6.42578125" style="1" customWidth="1"/>
    <col min="15426" max="15426" width="6.7109375" style="1" customWidth="1"/>
    <col min="15427" max="15615" width="9.140625" style="1"/>
    <col min="15616" max="15616" width="3.42578125" style="1" customWidth="1"/>
    <col min="15617" max="15617" width="17.42578125" style="1" customWidth="1"/>
    <col min="15618" max="15618" width="11.28515625" style="1" customWidth="1"/>
    <col min="15619" max="15619" width="5" style="1" customWidth="1"/>
    <col min="15620" max="15627" width="4.7109375" style="1" customWidth="1"/>
    <col min="15628" max="15630" width="5" style="1" customWidth="1"/>
    <col min="15631" max="15631" width="3.28515625" style="1" customWidth="1"/>
    <col min="15632" max="15632" width="2.7109375" style="1" customWidth="1"/>
    <col min="15633" max="15633" width="3.28515625" style="1" customWidth="1"/>
    <col min="15634" max="15634" width="2.7109375" style="1" customWidth="1"/>
    <col min="15635" max="15635" width="3.28515625" style="1" customWidth="1"/>
    <col min="15636" max="15636" width="2.7109375" style="1" customWidth="1"/>
    <col min="15637" max="15637" width="3.28515625" style="1" customWidth="1"/>
    <col min="15638" max="15638" width="2.7109375" style="1" customWidth="1"/>
    <col min="15639" max="15639" width="3.28515625" style="1" customWidth="1"/>
    <col min="15640" max="15640" width="2.7109375" style="1" customWidth="1"/>
    <col min="15641" max="15641" width="3.28515625" style="1" customWidth="1"/>
    <col min="15642" max="15642" width="2.7109375" style="1" customWidth="1"/>
    <col min="15643" max="15643" width="3.28515625" style="1" customWidth="1"/>
    <col min="15644" max="15644" width="2.7109375" style="1" customWidth="1"/>
    <col min="15645" max="15645" width="3.28515625" style="1" customWidth="1"/>
    <col min="15646" max="15646" width="2.7109375" style="1" customWidth="1"/>
    <col min="15647" max="15647" width="3.28515625" style="1" customWidth="1"/>
    <col min="15648" max="15648" width="2.7109375" style="1" customWidth="1"/>
    <col min="15649" max="15649" width="3.28515625" style="1" customWidth="1"/>
    <col min="15650" max="15650" width="2.7109375" style="1" customWidth="1"/>
    <col min="15651" max="15651" width="3.28515625" style="1" customWidth="1"/>
    <col min="15652" max="15652" width="2.7109375" style="1" customWidth="1"/>
    <col min="15653" max="15653" width="2.42578125" style="1" customWidth="1"/>
    <col min="15654" max="15654" width="2.28515625" style="1" customWidth="1"/>
    <col min="15655" max="15655" width="2.42578125" style="1" customWidth="1"/>
    <col min="15656" max="15666" width="4.140625" style="1" customWidth="1"/>
    <col min="15667" max="15667" width="2.42578125" style="1" customWidth="1"/>
    <col min="15668" max="15678" width="4.140625" style="1" customWidth="1"/>
    <col min="15679" max="15679" width="5.85546875" style="1" customWidth="1"/>
    <col min="15680" max="15681" width="6.42578125" style="1" customWidth="1"/>
    <col min="15682" max="15682" width="6.7109375" style="1" customWidth="1"/>
    <col min="15683" max="15871" width="9.140625" style="1"/>
    <col min="15872" max="15872" width="3.42578125" style="1" customWidth="1"/>
    <col min="15873" max="15873" width="17.42578125" style="1" customWidth="1"/>
    <col min="15874" max="15874" width="11.28515625" style="1" customWidth="1"/>
    <col min="15875" max="15875" width="5" style="1" customWidth="1"/>
    <col min="15876" max="15883" width="4.7109375" style="1" customWidth="1"/>
    <col min="15884" max="15886" width="5" style="1" customWidth="1"/>
    <col min="15887" max="15887" width="3.28515625" style="1" customWidth="1"/>
    <col min="15888" max="15888" width="2.7109375" style="1" customWidth="1"/>
    <col min="15889" max="15889" width="3.28515625" style="1" customWidth="1"/>
    <col min="15890" max="15890" width="2.7109375" style="1" customWidth="1"/>
    <col min="15891" max="15891" width="3.28515625" style="1" customWidth="1"/>
    <col min="15892" max="15892" width="2.7109375" style="1" customWidth="1"/>
    <col min="15893" max="15893" width="3.28515625" style="1" customWidth="1"/>
    <col min="15894" max="15894" width="2.7109375" style="1" customWidth="1"/>
    <col min="15895" max="15895" width="3.28515625" style="1" customWidth="1"/>
    <col min="15896" max="15896" width="2.7109375" style="1" customWidth="1"/>
    <col min="15897" max="15897" width="3.28515625" style="1" customWidth="1"/>
    <col min="15898" max="15898" width="2.7109375" style="1" customWidth="1"/>
    <col min="15899" max="15899" width="3.28515625" style="1" customWidth="1"/>
    <col min="15900" max="15900" width="2.7109375" style="1" customWidth="1"/>
    <col min="15901" max="15901" width="3.28515625" style="1" customWidth="1"/>
    <col min="15902" max="15902" width="2.7109375" style="1" customWidth="1"/>
    <col min="15903" max="15903" width="3.28515625" style="1" customWidth="1"/>
    <col min="15904" max="15904" width="2.7109375" style="1" customWidth="1"/>
    <col min="15905" max="15905" width="3.28515625" style="1" customWidth="1"/>
    <col min="15906" max="15906" width="2.7109375" style="1" customWidth="1"/>
    <col min="15907" max="15907" width="3.28515625" style="1" customWidth="1"/>
    <col min="15908" max="15908" width="2.7109375" style="1" customWidth="1"/>
    <col min="15909" max="15909" width="2.42578125" style="1" customWidth="1"/>
    <col min="15910" max="15910" width="2.28515625" style="1" customWidth="1"/>
    <col min="15911" max="15911" width="2.42578125" style="1" customWidth="1"/>
    <col min="15912" max="15922" width="4.140625" style="1" customWidth="1"/>
    <col min="15923" max="15923" width="2.42578125" style="1" customWidth="1"/>
    <col min="15924" max="15934" width="4.140625" style="1" customWidth="1"/>
    <col min="15935" max="15935" width="5.85546875" style="1" customWidth="1"/>
    <col min="15936" max="15937" width="6.42578125" style="1" customWidth="1"/>
    <col min="15938" max="15938" width="6.7109375" style="1" customWidth="1"/>
    <col min="15939" max="16127" width="9.140625" style="1"/>
    <col min="16128" max="16128" width="3.42578125" style="1" customWidth="1"/>
    <col min="16129" max="16129" width="17.42578125" style="1" customWidth="1"/>
    <col min="16130" max="16130" width="11.28515625" style="1" customWidth="1"/>
    <col min="16131" max="16131" width="5" style="1" customWidth="1"/>
    <col min="16132" max="16139" width="4.7109375" style="1" customWidth="1"/>
    <col min="16140" max="16142" width="5" style="1" customWidth="1"/>
    <col min="16143" max="16143" width="3.28515625" style="1" customWidth="1"/>
    <col min="16144" max="16144" width="2.7109375" style="1" customWidth="1"/>
    <col min="16145" max="16145" width="3.28515625" style="1" customWidth="1"/>
    <col min="16146" max="16146" width="2.7109375" style="1" customWidth="1"/>
    <col min="16147" max="16147" width="3.28515625" style="1" customWidth="1"/>
    <col min="16148" max="16148" width="2.7109375" style="1" customWidth="1"/>
    <col min="16149" max="16149" width="3.28515625" style="1" customWidth="1"/>
    <col min="16150" max="16150" width="2.7109375" style="1" customWidth="1"/>
    <col min="16151" max="16151" width="3.28515625" style="1" customWidth="1"/>
    <col min="16152" max="16152" width="2.7109375" style="1" customWidth="1"/>
    <col min="16153" max="16153" width="3.28515625" style="1" customWidth="1"/>
    <col min="16154" max="16154" width="2.7109375" style="1" customWidth="1"/>
    <col min="16155" max="16155" width="3.28515625" style="1" customWidth="1"/>
    <col min="16156" max="16156" width="2.7109375" style="1" customWidth="1"/>
    <col min="16157" max="16157" width="3.28515625" style="1" customWidth="1"/>
    <col min="16158" max="16158" width="2.7109375" style="1" customWidth="1"/>
    <col min="16159" max="16159" width="3.28515625" style="1" customWidth="1"/>
    <col min="16160" max="16160" width="2.7109375" style="1" customWidth="1"/>
    <col min="16161" max="16161" width="3.28515625" style="1" customWidth="1"/>
    <col min="16162" max="16162" width="2.7109375" style="1" customWidth="1"/>
    <col min="16163" max="16163" width="3.28515625" style="1" customWidth="1"/>
    <col min="16164" max="16164" width="2.7109375" style="1" customWidth="1"/>
    <col min="16165" max="16165" width="2.42578125" style="1" customWidth="1"/>
    <col min="16166" max="16166" width="2.28515625" style="1" customWidth="1"/>
    <col min="16167" max="16167" width="2.42578125" style="1" customWidth="1"/>
    <col min="16168" max="16178" width="4.140625" style="1" customWidth="1"/>
    <col min="16179" max="16179" width="2.42578125" style="1" customWidth="1"/>
    <col min="16180" max="16190" width="4.140625" style="1" customWidth="1"/>
    <col min="16191" max="16191" width="5.85546875" style="1" customWidth="1"/>
    <col min="16192" max="16193" width="6.42578125" style="1" customWidth="1"/>
    <col min="16194" max="16194" width="6.7109375" style="1" customWidth="1"/>
    <col min="16195" max="16384" width="9.140625" style="1"/>
  </cols>
  <sheetData>
    <row r="1" spans="1:67" ht="18.75" x14ac:dyDescent="0.3">
      <c r="A1" s="207" t="s">
        <v>225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39"/>
      <c r="AI1" s="39"/>
      <c r="AJ1" s="39"/>
      <c r="AK1" s="40"/>
      <c r="AL1" s="40"/>
      <c r="AM1" s="41"/>
      <c r="AN1" s="208" t="s">
        <v>61</v>
      </c>
      <c r="AO1" s="209"/>
      <c r="AP1" s="42">
        <f>SUM(MAX(K5:K24)*2)</f>
        <v>22</v>
      </c>
      <c r="AQ1" s="210" t="s">
        <v>62</v>
      </c>
      <c r="AR1" s="211"/>
      <c r="AS1" s="212"/>
      <c r="AT1" s="43">
        <f>SUM(ROUND(AP1/100*65,0))</f>
        <v>14</v>
      </c>
      <c r="AU1" s="208" t="s">
        <v>63</v>
      </c>
      <c r="AV1" s="209"/>
      <c r="AW1" s="43">
        <f>MAX(K5:K24)</f>
        <v>11</v>
      </c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4"/>
    </row>
    <row r="2" spans="1:67" ht="25.5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45"/>
      <c r="AH2" s="45"/>
      <c r="AI2" s="45"/>
      <c r="AJ2" s="45"/>
      <c r="AK2" s="39"/>
      <c r="AL2" s="39"/>
      <c r="AM2" s="39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44"/>
    </row>
    <row r="3" spans="1:67" ht="15.75" x14ac:dyDescent="0.25">
      <c r="A3" s="213" t="s">
        <v>224</v>
      </c>
      <c r="B3" s="213"/>
      <c r="C3" s="47"/>
      <c r="D3" s="214"/>
      <c r="E3" s="214"/>
      <c r="F3" s="214"/>
      <c r="G3" s="214"/>
      <c r="H3" s="49">
        <f>IF(A25&lt;=100,(IF(A25&lt;=50,(IF(A25&lt;12,0)+IF(A25=12,0.82)+IF(A25=13,0.83)+IF(A25=14,0.84)+IF(A25=15,0.85)+IF(A25=16,0.86)+IF(A25=17,0.87)+IF(A25=18,0.88)+IF(A25=19,0.89)+IF(A25=20,0.9)+IF(A25=21,0.91)+IF(A25=22,0.92)+IF(A25=23,0.93)+IF(A25=24,0.94)+IF(A25=25,0.95)+IF(A25=26,0.96)+IF(A25=27,0.97)+IF(A25=28,0.98)+IF(A25=29,0.99)+IF(A25=30,1)+IF(A25=31,1.005)+IF(A25=32,1.01)+IF(A25=33,1.015)+IF(A25=34,1.02)+IF(A25=35,1.025)+IF(A25=36,1.03)+IF(A25=37,1.035)+IF(A25=38,1.04)+IF(A25=39,1.045)+IF(A25=40,1.05)+IF(A25=41,1.055)+IF(A25=42,1.06)+IF(A25=43,1.065)+IF(A25=44,1.07)+IF(A25=45,1.075)+IF(A25=46,1.08)+IF(A25=47,1.085)+IF(A25=48,1.09)+IF(A25=49,1.095)+IF(A25=50,1.1)),"&gt;50")),(IF(A25&lt;=150,"&gt;100","&gt;150")))</f>
        <v>0.9</v>
      </c>
      <c r="I3" s="49" t="str">
        <f>IF(A25&lt;=100,(IF(A25&lt;=50,"&lt;50",(IF(A25=51,1.105)+IF(A25=52,1.11)+IF(A25=53,1.115)+IF(A25=54,1.12)+IF(A25=55,1.125)+IF(A25=56,1.13)+IF(A25=57,1.135)+IF(A25=58,1.14)+IF(A25=59,1.145)+IF(A25=60,1.15)+IF(A25=61,1.155)+IF(A25=62,1.16)+IF(A25=63,1.165)+IF(A25=64,1.17)+IF(A25=65,1.175)+IF(A25=66,1.18)+IF(A25=67,1.185)+IF(A25=68,1.19)+IF(A25=69,1.195)+IF(A25=70,1.2)+IF(A25=71,1.205)+IF(A25=72,1.21)+IF(A25=73,1.215)+IF(A25=74,1.22)+IF(A25=75,1.225)+IF(A25=76,1.23)+IF(A25=77,1.235)+IF(A25=78,1.24)+IF(A25=79,1.245)+IF(A25=80,1.25)+IF(A25=81,1.255)+IF(A25=82,1.26)+IF(A25=83,1.265)+IF(A25=84,1.27)+IF(A25=85,1.275)+IF(A25=86,1.28)+IF(A25=87,1.285)+IF(A25=88,1.29)+IF(A25=89,1.295)+IF(A25=90,1.3)+IF(A25=91,1.305)+IF(A25=92,1.31)+IF(A25=93,1.315)+IF(A25=94,1.32)+IF(A25=95,1.325)+IF(A25=96,1.33)+IF(A25=97,1.335)+IF(A25=98,1.34)+IF(A25=99,1.345)+IF(A25=100,1.35)))),(IF(A25&lt;=150,"&gt;100","&gt;150")))</f>
        <v>&lt;50</v>
      </c>
      <c r="J3" s="49" t="str">
        <f>IF(A25&lt;=100,(IF(A25&lt;=50,"&lt;50","&gt;50")),(IF(A25&lt;=150,(IF(A25=101,1.355)+IF(A25=102,1.36)+IF(A25=103,1.365)+IF(A25=104,1.37)+IF(A25=105,1.375)+IF(A25=106,1.38)+IF(A25=107,1.385)+IF(A25=108,1.39)+IF(A25=109,1.395)+IF(A25=110,1.4)+IF(A25=111,1.405)+IF(A25=112,1.41)+IF(A25=113,1.415)+IF(A25=2014,1.42)+IF(A25=115,1.425)+IF(A25=116,1.43)+IF(A25=117,1.435)+IF(A25=118,1.44)+IF(A25=119,1.445)+IF(A25=120,1.45)+IF(A25=121,1.455)+IF(A25=122,1.46)+IF(A25=123,1.465)+IF(A25=124,1.47)+IF(A25=125,1.475)+IF(A25=126,1.48)+IF(A25=127,1.485)+IF(A25=128,1.49)+IF(A25=129,1.495)+IF(A25=130,1.5)+IF(A25=131,1.505)+IF(A25=132,1.51)+IF(A25=133,1.515)+IF(A25=134,1.52)+IF(A25=135,1.525)+IF(A25=136,1.53)+IF(A25=137,1.535)+IF(A25=138,1.54)+IF(A25=139,1.545)+IF(A25=140,1.55)+IF(A25=141,1.555)+IF(A25=142,1.56)+IF(A25=143,1.565)+IF(A25=144,1.57)+IF(A25=145,1.575)+IF(A25=146,1.58)+IF(A25=147,1.585)+IF(A25=148,1.59)+IF(A25=149,1.595)+IF(A25=150,1.6)),"&gt;150")))</f>
        <v>&lt;50</v>
      </c>
      <c r="K3" s="49" t="str">
        <f>IF(A25&lt;=100,(IF(A25&lt;=50,"&lt;50","&gt;50")),(IF(A25&lt;=150,"&gt;100",(IF(A25=151,1.605)+IF(A25=152,1.61)+IF(A25=153,1.615)+IF(A25=154,1.62)+IF(A25=155,1.625)+IF(A25=156,1.63)+IF(A25=157,1.635)+IF(A25=158,1.64)+IF(A25=159,1.645)+IF(A25=160,1.65)+IF(A25=161,1.655)+IF(A25=162,1.66)+IF(A25=163,1.665)+IF(A25=164,1.67)+IF(A25=165,1.675)+IF(A25=166,1.68)+IF(A25=167,1.685)+IF(A25=168,1.69)+IF(A25=169,1.695)+IF(A25=170,1.7)+IF(A25=171,1.705)+IF(A25=172,1.71)+IF(A25=173,1.715)+IF(A25=174,1.72)+IF(A25=175,1.725)+IF(A25=176,1.73)+IF(A25=177,1.735)+IF(A25=178,1.74)+IF(A25=179,1.745)+IF(A25=180,1.75)+IF(A25=181,1.755)+IF(A25=182,1.76)+IF(A25=183,1.765)+IF(A25=184,1.77)+IF(A25=185,1.75)+IF(A25=186,1.78)+IF(A25=187,1.785)+IF(A25=188,1.79)+IF(A25=189,1.795)+IF(A25=190,1.8)+IF(A25=191,1.805)+IF(A25=192,1.81)+IF(A25=193,1.815)+IF(A25=194,1.82)+IF(A25=195,1.825)+IF(A25=196,1.83)+IF(A25=197,1.835)+IF(A25=198,1.84)+IF(A25=199,1.845)+IF(A25=200,1.85)))))</f>
        <v>&lt;50</v>
      </c>
      <c r="L3" s="214" t="s">
        <v>65</v>
      </c>
      <c r="M3" s="214"/>
      <c r="N3" s="214"/>
      <c r="O3" s="214"/>
      <c r="P3" s="215" t="s">
        <v>146</v>
      </c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50"/>
      <c r="AL3" s="50"/>
      <c r="AM3" s="50"/>
      <c r="AN3" s="216" t="s">
        <v>67</v>
      </c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39"/>
      <c r="AZ3" s="216" t="s">
        <v>68</v>
      </c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44"/>
    </row>
    <row r="4" spans="1:67" ht="24" x14ac:dyDescent="0.2">
      <c r="A4" s="51" t="s">
        <v>69</v>
      </c>
      <c r="B4" s="52" t="s">
        <v>70</v>
      </c>
      <c r="C4" s="53" t="s">
        <v>71</v>
      </c>
      <c r="D4" s="54" t="s">
        <v>0</v>
      </c>
      <c r="E4" s="55" t="s">
        <v>72</v>
      </c>
      <c r="F4" s="56" t="s">
        <v>73</v>
      </c>
      <c r="G4" s="56" t="s">
        <v>74</v>
      </c>
      <c r="H4" s="56" t="s">
        <v>76</v>
      </c>
      <c r="I4" s="56" t="s">
        <v>1</v>
      </c>
      <c r="J4" s="56" t="s">
        <v>77</v>
      </c>
      <c r="K4" s="56" t="s">
        <v>78</v>
      </c>
      <c r="L4" s="56" t="s">
        <v>79</v>
      </c>
      <c r="M4" s="56" t="s">
        <v>80</v>
      </c>
      <c r="N4" s="57" t="s">
        <v>81</v>
      </c>
      <c r="O4" s="217">
        <v>1</v>
      </c>
      <c r="P4" s="218"/>
      <c r="Q4" s="219">
        <v>2</v>
      </c>
      <c r="R4" s="220"/>
      <c r="S4" s="220">
        <v>3</v>
      </c>
      <c r="T4" s="220"/>
      <c r="U4" s="220">
        <v>4</v>
      </c>
      <c r="V4" s="220"/>
      <c r="W4" s="220">
        <v>5</v>
      </c>
      <c r="X4" s="220"/>
      <c r="Y4" s="220">
        <v>6</v>
      </c>
      <c r="Z4" s="220"/>
      <c r="AA4" s="220">
        <v>7</v>
      </c>
      <c r="AB4" s="220"/>
      <c r="AC4" s="220">
        <v>8</v>
      </c>
      <c r="AD4" s="220"/>
      <c r="AE4" s="220">
        <v>9</v>
      </c>
      <c r="AF4" s="220"/>
      <c r="AG4" s="222">
        <v>10</v>
      </c>
      <c r="AH4" s="219"/>
      <c r="AI4" s="222">
        <v>11</v>
      </c>
      <c r="AJ4" s="219"/>
      <c r="AK4" s="58"/>
      <c r="AL4" s="58"/>
      <c r="AM4" s="58"/>
      <c r="AN4" s="59">
        <v>1</v>
      </c>
      <c r="AO4" s="59">
        <v>2</v>
      </c>
      <c r="AP4" s="59">
        <v>3</v>
      </c>
      <c r="AQ4" s="59">
        <v>4</v>
      </c>
      <c r="AR4" s="59">
        <v>5</v>
      </c>
      <c r="AS4" s="59">
        <v>6</v>
      </c>
      <c r="AT4" s="59">
        <v>7</v>
      </c>
      <c r="AU4" s="59">
        <v>8</v>
      </c>
      <c r="AV4" s="59">
        <v>9</v>
      </c>
      <c r="AW4" s="59">
        <v>10</v>
      </c>
      <c r="AX4" s="59">
        <v>11</v>
      </c>
      <c r="AY4" s="60"/>
      <c r="AZ4" s="61">
        <v>1</v>
      </c>
      <c r="BA4" s="61">
        <v>2</v>
      </c>
      <c r="BB4" s="61">
        <v>3</v>
      </c>
      <c r="BC4" s="61">
        <v>4</v>
      </c>
      <c r="BD4" s="61">
        <v>5</v>
      </c>
      <c r="BE4" s="61">
        <v>6</v>
      </c>
      <c r="BF4" s="61">
        <v>7</v>
      </c>
      <c r="BG4" s="61">
        <v>8</v>
      </c>
      <c r="BH4" s="61">
        <v>9</v>
      </c>
      <c r="BI4" s="61">
        <v>10</v>
      </c>
      <c r="BJ4" s="61">
        <v>11</v>
      </c>
      <c r="BK4" s="61" t="s">
        <v>82</v>
      </c>
      <c r="BL4" s="62" t="s">
        <v>83</v>
      </c>
      <c r="BM4" s="62" t="s">
        <v>84</v>
      </c>
      <c r="BN4" s="63" t="s">
        <v>85</v>
      </c>
      <c r="BO4" s="44"/>
    </row>
    <row r="5" spans="1:67" ht="14.25" x14ac:dyDescent="0.2">
      <c r="A5" s="64">
        <v>1</v>
      </c>
      <c r="B5" s="65" t="s">
        <v>123</v>
      </c>
      <c r="C5" s="65" t="s">
        <v>124</v>
      </c>
      <c r="D5" s="66" t="s">
        <v>87</v>
      </c>
      <c r="E5" s="67">
        <f>IF(G5=0,0,IF(G5+F5&lt;1000,1000,G5+F5))</f>
        <v>1507</v>
      </c>
      <c r="F5" s="68">
        <f>IF(K5=0,0,IF(G5+(IF(H5&gt;-150,(IF(H5&gt;=150,IF(J5&gt;=$AT$1,0,SUM(IF(MAX(O5:AJ5)=999,J5-2,J5)-K5*2*(15+50)%)*10),SUM(IF(MAX(O5:AJ5)=999,J5-2,J5)-K5*2*(H5/10+50)%)*10)),(IF(H5&lt;-150,IF((IF(MAX(O5:AJ5)=999,J5-2,J5)-K5*2*(H5/10+50)%)*10&lt;1,0,(IF(MAX(O5:AJ5)=999,J5-2,J5)-K5*2*(H5/10+50)%)*10))))),(IF(H5&gt;-150,(IF(H5&gt;150,IF(J5&gt;=$AT$1,0,SUM(IF(MAX(O5:AJ5)=999,J5-2,J5)-K5*2*(15+50)%)*10),SUM(IF(MAX(O5:AJ5)=999,J5-2,J5)-K5*2*(H5/10+50)%)*10)),(IF(H5&lt;-150,IF((IF(MAX(O5:AJ5)=999,J5-2,J5)-K5*2*(H5/10+50)%)*10&lt;1,0,(IF(MAX(O5:AJ5)=999,J5-2,J5)-K5*2*(H5/10+50)%)*10)))))))</f>
        <v>0</v>
      </c>
      <c r="G5" s="66">
        <v>1507</v>
      </c>
      <c r="H5" s="70">
        <f t="shared" ref="H5:H24" si="0">SUM(G5-L5)</f>
        <v>195.90909090909099</v>
      </c>
      <c r="I5" s="71">
        <v>2</v>
      </c>
      <c r="J5" s="72">
        <v>15</v>
      </c>
      <c r="K5" s="73">
        <v>11</v>
      </c>
      <c r="L5" s="73">
        <f>SUM(AN5:AX5)/K5</f>
        <v>1311.090909090909</v>
      </c>
      <c r="M5" s="70">
        <f>BK5</f>
        <v>138</v>
      </c>
      <c r="N5" s="74">
        <f>BN5</f>
        <v>129</v>
      </c>
      <c r="O5" s="75">
        <v>11</v>
      </c>
      <c r="P5" s="76">
        <v>1</v>
      </c>
      <c r="Q5" s="77">
        <v>13</v>
      </c>
      <c r="R5" s="76">
        <v>2</v>
      </c>
      <c r="S5" s="78">
        <v>7</v>
      </c>
      <c r="T5" s="79">
        <v>0</v>
      </c>
      <c r="U5" s="80">
        <v>14</v>
      </c>
      <c r="V5" s="79">
        <v>2</v>
      </c>
      <c r="W5" s="78">
        <v>2</v>
      </c>
      <c r="X5" s="79">
        <v>1</v>
      </c>
      <c r="Y5" s="78">
        <v>12</v>
      </c>
      <c r="Z5" s="79">
        <v>2</v>
      </c>
      <c r="AA5" s="78">
        <v>10</v>
      </c>
      <c r="AB5" s="81">
        <v>2</v>
      </c>
      <c r="AC5" s="82">
        <v>6</v>
      </c>
      <c r="AD5" s="83">
        <v>1</v>
      </c>
      <c r="AE5" s="80">
        <v>9</v>
      </c>
      <c r="AF5" s="81">
        <v>2</v>
      </c>
      <c r="AG5" s="80">
        <v>4</v>
      </c>
      <c r="AH5" s="79">
        <v>1</v>
      </c>
      <c r="AI5" s="78">
        <v>3</v>
      </c>
      <c r="AJ5" s="79">
        <v>1</v>
      </c>
      <c r="AK5" s="84"/>
      <c r="AL5" s="85">
        <f t="shared" ref="AL5:AL24" si="1">SUM(P5+R5+T5+V5+X5+Z5+AB5+AD5+AF5+AH5+AJ5)</f>
        <v>15</v>
      </c>
      <c r="AM5" s="84"/>
      <c r="AN5" s="86">
        <f t="shared" ref="AN5:AN24" si="2">IF(B5="BRIVS",0,(LOOKUP(O5,$A$5:$A$24,$G$5:$G$24)))</f>
        <v>1213</v>
      </c>
      <c r="AO5" s="87">
        <f t="shared" ref="AO5:AO24" si="3">IF(B5="BRIVS",0,(LOOKUP(Q5,$A$5:$A$24,$G$5:$G$24)))</f>
        <v>1189</v>
      </c>
      <c r="AP5" s="88">
        <f t="shared" ref="AP5:AP24" si="4">IF(B5="BRIVS",0,(LOOKUP(S5,$A$5:$A$24,$G$5:$G$24)))</f>
        <v>1337</v>
      </c>
      <c r="AQ5" s="87">
        <f t="shared" ref="AQ5:AQ24" si="5">IF(B5="BRIVS",0,(LOOKUP(U5,$A$5:$A$24,$G$5:$G$24)))</f>
        <v>1178</v>
      </c>
      <c r="AR5" s="88">
        <f t="shared" ref="AR5:AR24" si="6">IF(B5="BRIVS",0,(LOOKUP(W5,$A$5:$A$24,$G$5:$G$24)))</f>
        <v>1477</v>
      </c>
      <c r="AS5" s="88">
        <f t="shared" ref="AS5:AS24" si="7">IF(B5="BRIVS",0,(LOOKUP(Y5,$A$5:$A$24,$G$5:$G$24)))</f>
        <v>1206</v>
      </c>
      <c r="AT5" s="88">
        <f t="shared" ref="AT5:AT24" si="8">IF(B5="BRIVS",0,(LOOKUP(AA5,$A$5:$A$24,$G$5:$G$24)))</f>
        <v>1247</v>
      </c>
      <c r="AU5" s="88">
        <f t="shared" ref="AU5:AU24" si="9">IF(B5="BRIVS",0,(LOOKUP(AC5,$A$5:$A$24,$G$5:$G$24)))</f>
        <v>1359</v>
      </c>
      <c r="AV5" s="87">
        <f t="shared" ref="AV5:AV24" si="10">IF(B5="BRIVS",0,(LOOKUP(AE5,$A$5:$A$24,$G$5:$G$24)))</f>
        <v>1314</v>
      </c>
      <c r="AW5" s="88">
        <f t="shared" ref="AW5:AW24" si="11">IF(B5="BRIVS",0,(LOOKUP(AG5,$A$5:$A$24,$G$5:$G$24)))</f>
        <v>1433</v>
      </c>
      <c r="AX5" s="88">
        <f t="shared" ref="AX5:AX24" si="12">IF(B5="BRIVS",0,(LOOKUP(AI5,$A$5:$A$24,$G$5:$G$24)))</f>
        <v>1469</v>
      </c>
      <c r="AY5" s="39"/>
      <c r="AZ5" s="89">
        <f t="shared" ref="AZ5:AZ24" si="13">IF(O5=999,0,(LOOKUP($O5,$A$5:$A$24,$J$5:$J$24)))</f>
        <v>9</v>
      </c>
      <c r="BA5" s="90">
        <f t="shared" ref="BA5:BA24" si="14">IF(Q5=999,0,(LOOKUP($Q5,$A$5:$A$24,$J$5:$J$24)))</f>
        <v>12</v>
      </c>
      <c r="BB5" s="90">
        <f t="shared" ref="BB5:BB24" si="15">IF(S5=999,0,(LOOKUP($S5,$A$5:$A$24,$J$5:$J$24)))</f>
        <v>11</v>
      </c>
      <c r="BC5" s="91">
        <f t="shared" ref="BC5:BC24" si="16">IF(U5=999,0,(LOOKUP($U5,$A$5:$A$24,$J$5:$J$24)))</f>
        <v>10</v>
      </c>
      <c r="BD5" s="90">
        <f t="shared" ref="BD5:BD24" si="17">IF(W5=999,0,(LOOKUP($W5,$A$5:$A$24,$J$5:$J$24)))</f>
        <v>14</v>
      </c>
      <c r="BE5" s="90">
        <f t="shared" ref="BE5:BE24" si="18">IF(Y5=999,0,(LOOKUP($Y5,$A$5:$A$24,$J$5:$J$24)))</f>
        <v>12</v>
      </c>
      <c r="BF5" s="90">
        <f t="shared" ref="BF5:BF24" si="19">IF(AA5=999,0,(LOOKUP($AA5,$A$5:$A$24,$J$5:$J$24)))</f>
        <v>14</v>
      </c>
      <c r="BG5" s="90">
        <f t="shared" ref="BG5:BG24" si="20">IF(AC5=999,0,(LOOKUP($AC5,$A$5:$A$24,$J$5:$J$24)))</f>
        <v>15</v>
      </c>
      <c r="BH5" s="90">
        <f t="shared" ref="BH5:BH24" si="21">IF(AE5=999,0,(LOOKUP($AE5,$A$5:$A$24,$J$5:$J$24)))</f>
        <v>15</v>
      </c>
      <c r="BI5" s="90">
        <f t="shared" ref="BI5:BI24" si="22">IF(AG5=999,0,(LOOKUP($AG5,$A$5:$A$24,$J$5:$J$24)))</f>
        <v>14</v>
      </c>
      <c r="BJ5" s="90">
        <f t="shared" ref="BJ5:BJ24" si="23">IF(AI5=999,0,(LOOKUP($AI5,$A$5:$A$24,$J$5:$J$24)))</f>
        <v>12</v>
      </c>
      <c r="BK5" s="92">
        <f>SUM(AZ5,BA5,BB5,BC5,BD5,BF5,BE5,BG5,BH5,BI5,BJ5)</f>
        <v>138</v>
      </c>
      <c r="BL5" s="91">
        <f>IF($AW$1&gt;8,(IF($AW$1=9,MIN(AZ5:BH5),IF($AW$1=10,MIN(AZ5:BI5),IF($AW$1=11,MIN(AZ5:BJ5))))),(IF($AW$1=4,MIN(AZ5:BC5),IF($AW$1=5,MIN(AZ5:BD5),IF($AW$1=6,MIN(AZ5:BE5),IF($AW$1=7,MIN(AZ5:BF5),IF($AW$1=8,MIN(AZ5:BG5))))))))</f>
        <v>9</v>
      </c>
      <c r="BM5" s="91">
        <f>IF($AW$1&gt;8,(IF($AW$1=9,MAX(AZ5:BH5),IF($AW$1=10,MAX(AZ5:BI5),IF($AW$1=11,MAX(AZ5:BJ5))))),(IF($AW$1=4,MAX(AZ5:BC5),IF($AW$1=5,MAX(AZ5:BD5),IF($AW$1=6,MAX(AZ5:BE5),IF($AW$1=7,MAX(AZ5:BF5),IF($AW$1=8,MAX(AZ5:BG5))))))))</f>
        <v>15</v>
      </c>
      <c r="BN5" s="93">
        <f>SUM($BK5-$BL5)</f>
        <v>129</v>
      </c>
      <c r="BO5" s="44"/>
    </row>
    <row r="6" spans="1:67" ht="14.25" x14ac:dyDescent="0.2">
      <c r="A6" s="94">
        <v>2</v>
      </c>
      <c r="B6" s="95" t="s">
        <v>41</v>
      </c>
      <c r="C6" s="95" t="s">
        <v>42</v>
      </c>
      <c r="D6" s="96" t="s">
        <v>87</v>
      </c>
      <c r="E6" s="97">
        <f>IF(G6=0,0,IF(G6+F6&lt;1000,1000,G6+F6))</f>
        <v>1475.3</v>
      </c>
      <c r="F6" s="98">
        <f>IF(K6=0,0,IF(G6+(IF(H6&gt;-150,(IF(H6&gt;=150,IF(J6&gt;=$AT$1,0,SUM(IF(MAX(O6:AJ6)=999,J6-2,J6)-K6*2*(15+50)%)*10),SUM(IF(MAX(O6:AJ6)=999,J6-2,J6)-K6*2*(H6/10+50)%)*10)),(IF(H6&lt;-150,IF((IF(MAX(O6:AJ6)=999,J6-2,J6)-K6*2*(H6/10+50)%)*10&lt;1,0,(IF(MAX(O6:AJ6)=999,J6-2,J6)-K6*2*(H6/10+50)%)*10))))),(IF(H6&gt;-150,(IF(H6&gt;150,IF(J6&gt;=$AT$1,0,SUM(IF(MAX(O6:AJ6)=999,J6-2,J6)-K6*2*(15+50)%)*10),SUM(IF(MAX(O6:AJ6)=999,J6-2,J6)-K6*2*(H6/10+50)%)*10)),(IF(H6&lt;-150,IF((IF(MAX(O6:AJ6)=999,J6-2,J6)-K6*2*(H6/10+50)%)*10&lt;1,0,(IF(MAX(O6:AJ6)=999,J6-2,J6)-K6*2*(H6/10+50)%)*10)))))))</f>
        <v>-1.6999999999999815</v>
      </c>
      <c r="G6" s="96">
        <v>1477</v>
      </c>
      <c r="H6" s="100">
        <f t="shared" si="0"/>
        <v>144.09090909090901</v>
      </c>
      <c r="I6" s="101">
        <v>4</v>
      </c>
      <c r="J6" s="102">
        <v>14</v>
      </c>
      <c r="K6" s="103">
        <v>11</v>
      </c>
      <c r="L6" s="104">
        <f>SUM(AN6:AX6)/K6</f>
        <v>1332.909090909091</v>
      </c>
      <c r="M6" s="100">
        <f>BK6</f>
        <v>141</v>
      </c>
      <c r="N6" s="105">
        <f>BN6</f>
        <v>131</v>
      </c>
      <c r="O6" s="106">
        <v>12</v>
      </c>
      <c r="P6" s="107">
        <v>2</v>
      </c>
      <c r="Q6" s="108">
        <v>6</v>
      </c>
      <c r="R6" s="109">
        <v>1</v>
      </c>
      <c r="S6" s="110">
        <v>8</v>
      </c>
      <c r="T6" s="111">
        <v>1</v>
      </c>
      <c r="U6" s="108">
        <v>13</v>
      </c>
      <c r="V6" s="111">
        <v>1</v>
      </c>
      <c r="W6" s="110">
        <v>1</v>
      </c>
      <c r="X6" s="111">
        <v>1</v>
      </c>
      <c r="Y6" s="110">
        <v>5</v>
      </c>
      <c r="Z6" s="111">
        <v>2</v>
      </c>
      <c r="AA6" s="110">
        <v>9</v>
      </c>
      <c r="AB6" s="109">
        <v>0</v>
      </c>
      <c r="AC6" s="106">
        <v>14</v>
      </c>
      <c r="AD6" s="107">
        <v>1</v>
      </c>
      <c r="AE6" s="112">
        <v>10</v>
      </c>
      <c r="AF6" s="109">
        <v>2</v>
      </c>
      <c r="AG6" s="108">
        <v>3</v>
      </c>
      <c r="AH6" s="111">
        <v>2</v>
      </c>
      <c r="AI6" s="108">
        <v>4</v>
      </c>
      <c r="AJ6" s="111">
        <v>1</v>
      </c>
      <c r="AK6" s="84"/>
      <c r="AL6" s="85">
        <f t="shared" si="1"/>
        <v>14</v>
      </c>
      <c r="AM6" s="84"/>
      <c r="AN6" s="113">
        <f t="shared" si="2"/>
        <v>1206</v>
      </c>
      <c r="AO6" s="91">
        <f t="shared" si="3"/>
        <v>1359</v>
      </c>
      <c r="AP6" s="114">
        <f t="shared" si="4"/>
        <v>1331</v>
      </c>
      <c r="AQ6" s="91">
        <f t="shared" si="5"/>
        <v>1189</v>
      </c>
      <c r="AR6" s="114">
        <f t="shared" si="6"/>
        <v>1507</v>
      </c>
      <c r="AS6" s="114">
        <f t="shared" si="7"/>
        <v>1429</v>
      </c>
      <c r="AT6" s="114">
        <f t="shared" si="8"/>
        <v>1314</v>
      </c>
      <c r="AU6" s="114">
        <f t="shared" si="9"/>
        <v>1178</v>
      </c>
      <c r="AV6" s="91">
        <f t="shared" si="10"/>
        <v>1247</v>
      </c>
      <c r="AW6" s="114">
        <f t="shared" si="11"/>
        <v>1469</v>
      </c>
      <c r="AX6" s="114">
        <f t="shared" si="12"/>
        <v>1433</v>
      </c>
      <c r="AY6" s="39"/>
      <c r="AZ6" s="115">
        <f t="shared" si="13"/>
        <v>12</v>
      </c>
      <c r="BA6" s="114">
        <f t="shared" si="14"/>
        <v>15</v>
      </c>
      <c r="BB6" s="114">
        <f t="shared" si="15"/>
        <v>11</v>
      </c>
      <c r="BC6" s="91">
        <f t="shared" si="16"/>
        <v>12</v>
      </c>
      <c r="BD6" s="114">
        <f t="shared" si="17"/>
        <v>15</v>
      </c>
      <c r="BE6" s="114">
        <f t="shared" si="18"/>
        <v>11</v>
      </c>
      <c r="BF6" s="114">
        <f t="shared" si="19"/>
        <v>15</v>
      </c>
      <c r="BG6" s="114">
        <f t="shared" si="20"/>
        <v>10</v>
      </c>
      <c r="BH6" s="114">
        <f t="shared" si="21"/>
        <v>14</v>
      </c>
      <c r="BI6" s="114">
        <f t="shared" si="22"/>
        <v>12</v>
      </c>
      <c r="BJ6" s="114">
        <f t="shared" si="23"/>
        <v>14</v>
      </c>
      <c r="BK6" s="92">
        <f>SUM(AZ6,BA6,BB6,BC6,BD6,BF6,BE6,BG6,BH6,BI6,BJ6)</f>
        <v>141</v>
      </c>
      <c r="BL6" s="91">
        <f>IF($AW$1&gt;8,(IF($AW$1=9,MIN(AZ6:BH6),IF($AW$1=10,MIN(AZ6:BI6),IF($AW$1=11,MIN(AZ6:BJ6))))),(IF($AW$1=4,MIN(AZ6:BC6),IF($AW$1=5,MIN(AZ6:BD6),IF($AW$1=6,MIN(AZ6:BE6),IF($AW$1=7,MIN(AZ6:BF6),IF($AW$1=8,MIN(AZ6:BG6))))))))</f>
        <v>10</v>
      </c>
      <c r="BM6" s="91">
        <f>IF($AW$1&gt;8,(IF($AW$1=9,MAX(AZ6:BH6),IF($AW$1=10,MAX(AZ6:BI6),IF($AW$1=11,MAX(AZ6:BJ6))))),(IF($AW$1=4,MAX(AZ6:BC6),IF($AW$1=5,MAX(AZ6:BD6),IF($AW$1=6,MAX(AZ6:BE6),IF($AW$1=7,MAX(AZ6:BF6),IF($AW$1=8,MAX(AZ6:BG6))))))))</f>
        <v>15</v>
      </c>
      <c r="BN6" s="93">
        <f>SUM($BK6-$BL6)</f>
        <v>131</v>
      </c>
      <c r="BO6" s="44"/>
    </row>
    <row r="7" spans="1:67" ht="14.25" x14ac:dyDescent="0.2">
      <c r="A7" s="94">
        <v>3</v>
      </c>
      <c r="B7" s="95" t="s">
        <v>2</v>
      </c>
      <c r="C7" s="116" t="s">
        <v>16</v>
      </c>
      <c r="D7" s="96"/>
      <c r="E7" s="97">
        <f t="shared" ref="E7:E24" si="24">IF(G7=0,0,IF(G7+F7&lt;1000,1000,G7+F7))</f>
        <v>1446</v>
      </c>
      <c r="F7" s="98">
        <f>IF(K7=0,0,IF(G7+(IF(H7&gt;-150,(IF(H7&gt;=150,IF(J7&gt;=$AT$1,0,SUM(IF(MAX(O7:AJ7)=999,J7-2,J7)-K7*2*(15+50)%)*10),SUM(IF(MAX(O7:AJ7)=999,J7-2,J7)-K7*2*(H7/10+50)%)*10)),(IF(H7&lt;-150,IF((IF(MAX(O7:AJ7)=999,J7-2,J7)-K7*2*(H7/10+50)%)*10&lt;1,0,(IF(MAX(O7:AJ7)=999,J7-2,J7)-K7*2*(H7/10+50)%)*10))))),(IF(H7&gt;-150,(IF(H7&gt;150,IF(J7&gt;=$AT$1,0,SUM(IF(MAX(O7:AJ7)=999,J7-2,J7)-K7*2*(15+50)%)*10),SUM(IF(MAX(O7:AJ7)=999,J7-2,J7)-K7*2*(H7/10+50)%)*10)),(IF(H7&lt;-150,IF((IF(MAX(O7:AJ7)=999,J7-2,J7)-K7*2*(H7/10+50)%)*10&lt;1,0,(IF(MAX(O7:AJ7)=999,J7-2,J7)-K7*2*(H7/10+50)%)*10)))))))</f>
        <v>-23.000000000000007</v>
      </c>
      <c r="G7" s="96">
        <v>1469</v>
      </c>
      <c r="H7" s="100">
        <f t="shared" si="0"/>
        <v>178.36363636363626</v>
      </c>
      <c r="I7" s="101">
        <v>7</v>
      </c>
      <c r="J7" s="102">
        <v>12</v>
      </c>
      <c r="K7" s="117">
        <v>11</v>
      </c>
      <c r="L7" s="104">
        <f t="shared" ref="L7:L24" si="25">SUM(AN7:AX7)/K7</f>
        <v>1290.6363636363637</v>
      </c>
      <c r="M7" s="100">
        <f t="shared" ref="M7:M24" si="26">BK7</f>
        <v>135</v>
      </c>
      <c r="N7" s="105">
        <f t="shared" ref="N7:N24" si="27">BN7</f>
        <v>126</v>
      </c>
      <c r="O7" s="106">
        <v>13</v>
      </c>
      <c r="P7" s="107">
        <v>0</v>
      </c>
      <c r="Q7" s="108">
        <v>19</v>
      </c>
      <c r="R7" s="109">
        <v>2</v>
      </c>
      <c r="S7" s="110">
        <v>14</v>
      </c>
      <c r="T7" s="111">
        <v>2</v>
      </c>
      <c r="U7" s="108">
        <v>7</v>
      </c>
      <c r="V7" s="111">
        <v>2</v>
      </c>
      <c r="W7" s="110">
        <v>10</v>
      </c>
      <c r="X7" s="111">
        <v>0</v>
      </c>
      <c r="Y7" s="110">
        <v>11</v>
      </c>
      <c r="Z7" s="111">
        <v>2</v>
      </c>
      <c r="AA7" s="110">
        <v>6</v>
      </c>
      <c r="AB7" s="109">
        <v>1</v>
      </c>
      <c r="AC7" s="106">
        <v>9</v>
      </c>
      <c r="AD7" s="107">
        <v>0</v>
      </c>
      <c r="AE7" s="112">
        <v>8</v>
      </c>
      <c r="AF7" s="109">
        <v>2</v>
      </c>
      <c r="AG7" s="108">
        <v>2</v>
      </c>
      <c r="AH7" s="111">
        <v>0</v>
      </c>
      <c r="AI7" s="108">
        <v>1</v>
      </c>
      <c r="AJ7" s="111">
        <v>1</v>
      </c>
      <c r="AK7" s="84"/>
      <c r="AL7" s="85">
        <f t="shared" si="1"/>
        <v>12</v>
      </c>
      <c r="AM7" s="84"/>
      <c r="AN7" s="113">
        <f t="shared" si="2"/>
        <v>1189</v>
      </c>
      <c r="AO7" s="91">
        <f t="shared" si="3"/>
        <v>1045</v>
      </c>
      <c r="AP7" s="114">
        <f t="shared" si="4"/>
        <v>1178</v>
      </c>
      <c r="AQ7" s="91">
        <f t="shared" si="5"/>
        <v>1337</v>
      </c>
      <c r="AR7" s="114">
        <f t="shared" si="6"/>
        <v>1247</v>
      </c>
      <c r="AS7" s="114">
        <f t="shared" si="7"/>
        <v>1213</v>
      </c>
      <c r="AT7" s="114">
        <f t="shared" si="8"/>
        <v>1359</v>
      </c>
      <c r="AU7" s="114">
        <f t="shared" si="9"/>
        <v>1314</v>
      </c>
      <c r="AV7" s="91">
        <f t="shared" si="10"/>
        <v>1331</v>
      </c>
      <c r="AW7" s="114">
        <f t="shared" si="11"/>
        <v>1477</v>
      </c>
      <c r="AX7" s="114">
        <f t="shared" si="12"/>
        <v>1507</v>
      </c>
      <c r="AY7" s="39"/>
      <c r="AZ7" s="115">
        <f t="shared" si="13"/>
        <v>12</v>
      </c>
      <c r="BA7" s="114">
        <f t="shared" si="14"/>
        <v>9</v>
      </c>
      <c r="BB7" s="114">
        <f t="shared" si="15"/>
        <v>10</v>
      </c>
      <c r="BC7" s="91">
        <f t="shared" si="16"/>
        <v>11</v>
      </c>
      <c r="BD7" s="114">
        <f t="shared" si="17"/>
        <v>14</v>
      </c>
      <c r="BE7" s="114">
        <f t="shared" si="18"/>
        <v>9</v>
      </c>
      <c r="BF7" s="114">
        <f t="shared" si="19"/>
        <v>15</v>
      </c>
      <c r="BG7" s="114">
        <f t="shared" si="20"/>
        <v>15</v>
      </c>
      <c r="BH7" s="114">
        <f t="shared" si="21"/>
        <v>11</v>
      </c>
      <c r="BI7" s="114">
        <f t="shared" si="22"/>
        <v>14</v>
      </c>
      <c r="BJ7" s="114">
        <f t="shared" si="23"/>
        <v>15</v>
      </c>
      <c r="BK7" s="92">
        <f t="shared" ref="BK7:BK24" si="28">SUM(AZ7,BA7,BB7,BC7,BD7,BF7,BE7,BG7,BH7,BI7,BJ7)</f>
        <v>135</v>
      </c>
      <c r="BL7" s="91">
        <f t="shared" ref="BL7:BL24" si="29">IF($AW$1&gt;8,(IF($AW$1=9,MIN(AZ7:BH7),IF($AW$1=10,MIN(AZ7:BI7),IF($AW$1=11,MIN(AZ7:BJ7))))),(IF($AW$1=4,MIN(AZ7:BC7),IF($AW$1=5,MIN(AZ7:BD7),IF($AW$1=6,MIN(AZ7:BE7),IF($AW$1=7,MIN(AZ7:BF7),IF($AW$1=8,MIN(AZ7:BG7))))))))</f>
        <v>9</v>
      </c>
      <c r="BM7" s="91">
        <f t="shared" ref="BM7:BM24" si="30">IF($AW$1&gt;8,(IF($AW$1=9,MAX(AZ7:BH7),IF($AW$1=10,MAX(AZ7:BI7),IF($AW$1=11,MAX(AZ7:BJ7))))),(IF($AW$1=4,MAX(AZ7:BC7),IF($AW$1=5,MAX(AZ7:BD7),IF($AW$1=6,MAX(AZ7:BE7),IF($AW$1=7,MAX(AZ7:BF7),IF($AW$1=8,MAX(AZ7:BG7))))))))</f>
        <v>15</v>
      </c>
      <c r="BN7" s="93">
        <f t="shared" ref="BN7:BN24" si="31">SUM($BK7-$BL7)</f>
        <v>126</v>
      </c>
      <c r="BO7" s="44"/>
    </row>
    <row r="8" spans="1:67" ht="14.25" x14ac:dyDescent="0.2">
      <c r="A8" s="94">
        <v>4</v>
      </c>
      <c r="B8" s="95" t="s">
        <v>90</v>
      </c>
      <c r="C8" s="116" t="s">
        <v>16</v>
      </c>
      <c r="D8" s="96" t="s">
        <v>87</v>
      </c>
      <c r="E8" s="97">
        <f t="shared" si="24"/>
        <v>1433</v>
      </c>
      <c r="F8" s="169">
        <v>0</v>
      </c>
      <c r="G8" s="96">
        <v>1433</v>
      </c>
      <c r="H8" s="100">
        <f t="shared" si="0"/>
        <v>163.81818181818176</v>
      </c>
      <c r="I8" s="101">
        <v>6</v>
      </c>
      <c r="J8" s="102">
        <v>14</v>
      </c>
      <c r="K8" s="103">
        <v>11</v>
      </c>
      <c r="L8" s="104">
        <f t="shared" si="25"/>
        <v>1269.1818181818182</v>
      </c>
      <c r="M8" s="100">
        <f t="shared" si="26"/>
        <v>133</v>
      </c>
      <c r="N8" s="105">
        <f t="shared" si="27"/>
        <v>125</v>
      </c>
      <c r="O8" s="106">
        <v>14</v>
      </c>
      <c r="P8" s="107">
        <v>2</v>
      </c>
      <c r="Q8" s="108">
        <v>8</v>
      </c>
      <c r="R8" s="109">
        <v>1</v>
      </c>
      <c r="S8" s="110">
        <v>9</v>
      </c>
      <c r="T8" s="111">
        <v>0</v>
      </c>
      <c r="U8" s="108">
        <v>16</v>
      </c>
      <c r="V8" s="111">
        <v>1</v>
      </c>
      <c r="W8" s="110">
        <v>18</v>
      </c>
      <c r="X8" s="111">
        <v>1</v>
      </c>
      <c r="Y8" s="110">
        <v>7</v>
      </c>
      <c r="Z8" s="111">
        <v>1</v>
      </c>
      <c r="AA8" s="110">
        <v>19</v>
      </c>
      <c r="AB8" s="109">
        <v>2</v>
      </c>
      <c r="AC8" s="106">
        <v>10</v>
      </c>
      <c r="AD8" s="107">
        <v>2</v>
      </c>
      <c r="AE8" s="112">
        <v>6</v>
      </c>
      <c r="AF8" s="109">
        <v>2</v>
      </c>
      <c r="AG8" s="108">
        <v>1</v>
      </c>
      <c r="AH8" s="111">
        <v>1</v>
      </c>
      <c r="AI8" s="108">
        <v>2</v>
      </c>
      <c r="AJ8" s="111">
        <v>1</v>
      </c>
      <c r="AK8" s="84"/>
      <c r="AL8" s="85">
        <f t="shared" si="1"/>
        <v>14</v>
      </c>
      <c r="AM8" s="84"/>
      <c r="AN8" s="113">
        <f t="shared" si="2"/>
        <v>1178</v>
      </c>
      <c r="AO8" s="91">
        <f t="shared" si="3"/>
        <v>1331</v>
      </c>
      <c r="AP8" s="114">
        <f t="shared" si="4"/>
        <v>1314</v>
      </c>
      <c r="AQ8" s="91">
        <f t="shared" si="5"/>
        <v>1106</v>
      </c>
      <c r="AR8" s="114">
        <f t="shared" si="6"/>
        <v>1060</v>
      </c>
      <c r="AS8" s="114">
        <f t="shared" si="7"/>
        <v>1337</v>
      </c>
      <c r="AT8" s="114">
        <f t="shared" si="8"/>
        <v>1045</v>
      </c>
      <c r="AU8" s="114">
        <f t="shared" si="9"/>
        <v>1247</v>
      </c>
      <c r="AV8" s="91">
        <f t="shared" si="10"/>
        <v>1359</v>
      </c>
      <c r="AW8" s="114">
        <f t="shared" si="11"/>
        <v>1507</v>
      </c>
      <c r="AX8" s="114">
        <f t="shared" si="12"/>
        <v>1477</v>
      </c>
      <c r="AY8" s="39"/>
      <c r="AZ8" s="115">
        <f t="shared" si="13"/>
        <v>10</v>
      </c>
      <c r="BA8" s="114">
        <f t="shared" si="14"/>
        <v>11</v>
      </c>
      <c r="BB8" s="114">
        <f t="shared" si="15"/>
        <v>15</v>
      </c>
      <c r="BC8" s="91">
        <f t="shared" si="16"/>
        <v>11</v>
      </c>
      <c r="BD8" s="114">
        <f t="shared" si="17"/>
        <v>8</v>
      </c>
      <c r="BE8" s="114">
        <f t="shared" si="18"/>
        <v>11</v>
      </c>
      <c r="BF8" s="114">
        <f t="shared" si="19"/>
        <v>9</v>
      </c>
      <c r="BG8" s="114">
        <f t="shared" si="20"/>
        <v>14</v>
      </c>
      <c r="BH8" s="114">
        <f t="shared" si="21"/>
        <v>15</v>
      </c>
      <c r="BI8" s="114">
        <f t="shared" si="22"/>
        <v>15</v>
      </c>
      <c r="BJ8" s="114">
        <f t="shared" si="23"/>
        <v>14</v>
      </c>
      <c r="BK8" s="92">
        <f t="shared" si="28"/>
        <v>133</v>
      </c>
      <c r="BL8" s="91">
        <f t="shared" si="29"/>
        <v>8</v>
      </c>
      <c r="BM8" s="91">
        <f t="shared" si="30"/>
        <v>15</v>
      </c>
      <c r="BN8" s="93">
        <f t="shared" si="31"/>
        <v>125</v>
      </c>
      <c r="BO8" s="44"/>
    </row>
    <row r="9" spans="1:67" ht="14.25" x14ac:dyDescent="0.2">
      <c r="A9" s="94">
        <v>5</v>
      </c>
      <c r="B9" s="95" t="s">
        <v>132</v>
      </c>
      <c r="C9" s="116" t="s">
        <v>16</v>
      </c>
      <c r="D9" s="96"/>
      <c r="E9" s="97">
        <f t="shared" si="24"/>
        <v>1396</v>
      </c>
      <c r="F9" s="98">
        <f>IF(K9=0,0,IF(G9+(IF(H9&gt;-150,(IF(H9&gt;=150,IF(J9&gt;=$AT$1,0,SUM(IF(MAX(O9:AJ9)=999,J9-2,J9)-K9*2*(15+50)%)*10),SUM(IF(MAX(O9:AJ9)=999,J9-2,J9)-K9*2*(H9/10+50)%)*10)),(IF(H9&lt;-150,IF((IF(MAX(O9:AJ9)=999,J9-2,J9)-K9*2*(H9/10+50)%)*10&lt;1,0,(IF(MAX(O9:AJ9)=999,J9-2,J9)-K9*2*(H9/10+50)%)*10))))),(IF(H9&gt;-150,(IF(H9&gt;150,IF(J9&gt;=$AT$1,0,SUM(IF(MAX(O9:AJ9)=999,J9-2,J9)-K9*2*(15+50)%)*10),SUM(IF(MAX(O9:AJ9)=999,J9-2,J9)-K9*2*(H9/10+50)%)*10)),(IF(H9&lt;-150,IF((IF(MAX(O9:AJ9)=999,J9-2,J9)-K9*2*(H9/10+50)%)*10&lt;1,0,(IF(MAX(O9:AJ9)=999,J9-2,J9)-K9*2*(H9/10+50)%)*10)))))))</f>
        <v>-33.000000000000007</v>
      </c>
      <c r="G9" s="96">
        <v>1429</v>
      </c>
      <c r="H9" s="100">
        <f t="shared" si="0"/>
        <v>236.72727272727275</v>
      </c>
      <c r="I9" s="101">
        <v>12</v>
      </c>
      <c r="J9" s="102">
        <v>11</v>
      </c>
      <c r="K9" s="118">
        <v>11</v>
      </c>
      <c r="L9" s="104">
        <f t="shared" si="25"/>
        <v>1192.2727272727273</v>
      </c>
      <c r="M9" s="100">
        <f t="shared" si="26"/>
        <v>111</v>
      </c>
      <c r="N9" s="105">
        <f t="shared" si="27"/>
        <v>108</v>
      </c>
      <c r="O9" s="106">
        <v>15</v>
      </c>
      <c r="P9" s="107">
        <v>2</v>
      </c>
      <c r="Q9" s="108">
        <v>10</v>
      </c>
      <c r="R9" s="109">
        <v>0</v>
      </c>
      <c r="S9" s="110">
        <v>13</v>
      </c>
      <c r="T9" s="111">
        <v>0</v>
      </c>
      <c r="U9" s="108">
        <v>17</v>
      </c>
      <c r="V9" s="111">
        <v>2</v>
      </c>
      <c r="W9" s="110">
        <v>16</v>
      </c>
      <c r="X9" s="111">
        <v>2</v>
      </c>
      <c r="Y9" s="110">
        <v>2</v>
      </c>
      <c r="Z9" s="111">
        <v>0</v>
      </c>
      <c r="AA9" s="110">
        <v>7</v>
      </c>
      <c r="AB9" s="109">
        <v>0</v>
      </c>
      <c r="AC9" s="106">
        <v>20</v>
      </c>
      <c r="AD9" s="107">
        <v>2</v>
      </c>
      <c r="AE9" s="112">
        <v>11</v>
      </c>
      <c r="AF9" s="109">
        <v>2</v>
      </c>
      <c r="AG9" s="108">
        <v>9</v>
      </c>
      <c r="AH9" s="111">
        <v>0</v>
      </c>
      <c r="AI9" s="108">
        <v>18</v>
      </c>
      <c r="AJ9" s="111">
        <v>1</v>
      </c>
      <c r="AK9" s="84"/>
      <c r="AL9" s="85">
        <f t="shared" si="1"/>
        <v>11</v>
      </c>
      <c r="AM9" s="84"/>
      <c r="AN9" s="113">
        <f t="shared" si="2"/>
        <v>1108</v>
      </c>
      <c r="AO9" s="91">
        <f t="shared" si="3"/>
        <v>1247</v>
      </c>
      <c r="AP9" s="114">
        <f t="shared" si="4"/>
        <v>1189</v>
      </c>
      <c r="AQ9" s="91">
        <f t="shared" si="5"/>
        <v>1064</v>
      </c>
      <c r="AR9" s="114">
        <f t="shared" si="6"/>
        <v>1106</v>
      </c>
      <c r="AS9" s="114">
        <f t="shared" si="7"/>
        <v>1477</v>
      </c>
      <c r="AT9" s="114">
        <f t="shared" si="8"/>
        <v>1337</v>
      </c>
      <c r="AU9" s="114">
        <f t="shared" si="9"/>
        <v>1000</v>
      </c>
      <c r="AV9" s="91">
        <f t="shared" si="10"/>
        <v>1213</v>
      </c>
      <c r="AW9" s="114">
        <f t="shared" si="11"/>
        <v>1314</v>
      </c>
      <c r="AX9" s="114">
        <f t="shared" si="12"/>
        <v>1060</v>
      </c>
      <c r="AY9" s="39"/>
      <c r="AZ9" s="115">
        <f t="shared" si="13"/>
        <v>8</v>
      </c>
      <c r="BA9" s="114">
        <f t="shared" si="14"/>
        <v>14</v>
      </c>
      <c r="BB9" s="114">
        <f t="shared" si="15"/>
        <v>12</v>
      </c>
      <c r="BC9" s="91">
        <f t="shared" si="16"/>
        <v>3</v>
      </c>
      <c r="BD9" s="114">
        <f t="shared" si="17"/>
        <v>11</v>
      </c>
      <c r="BE9" s="114">
        <f t="shared" si="18"/>
        <v>14</v>
      </c>
      <c r="BF9" s="114">
        <f t="shared" si="19"/>
        <v>11</v>
      </c>
      <c r="BG9" s="114">
        <f t="shared" si="20"/>
        <v>6</v>
      </c>
      <c r="BH9" s="114">
        <f t="shared" si="21"/>
        <v>9</v>
      </c>
      <c r="BI9" s="114">
        <f t="shared" si="22"/>
        <v>15</v>
      </c>
      <c r="BJ9" s="114">
        <f t="shared" si="23"/>
        <v>8</v>
      </c>
      <c r="BK9" s="92">
        <f t="shared" si="28"/>
        <v>111</v>
      </c>
      <c r="BL9" s="91">
        <f t="shared" si="29"/>
        <v>3</v>
      </c>
      <c r="BM9" s="91">
        <f t="shared" si="30"/>
        <v>15</v>
      </c>
      <c r="BN9" s="93">
        <f t="shared" si="31"/>
        <v>108</v>
      </c>
      <c r="BO9" s="44"/>
    </row>
    <row r="10" spans="1:67" ht="14.25" x14ac:dyDescent="0.2">
      <c r="A10" s="94">
        <v>6</v>
      </c>
      <c r="B10" s="95" t="s">
        <v>43</v>
      </c>
      <c r="C10" s="116" t="s">
        <v>44</v>
      </c>
      <c r="D10" s="96"/>
      <c r="E10" s="97">
        <f t="shared" si="24"/>
        <v>1386.5</v>
      </c>
      <c r="F10" s="98">
        <f>IF(K10=0,0,IF(G10+(IF(H10&gt;-150,(IF(H10&gt;=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,(IF(H10&gt;-150,(IF(H10&gt;150,IF(J10&gt;=$AT$1,0,SUM(IF(MAX(O10:AJ10)=999,J10-2,J10)-K10*2*(15+50)%)*10),SUM(IF(MAX(O10:AJ10)=999,J10-2,J10)-K10*2*(H10/10+50)%)*10)),(IF(H10&lt;-150,IF((IF(MAX(O10:AJ10)=999,J10-2,J10)-K10*2*(H10/10+50)%)*10&lt;1,0,(IF(MAX(O10:AJ10)=999,J10-2,J10)-K10*2*(H10/10+50)%)*10)))))))</f>
        <v>27.500000000000018</v>
      </c>
      <c r="G10" s="96">
        <v>1359</v>
      </c>
      <c r="H10" s="100">
        <f t="shared" si="0"/>
        <v>56.818181818181756</v>
      </c>
      <c r="I10" s="101">
        <v>1</v>
      </c>
      <c r="J10" s="102">
        <v>15</v>
      </c>
      <c r="K10" s="103">
        <v>11</v>
      </c>
      <c r="L10" s="104">
        <f t="shared" si="25"/>
        <v>1302.1818181818182</v>
      </c>
      <c r="M10" s="100">
        <f t="shared" si="26"/>
        <v>139</v>
      </c>
      <c r="N10" s="105">
        <f t="shared" si="27"/>
        <v>130</v>
      </c>
      <c r="O10" s="106">
        <v>16</v>
      </c>
      <c r="P10" s="107">
        <v>2</v>
      </c>
      <c r="Q10" s="108">
        <v>2</v>
      </c>
      <c r="R10" s="109">
        <v>1</v>
      </c>
      <c r="S10" s="110">
        <v>10</v>
      </c>
      <c r="T10" s="111">
        <v>1</v>
      </c>
      <c r="U10" s="108">
        <v>8</v>
      </c>
      <c r="V10" s="111">
        <v>1</v>
      </c>
      <c r="W10" s="110">
        <v>13</v>
      </c>
      <c r="X10" s="111">
        <v>2</v>
      </c>
      <c r="Y10" s="110">
        <v>9</v>
      </c>
      <c r="Z10" s="111">
        <v>2</v>
      </c>
      <c r="AA10" s="110">
        <v>3</v>
      </c>
      <c r="AB10" s="109">
        <v>1</v>
      </c>
      <c r="AC10" s="106">
        <v>1</v>
      </c>
      <c r="AD10" s="107">
        <v>1</v>
      </c>
      <c r="AE10" s="112">
        <v>4</v>
      </c>
      <c r="AF10" s="109">
        <v>0</v>
      </c>
      <c r="AG10" s="108">
        <v>12</v>
      </c>
      <c r="AH10" s="111">
        <v>2</v>
      </c>
      <c r="AI10" s="108">
        <v>19</v>
      </c>
      <c r="AJ10" s="111">
        <v>2</v>
      </c>
      <c r="AK10" s="84"/>
      <c r="AL10" s="85">
        <f t="shared" si="1"/>
        <v>15</v>
      </c>
      <c r="AM10" s="84"/>
      <c r="AN10" s="113">
        <f t="shared" si="2"/>
        <v>1106</v>
      </c>
      <c r="AO10" s="91">
        <f t="shared" si="3"/>
        <v>1477</v>
      </c>
      <c r="AP10" s="114">
        <f t="shared" si="4"/>
        <v>1247</v>
      </c>
      <c r="AQ10" s="91">
        <f t="shared" si="5"/>
        <v>1331</v>
      </c>
      <c r="AR10" s="114">
        <f t="shared" si="6"/>
        <v>1189</v>
      </c>
      <c r="AS10" s="114">
        <f t="shared" si="7"/>
        <v>1314</v>
      </c>
      <c r="AT10" s="114">
        <f t="shared" si="8"/>
        <v>1469</v>
      </c>
      <c r="AU10" s="114">
        <f t="shared" si="9"/>
        <v>1507</v>
      </c>
      <c r="AV10" s="91">
        <f t="shared" si="10"/>
        <v>1433</v>
      </c>
      <c r="AW10" s="114">
        <f t="shared" si="11"/>
        <v>1206</v>
      </c>
      <c r="AX10" s="114">
        <f t="shared" si="12"/>
        <v>1045</v>
      </c>
      <c r="AY10" s="39"/>
      <c r="AZ10" s="115">
        <f t="shared" si="13"/>
        <v>11</v>
      </c>
      <c r="BA10" s="114">
        <f t="shared" si="14"/>
        <v>14</v>
      </c>
      <c r="BB10" s="114">
        <f t="shared" si="15"/>
        <v>14</v>
      </c>
      <c r="BC10" s="91">
        <f t="shared" si="16"/>
        <v>11</v>
      </c>
      <c r="BD10" s="114">
        <f t="shared" si="17"/>
        <v>12</v>
      </c>
      <c r="BE10" s="114">
        <f t="shared" si="18"/>
        <v>15</v>
      </c>
      <c r="BF10" s="114">
        <f t="shared" si="19"/>
        <v>12</v>
      </c>
      <c r="BG10" s="114">
        <f t="shared" si="20"/>
        <v>15</v>
      </c>
      <c r="BH10" s="114">
        <f t="shared" si="21"/>
        <v>14</v>
      </c>
      <c r="BI10" s="114">
        <f t="shared" si="22"/>
        <v>12</v>
      </c>
      <c r="BJ10" s="114">
        <f t="shared" si="23"/>
        <v>9</v>
      </c>
      <c r="BK10" s="92">
        <f t="shared" si="28"/>
        <v>139</v>
      </c>
      <c r="BL10" s="91">
        <f t="shared" si="29"/>
        <v>9</v>
      </c>
      <c r="BM10" s="91">
        <f t="shared" si="30"/>
        <v>15</v>
      </c>
      <c r="BN10" s="93">
        <f t="shared" si="31"/>
        <v>130</v>
      </c>
      <c r="BO10" s="44"/>
    </row>
    <row r="11" spans="1:67" ht="14.25" x14ac:dyDescent="0.2">
      <c r="A11" s="94">
        <v>7</v>
      </c>
      <c r="B11" s="95" t="s">
        <v>125</v>
      </c>
      <c r="C11" s="116" t="s">
        <v>126</v>
      </c>
      <c r="D11" s="96"/>
      <c r="E11" s="97">
        <f t="shared" si="24"/>
        <v>1337</v>
      </c>
      <c r="F11" s="169">
        <v>0</v>
      </c>
      <c r="G11" s="96">
        <v>1337</v>
      </c>
      <c r="H11" s="100">
        <f t="shared" si="0"/>
        <v>68.909090909090992</v>
      </c>
      <c r="I11" s="101">
        <v>11</v>
      </c>
      <c r="J11" s="102">
        <v>11</v>
      </c>
      <c r="K11" s="103">
        <v>11</v>
      </c>
      <c r="L11" s="104">
        <f t="shared" si="25"/>
        <v>1268.090909090909</v>
      </c>
      <c r="M11" s="100">
        <f t="shared" si="26"/>
        <v>113</v>
      </c>
      <c r="N11" s="105">
        <f t="shared" si="27"/>
        <v>110</v>
      </c>
      <c r="O11" s="106">
        <v>17</v>
      </c>
      <c r="P11" s="107">
        <v>1</v>
      </c>
      <c r="Q11" s="108">
        <v>11</v>
      </c>
      <c r="R11" s="109">
        <v>2</v>
      </c>
      <c r="S11" s="110">
        <v>1</v>
      </c>
      <c r="T11" s="111">
        <v>2</v>
      </c>
      <c r="U11" s="108">
        <v>3</v>
      </c>
      <c r="V11" s="111">
        <v>0</v>
      </c>
      <c r="W11" s="110">
        <v>8</v>
      </c>
      <c r="X11" s="111">
        <v>0</v>
      </c>
      <c r="Y11" s="110">
        <v>4</v>
      </c>
      <c r="Z11" s="111">
        <v>1</v>
      </c>
      <c r="AA11" s="110">
        <v>5</v>
      </c>
      <c r="AB11" s="109">
        <v>2</v>
      </c>
      <c r="AC11" s="106">
        <v>13</v>
      </c>
      <c r="AD11" s="107">
        <v>2</v>
      </c>
      <c r="AE11" s="112">
        <v>12</v>
      </c>
      <c r="AF11" s="109">
        <v>0</v>
      </c>
      <c r="AG11" s="108">
        <v>15</v>
      </c>
      <c r="AH11" s="111">
        <v>1</v>
      </c>
      <c r="AI11" s="108">
        <v>20</v>
      </c>
      <c r="AJ11" s="111">
        <v>0</v>
      </c>
      <c r="AK11" s="84"/>
      <c r="AL11" s="85">
        <f t="shared" si="1"/>
        <v>11</v>
      </c>
      <c r="AM11" s="84"/>
      <c r="AN11" s="113">
        <f t="shared" si="2"/>
        <v>1064</v>
      </c>
      <c r="AO11" s="91">
        <f t="shared" si="3"/>
        <v>1213</v>
      </c>
      <c r="AP11" s="114">
        <f t="shared" si="4"/>
        <v>1507</v>
      </c>
      <c r="AQ11" s="91">
        <f t="shared" si="5"/>
        <v>1469</v>
      </c>
      <c r="AR11" s="114">
        <f t="shared" si="6"/>
        <v>1331</v>
      </c>
      <c r="AS11" s="114">
        <f t="shared" si="7"/>
        <v>1433</v>
      </c>
      <c r="AT11" s="114">
        <f t="shared" si="8"/>
        <v>1429</v>
      </c>
      <c r="AU11" s="114">
        <f t="shared" si="9"/>
        <v>1189</v>
      </c>
      <c r="AV11" s="91">
        <f t="shared" si="10"/>
        <v>1206</v>
      </c>
      <c r="AW11" s="114">
        <f t="shared" si="11"/>
        <v>1108</v>
      </c>
      <c r="AX11" s="114">
        <f t="shared" si="12"/>
        <v>1000</v>
      </c>
      <c r="AY11" s="39"/>
      <c r="AZ11" s="115">
        <f t="shared" si="13"/>
        <v>3</v>
      </c>
      <c r="BA11" s="114">
        <f t="shared" si="14"/>
        <v>9</v>
      </c>
      <c r="BB11" s="114">
        <f t="shared" si="15"/>
        <v>15</v>
      </c>
      <c r="BC11" s="91">
        <f t="shared" si="16"/>
        <v>12</v>
      </c>
      <c r="BD11" s="114">
        <f t="shared" si="17"/>
        <v>11</v>
      </c>
      <c r="BE11" s="114">
        <f t="shared" si="18"/>
        <v>14</v>
      </c>
      <c r="BF11" s="114">
        <f t="shared" si="19"/>
        <v>11</v>
      </c>
      <c r="BG11" s="114">
        <f t="shared" si="20"/>
        <v>12</v>
      </c>
      <c r="BH11" s="114">
        <f t="shared" si="21"/>
        <v>12</v>
      </c>
      <c r="BI11" s="114">
        <f t="shared" si="22"/>
        <v>8</v>
      </c>
      <c r="BJ11" s="114">
        <f t="shared" si="23"/>
        <v>6</v>
      </c>
      <c r="BK11" s="92">
        <f t="shared" si="28"/>
        <v>113</v>
      </c>
      <c r="BL11" s="91">
        <f t="shared" si="29"/>
        <v>3</v>
      </c>
      <c r="BM11" s="91">
        <f t="shared" si="30"/>
        <v>15</v>
      </c>
      <c r="BN11" s="93">
        <f t="shared" si="31"/>
        <v>110</v>
      </c>
      <c r="BO11" s="44"/>
    </row>
    <row r="12" spans="1:67" ht="14.25" x14ac:dyDescent="0.2">
      <c r="A12" s="94">
        <v>8</v>
      </c>
      <c r="B12" s="95" t="s">
        <v>211</v>
      </c>
      <c r="C12" s="116" t="s">
        <v>212</v>
      </c>
      <c r="D12" s="119"/>
      <c r="E12" s="97">
        <f t="shared" si="24"/>
        <v>1315.88</v>
      </c>
      <c r="F12" s="98">
        <f>IF(K12=0,0,IF(G12+(IF(H12&gt;-150,(IF(H12&gt;=150,IF(J12&gt;=$AT$1,0,SUM(IF(MAX(O12:AJ12)=999,J12-2,J12)-K12*2*(15+50)%)*10),SUM(IF(MAX(O12:AJ12)=999,J12-2,J12)-K12*2*(H12/10+50)%)*10)),(IF(H12&lt;-150,IF((IF(MAX(O12:AJ12)=999,J12-2,J12)-K12*2*(H12/10+50)%)*10&lt;1,0,(IF(MAX(O12:AJ12)=999,J12-2,J12)-K12*2*(H12/10+50)%)*10))))),(IF(H12&gt;-150,(IF(H12&gt;150,IF(J12&gt;=$AT$1,0,SUM(IF(MAX(O12:AJ12)=999,J12-2,J12)-K12*2*(15+50)%)*10),SUM(IF(MAX(O12:AJ12)=999,J12-2,J12)-K12*2*(H12/10+50)%)*10)),(IF(H12&lt;-150,IF((IF(MAX(O12:AJ12)=999,J12-2,J12)-K12*2*(H12/10+50)%)*10&lt;1,0,(IF(MAX(O12:AJ12)=999,J12-2,J12)-K12*2*(H12/10+50)%)*10)))))))</f>
        <v>-15.120000000000005</v>
      </c>
      <c r="G12" s="96">
        <v>1331</v>
      </c>
      <c r="H12" s="100">
        <f t="shared" si="0"/>
        <v>68.727272727272748</v>
      </c>
      <c r="I12" s="101">
        <v>10</v>
      </c>
      <c r="J12" s="102">
        <v>11</v>
      </c>
      <c r="K12" s="103">
        <v>11</v>
      </c>
      <c r="L12" s="104">
        <f t="shared" si="25"/>
        <v>1262.2727272727273</v>
      </c>
      <c r="M12" s="100">
        <f t="shared" si="26"/>
        <v>126</v>
      </c>
      <c r="N12" s="105">
        <f t="shared" si="27"/>
        <v>120</v>
      </c>
      <c r="O12" s="106">
        <v>18</v>
      </c>
      <c r="P12" s="107">
        <v>2</v>
      </c>
      <c r="Q12" s="108">
        <v>4</v>
      </c>
      <c r="R12" s="109">
        <v>1</v>
      </c>
      <c r="S12" s="110">
        <v>2</v>
      </c>
      <c r="T12" s="111">
        <v>1</v>
      </c>
      <c r="U12" s="108">
        <v>6</v>
      </c>
      <c r="V12" s="111">
        <v>1</v>
      </c>
      <c r="W12" s="110">
        <v>7</v>
      </c>
      <c r="X12" s="111">
        <v>2</v>
      </c>
      <c r="Y12" s="110">
        <v>10</v>
      </c>
      <c r="Z12" s="111">
        <v>0</v>
      </c>
      <c r="AA12" s="110">
        <v>13</v>
      </c>
      <c r="AB12" s="109">
        <v>1</v>
      </c>
      <c r="AC12" s="106">
        <v>12</v>
      </c>
      <c r="AD12" s="107">
        <v>0</v>
      </c>
      <c r="AE12" s="112">
        <v>3</v>
      </c>
      <c r="AF12" s="109">
        <v>0</v>
      </c>
      <c r="AG12" s="108">
        <v>20</v>
      </c>
      <c r="AH12" s="111">
        <v>2</v>
      </c>
      <c r="AI12" s="108">
        <v>15</v>
      </c>
      <c r="AJ12" s="111">
        <v>1</v>
      </c>
      <c r="AK12" s="84"/>
      <c r="AL12" s="85">
        <f t="shared" si="1"/>
        <v>11</v>
      </c>
      <c r="AM12" s="84"/>
      <c r="AN12" s="113">
        <f t="shared" si="2"/>
        <v>1060</v>
      </c>
      <c r="AO12" s="91">
        <f t="shared" si="3"/>
        <v>1433</v>
      </c>
      <c r="AP12" s="114">
        <f t="shared" si="4"/>
        <v>1477</v>
      </c>
      <c r="AQ12" s="91">
        <f t="shared" si="5"/>
        <v>1359</v>
      </c>
      <c r="AR12" s="114">
        <f t="shared" si="6"/>
        <v>1337</v>
      </c>
      <c r="AS12" s="114">
        <f t="shared" si="7"/>
        <v>1247</v>
      </c>
      <c r="AT12" s="114">
        <f t="shared" si="8"/>
        <v>1189</v>
      </c>
      <c r="AU12" s="114">
        <f t="shared" si="9"/>
        <v>1206</v>
      </c>
      <c r="AV12" s="91">
        <f t="shared" si="10"/>
        <v>1469</v>
      </c>
      <c r="AW12" s="114">
        <f t="shared" si="11"/>
        <v>1000</v>
      </c>
      <c r="AX12" s="114">
        <f t="shared" si="12"/>
        <v>1108</v>
      </c>
      <c r="AY12" s="39"/>
      <c r="AZ12" s="115">
        <f t="shared" si="13"/>
        <v>8</v>
      </c>
      <c r="BA12" s="114">
        <f t="shared" si="14"/>
        <v>14</v>
      </c>
      <c r="BB12" s="114">
        <f t="shared" si="15"/>
        <v>14</v>
      </c>
      <c r="BC12" s="91">
        <f t="shared" si="16"/>
        <v>15</v>
      </c>
      <c r="BD12" s="114">
        <f t="shared" si="17"/>
        <v>11</v>
      </c>
      <c r="BE12" s="114">
        <f t="shared" si="18"/>
        <v>14</v>
      </c>
      <c r="BF12" s="114">
        <f t="shared" si="19"/>
        <v>12</v>
      </c>
      <c r="BG12" s="114">
        <f t="shared" si="20"/>
        <v>12</v>
      </c>
      <c r="BH12" s="114">
        <f t="shared" si="21"/>
        <v>12</v>
      </c>
      <c r="BI12" s="114">
        <f t="shared" si="22"/>
        <v>6</v>
      </c>
      <c r="BJ12" s="114">
        <f t="shared" si="23"/>
        <v>8</v>
      </c>
      <c r="BK12" s="92">
        <f t="shared" si="28"/>
        <v>126</v>
      </c>
      <c r="BL12" s="91">
        <f t="shared" si="29"/>
        <v>6</v>
      </c>
      <c r="BM12" s="91">
        <f t="shared" si="30"/>
        <v>15</v>
      </c>
      <c r="BN12" s="93">
        <f t="shared" si="31"/>
        <v>120</v>
      </c>
      <c r="BO12" s="44"/>
    </row>
    <row r="13" spans="1:67" ht="14.25" x14ac:dyDescent="0.2">
      <c r="A13" s="94">
        <v>9</v>
      </c>
      <c r="B13" s="95" t="s">
        <v>4</v>
      </c>
      <c r="C13" s="116" t="s">
        <v>16</v>
      </c>
      <c r="D13" s="119"/>
      <c r="E13" s="97">
        <f t="shared" si="24"/>
        <v>1351.76</v>
      </c>
      <c r="F13" s="98">
        <f>IF(K13=0,0,IF(G13+(IF(H13&gt;-150,(IF(H13&gt;=150,IF(J13&gt;=$AT$1,0,SUM(IF(MAX(O13:AJ13)=999,J13-2,J13)-K13*2*(15+50)%)*10),SUM(IF(MAX(O13:AJ13)=999,J13-2,J13)-K13*2*(H13/10+50)%)*10)),(IF(H13&lt;-150,IF((IF(MAX(O13:AJ13)=999,J13-2,J13)-K13*2*(H13/10+50)%)*10&lt;1,0,(IF(MAX(O13:AJ13)=999,J13-2,J13)-K13*2*(H13/10+50)%)*10))))),(IF(H13&gt;-150,(IF(H13&gt;150,IF(J13&gt;=$AT$1,0,SUM(IF(MAX(O13:AJ13)=999,J13-2,J13)-K13*2*(15+50)%)*10),SUM(IF(MAX(O13:AJ13)=999,J13-2,J13)-K13*2*(H13/10+50)%)*10)),(IF(H13&lt;-150,IF((IF(MAX(O13:AJ13)=999,J13-2,J13)-K13*2*(H13/10+50)%)*10&lt;1,0,(IF(MAX(O13:AJ13)=999,J13-2,J13)-K13*2*(H13/10+50)%)*10)))))))</f>
        <v>37.76</v>
      </c>
      <c r="G13" s="96">
        <v>1314</v>
      </c>
      <c r="H13" s="100">
        <f t="shared" si="0"/>
        <v>10.181818181818244</v>
      </c>
      <c r="I13" s="101">
        <v>3</v>
      </c>
      <c r="J13" s="102">
        <v>15</v>
      </c>
      <c r="K13" s="103">
        <v>11</v>
      </c>
      <c r="L13" s="104">
        <f t="shared" si="25"/>
        <v>1303.8181818181818</v>
      </c>
      <c r="M13" s="100">
        <f t="shared" si="26"/>
        <v>130</v>
      </c>
      <c r="N13" s="105">
        <f t="shared" si="27"/>
        <v>127</v>
      </c>
      <c r="O13" s="106">
        <v>19</v>
      </c>
      <c r="P13" s="107">
        <v>1</v>
      </c>
      <c r="Q13" s="108">
        <v>17</v>
      </c>
      <c r="R13" s="109">
        <v>2</v>
      </c>
      <c r="S13" s="110">
        <v>4</v>
      </c>
      <c r="T13" s="111">
        <v>2</v>
      </c>
      <c r="U13" s="108">
        <v>10</v>
      </c>
      <c r="V13" s="111">
        <v>1</v>
      </c>
      <c r="W13" s="110">
        <v>12</v>
      </c>
      <c r="X13" s="111">
        <v>1</v>
      </c>
      <c r="Y13" s="110">
        <v>6</v>
      </c>
      <c r="Z13" s="111">
        <v>0</v>
      </c>
      <c r="AA13" s="110">
        <v>2</v>
      </c>
      <c r="AB13" s="109">
        <v>2</v>
      </c>
      <c r="AC13" s="106">
        <v>3</v>
      </c>
      <c r="AD13" s="107">
        <v>2</v>
      </c>
      <c r="AE13" s="112">
        <v>1</v>
      </c>
      <c r="AF13" s="109">
        <v>0</v>
      </c>
      <c r="AG13" s="108">
        <v>5</v>
      </c>
      <c r="AH13" s="111">
        <v>2</v>
      </c>
      <c r="AI13" s="108">
        <v>16</v>
      </c>
      <c r="AJ13" s="111">
        <v>2</v>
      </c>
      <c r="AK13" s="84"/>
      <c r="AL13" s="85">
        <f t="shared" si="1"/>
        <v>15</v>
      </c>
      <c r="AM13" s="84"/>
      <c r="AN13" s="113">
        <f t="shared" si="2"/>
        <v>1045</v>
      </c>
      <c r="AO13" s="91">
        <f t="shared" si="3"/>
        <v>1064</v>
      </c>
      <c r="AP13" s="114">
        <f t="shared" si="4"/>
        <v>1433</v>
      </c>
      <c r="AQ13" s="91">
        <f t="shared" si="5"/>
        <v>1247</v>
      </c>
      <c r="AR13" s="114">
        <f t="shared" si="6"/>
        <v>1206</v>
      </c>
      <c r="AS13" s="114">
        <f t="shared" si="7"/>
        <v>1359</v>
      </c>
      <c r="AT13" s="114">
        <f t="shared" si="8"/>
        <v>1477</v>
      </c>
      <c r="AU13" s="114">
        <f t="shared" si="9"/>
        <v>1469</v>
      </c>
      <c r="AV13" s="91">
        <f t="shared" si="10"/>
        <v>1507</v>
      </c>
      <c r="AW13" s="114">
        <f t="shared" si="11"/>
        <v>1429</v>
      </c>
      <c r="AX13" s="114">
        <f t="shared" si="12"/>
        <v>1106</v>
      </c>
      <c r="AY13" s="39"/>
      <c r="AZ13" s="115">
        <f t="shared" si="13"/>
        <v>9</v>
      </c>
      <c r="BA13" s="114">
        <f t="shared" si="14"/>
        <v>3</v>
      </c>
      <c r="BB13" s="114">
        <f t="shared" si="15"/>
        <v>14</v>
      </c>
      <c r="BC13" s="91">
        <f t="shared" si="16"/>
        <v>14</v>
      </c>
      <c r="BD13" s="114">
        <f t="shared" si="17"/>
        <v>12</v>
      </c>
      <c r="BE13" s="114">
        <f t="shared" si="18"/>
        <v>15</v>
      </c>
      <c r="BF13" s="114">
        <f t="shared" si="19"/>
        <v>14</v>
      </c>
      <c r="BG13" s="114">
        <f t="shared" si="20"/>
        <v>12</v>
      </c>
      <c r="BH13" s="114">
        <f t="shared" si="21"/>
        <v>15</v>
      </c>
      <c r="BI13" s="114">
        <f t="shared" si="22"/>
        <v>11</v>
      </c>
      <c r="BJ13" s="114">
        <f t="shared" si="23"/>
        <v>11</v>
      </c>
      <c r="BK13" s="92">
        <f t="shared" si="28"/>
        <v>130</v>
      </c>
      <c r="BL13" s="91">
        <f t="shared" si="29"/>
        <v>3</v>
      </c>
      <c r="BM13" s="91">
        <f t="shared" si="30"/>
        <v>15</v>
      </c>
      <c r="BN13" s="93">
        <f t="shared" si="31"/>
        <v>127</v>
      </c>
      <c r="BO13" s="44"/>
    </row>
    <row r="14" spans="1:67" ht="14.25" x14ac:dyDescent="0.2">
      <c r="A14" s="94">
        <v>10</v>
      </c>
      <c r="B14" s="95" t="s">
        <v>6</v>
      </c>
      <c r="C14" s="116" t="s">
        <v>16</v>
      </c>
      <c r="D14" s="119"/>
      <c r="E14" s="97">
        <f t="shared" si="24"/>
        <v>1296.94</v>
      </c>
      <c r="F14" s="98">
        <f>IF(K14=0,0,IF(G14+(IF(H14&gt;-150,(IF(H14&gt;=150,IF(J14&gt;=$AT$1,0,SUM(IF(MAX(O14:AJ14)=999,J14-2,J14)-K14*2*(15+50)%)*10),SUM(IF(MAX(O14:AJ14)=999,J14-2,J14)-K14*2*(H14/10+50)%)*10)),(IF(H14&lt;-150,IF((IF(MAX(O14:AJ14)=999,J14-2,J14)-K14*2*(H14/10+50)%)*10&lt;1,0,(IF(MAX(O14:AJ14)=999,J14-2,J14)-K14*2*(H14/10+50)%)*10))))),(IF(H14&gt;-150,(IF(H14&gt;150,IF(J14&gt;=$AT$1,0,SUM(IF(MAX(O14:AJ14)=999,J14-2,J14)-K14*2*(15+50)%)*10),SUM(IF(MAX(O14:AJ14)=999,J14-2,J14)-K14*2*(H14/10+50)%)*10)),(IF(H14&lt;-150,IF((IF(MAX(O14:AJ14)=999,J14-2,J14)-K14*2*(H14/10+50)%)*10&lt;1,0,(IF(MAX(O14:AJ14)=999,J14-2,J14)-K14*2*(H14/10+50)%)*10)))))))</f>
        <v>49.940000000000033</v>
      </c>
      <c r="G14" s="120">
        <v>1247</v>
      </c>
      <c r="H14" s="100">
        <f t="shared" si="0"/>
        <v>-90.63636363636374</v>
      </c>
      <c r="I14" s="101">
        <v>5</v>
      </c>
      <c r="J14" s="102">
        <v>14</v>
      </c>
      <c r="K14" s="103">
        <v>11</v>
      </c>
      <c r="L14" s="104">
        <f t="shared" si="25"/>
        <v>1337.6363636363637</v>
      </c>
      <c r="M14" s="100">
        <f t="shared" si="26"/>
        <v>137</v>
      </c>
      <c r="N14" s="105">
        <f t="shared" si="27"/>
        <v>131</v>
      </c>
      <c r="O14" s="106">
        <v>20</v>
      </c>
      <c r="P14" s="107">
        <v>2</v>
      </c>
      <c r="Q14" s="108">
        <v>5</v>
      </c>
      <c r="R14" s="109">
        <v>2</v>
      </c>
      <c r="S14" s="110">
        <v>6</v>
      </c>
      <c r="T14" s="111">
        <v>1</v>
      </c>
      <c r="U14" s="108">
        <v>9</v>
      </c>
      <c r="V14" s="111">
        <v>1</v>
      </c>
      <c r="W14" s="110">
        <v>3</v>
      </c>
      <c r="X14" s="111">
        <v>2</v>
      </c>
      <c r="Y14" s="110">
        <v>8</v>
      </c>
      <c r="Z14" s="111">
        <v>2</v>
      </c>
      <c r="AA14" s="110">
        <v>1</v>
      </c>
      <c r="AB14" s="109">
        <v>0</v>
      </c>
      <c r="AC14" s="106">
        <v>4</v>
      </c>
      <c r="AD14" s="107">
        <v>0</v>
      </c>
      <c r="AE14" s="112">
        <v>2</v>
      </c>
      <c r="AF14" s="109">
        <v>0</v>
      </c>
      <c r="AG14" s="108">
        <v>13</v>
      </c>
      <c r="AH14" s="111">
        <v>2</v>
      </c>
      <c r="AI14" s="108">
        <v>12</v>
      </c>
      <c r="AJ14" s="111">
        <v>2</v>
      </c>
      <c r="AK14" s="84"/>
      <c r="AL14" s="85">
        <f t="shared" si="1"/>
        <v>14</v>
      </c>
      <c r="AM14" s="84"/>
      <c r="AN14" s="113">
        <f t="shared" si="2"/>
        <v>1000</v>
      </c>
      <c r="AO14" s="91">
        <f t="shared" si="3"/>
        <v>1429</v>
      </c>
      <c r="AP14" s="114">
        <f t="shared" si="4"/>
        <v>1359</v>
      </c>
      <c r="AQ14" s="91">
        <f t="shared" si="5"/>
        <v>1314</v>
      </c>
      <c r="AR14" s="114">
        <f t="shared" si="6"/>
        <v>1469</v>
      </c>
      <c r="AS14" s="114">
        <f t="shared" si="7"/>
        <v>1331</v>
      </c>
      <c r="AT14" s="114">
        <f t="shared" si="8"/>
        <v>1507</v>
      </c>
      <c r="AU14" s="114">
        <f t="shared" si="9"/>
        <v>1433</v>
      </c>
      <c r="AV14" s="91">
        <f t="shared" si="10"/>
        <v>1477</v>
      </c>
      <c r="AW14" s="114">
        <f t="shared" si="11"/>
        <v>1189</v>
      </c>
      <c r="AX14" s="114">
        <f t="shared" si="12"/>
        <v>1206</v>
      </c>
      <c r="AY14" s="39"/>
      <c r="AZ14" s="115">
        <f t="shared" si="13"/>
        <v>6</v>
      </c>
      <c r="BA14" s="114">
        <f t="shared" si="14"/>
        <v>11</v>
      </c>
      <c r="BB14" s="114">
        <f t="shared" si="15"/>
        <v>15</v>
      </c>
      <c r="BC14" s="91">
        <f t="shared" si="16"/>
        <v>15</v>
      </c>
      <c r="BD14" s="114">
        <f t="shared" si="17"/>
        <v>12</v>
      </c>
      <c r="BE14" s="114">
        <f t="shared" si="18"/>
        <v>11</v>
      </c>
      <c r="BF14" s="114">
        <f t="shared" si="19"/>
        <v>15</v>
      </c>
      <c r="BG14" s="114">
        <f t="shared" si="20"/>
        <v>14</v>
      </c>
      <c r="BH14" s="114">
        <f t="shared" si="21"/>
        <v>14</v>
      </c>
      <c r="BI14" s="114">
        <f t="shared" si="22"/>
        <v>12</v>
      </c>
      <c r="BJ14" s="114">
        <f t="shared" si="23"/>
        <v>12</v>
      </c>
      <c r="BK14" s="92">
        <f t="shared" si="28"/>
        <v>137</v>
      </c>
      <c r="BL14" s="91">
        <f t="shared" si="29"/>
        <v>6</v>
      </c>
      <c r="BM14" s="91">
        <f t="shared" si="30"/>
        <v>15</v>
      </c>
      <c r="BN14" s="93">
        <f t="shared" si="31"/>
        <v>131</v>
      </c>
      <c r="BO14" s="44"/>
    </row>
    <row r="15" spans="1:67" ht="14.25" x14ac:dyDescent="0.2">
      <c r="A15" s="94">
        <v>11</v>
      </c>
      <c r="B15" s="95" t="s">
        <v>47</v>
      </c>
      <c r="C15" s="116" t="s">
        <v>44</v>
      </c>
      <c r="D15" s="119"/>
      <c r="E15" s="97">
        <f t="shared" si="24"/>
        <v>1194.2</v>
      </c>
      <c r="F15" s="98">
        <f>IF(K15=0,0,IF(G15+(IF(H15&gt;-150,(IF(H15&gt;=150,IF(J15&gt;=$AT$1,0,SUM(IF(MAX(O15:AJ15)=999,J15-2,J15)-K15*2*(15+50)%)*10),SUM(IF(MAX(O15:AJ15)=999,J15-2,J15)-K15*2*(H15/10+50)%)*10)),(IF(H15&lt;-150,IF((IF(MAX(O15:AJ15)=999,J15-2,J15)-K15*2*(H15/10+50)%)*10&lt;1,0,(IF(MAX(O15:AJ15)=999,J15-2,J15)-K15*2*(H15/10+50)%)*10))))),(IF(H15&gt;-150,(IF(H15&gt;150,IF(J15&gt;=$AT$1,0,SUM(IF(MAX(O15:AJ15)=999,J15-2,J15)-K15*2*(15+50)%)*10),SUM(IF(MAX(O15:AJ15)=999,J15-2,J15)-K15*2*(H15/10+50)%)*10)),(IF(H15&lt;-150,IF((IF(MAX(O15:AJ15)=999,J15-2,J15)-K15*2*(H15/10+50)%)*10&lt;1,0,(IF(MAX(O15:AJ15)=999,J15-2,J15)-K15*2*(H15/10+50)%)*10)))))))</f>
        <v>-18.79999999999999</v>
      </c>
      <c r="G15" s="96">
        <v>1213</v>
      </c>
      <c r="H15" s="100">
        <f t="shared" si="0"/>
        <v>-5.4545454545454959</v>
      </c>
      <c r="I15" s="101">
        <v>16</v>
      </c>
      <c r="J15" s="102">
        <v>9</v>
      </c>
      <c r="K15" s="103">
        <v>11</v>
      </c>
      <c r="L15" s="104">
        <f t="shared" si="25"/>
        <v>1218.4545454545455</v>
      </c>
      <c r="M15" s="100">
        <f t="shared" si="26"/>
        <v>105</v>
      </c>
      <c r="N15" s="105">
        <f t="shared" si="27"/>
        <v>102</v>
      </c>
      <c r="O15" s="106">
        <v>1</v>
      </c>
      <c r="P15" s="107">
        <v>1</v>
      </c>
      <c r="Q15" s="108">
        <v>7</v>
      </c>
      <c r="R15" s="109">
        <v>0</v>
      </c>
      <c r="S15" s="110">
        <v>20</v>
      </c>
      <c r="T15" s="111">
        <v>2</v>
      </c>
      <c r="U15" s="108">
        <v>12</v>
      </c>
      <c r="V15" s="111">
        <v>0</v>
      </c>
      <c r="W15" s="110">
        <v>15</v>
      </c>
      <c r="X15" s="111">
        <v>2</v>
      </c>
      <c r="Y15" s="110">
        <v>3</v>
      </c>
      <c r="Z15" s="111">
        <v>0</v>
      </c>
      <c r="AA15" s="110">
        <v>18</v>
      </c>
      <c r="AB15" s="109">
        <v>0</v>
      </c>
      <c r="AC15" s="106">
        <v>19</v>
      </c>
      <c r="AD15" s="107">
        <v>2</v>
      </c>
      <c r="AE15" s="112">
        <v>5</v>
      </c>
      <c r="AF15" s="109">
        <v>0</v>
      </c>
      <c r="AG15" s="108">
        <v>17</v>
      </c>
      <c r="AH15" s="111">
        <v>1</v>
      </c>
      <c r="AI15" s="108">
        <v>14</v>
      </c>
      <c r="AJ15" s="111">
        <v>1</v>
      </c>
      <c r="AK15" s="84"/>
      <c r="AL15" s="85">
        <f t="shared" si="1"/>
        <v>9</v>
      </c>
      <c r="AM15" s="84"/>
      <c r="AN15" s="113">
        <f t="shared" si="2"/>
        <v>1507</v>
      </c>
      <c r="AO15" s="91">
        <f t="shared" si="3"/>
        <v>1337</v>
      </c>
      <c r="AP15" s="114">
        <f t="shared" si="4"/>
        <v>1000</v>
      </c>
      <c r="AQ15" s="91">
        <f t="shared" si="5"/>
        <v>1206</v>
      </c>
      <c r="AR15" s="114">
        <f t="shared" si="6"/>
        <v>1108</v>
      </c>
      <c r="AS15" s="114">
        <f t="shared" si="7"/>
        <v>1469</v>
      </c>
      <c r="AT15" s="114">
        <f t="shared" si="8"/>
        <v>1060</v>
      </c>
      <c r="AU15" s="114">
        <f t="shared" si="9"/>
        <v>1045</v>
      </c>
      <c r="AV15" s="91">
        <f t="shared" si="10"/>
        <v>1429</v>
      </c>
      <c r="AW15" s="114">
        <f t="shared" si="11"/>
        <v>1064</v>
      </c>
      <c r="AX15" s="114">
        <f t="shared" si="12"/>
        <v>1178</v>
      </c>
      <c r="AY15" s="39"/>
      <c r="AZ15" s="115">
        <f t="shared" si="13"/>
        <v>15</v>
      </c>
      <c r="BA15" s="114">
        <f t="shared" si="14"/>
        <v>11</v>
      </c>
      <c r="BB15" s="114">
        <f t="shared" si="15"/>
        <v>6</v>
      </c>
      <c r="BC15" s="91">
        <f t="shared" si="16"/>
        <v>12</v>
      </c>
      <c r="BD15" s="114">
        <f t="shared" si="17"/>
        <v>8</v>
      </c>
      <c r="BE15" s="114">
        <f t="shared" si="18"/>
        <v>12</v>
      </c>
      <c r="BF15" s="114">
        <f t="shared" si="19"/>
        <v>8</v>
      </c>
      <c r="BG15" s="114">
        <f t="shared" si="20"/>
        <v>9</v>
      </c>
      <c r="BH15" s="114">
        <f t="shared" si="21"/>
        <v>11</v>
      </c>
      <c r="BI15" s="114">
        <f t="shared" si="22"/>
        <v>3</v>
      </c>
      <c r="BJ15" s="114">
        <f t="shared" si="23"/>
        <v>10</v>
      </c>
      <c r="BK15" s="92">
        <f t="shared" si="28"/>
        <v>105</v>
      </c>
      <c r="BL15" s="91">
        <f t="shared" si="29"/>
        <v>3</v>
      </c>
      <c r="BM15" s="91">
        <f t="shared" si="30"/>
        <v>15</v>
      </c>
      <c r="BN15" s="93">
        <f t="shared" si="31"/>
        <v>102</v>
      </c>
      <c r="BO15" s="44"/>
    </row>
    <row r="16" spans="1:67" ht="14.25" x14ac:dyDescent="0.2">
      <c r="A16" s="94">
        <v>12</v>
      </c>
      <c r="B16" s="95" t="s">
        <v>133</v>
      </c>
      <c r="C16" s="116" t="s">
        <v>92</v>
      </c>
      <c r="D16" s="119"/>
      <c r="E16" s="97">
        <f t="shared" si="24"/>
        <v>1206</v>
      </c>
      <c r="F16" s="169">
        <v>0</v>
      </c>
      <c r="G16" s="96">
        <v>1206</v>
      </c>
      <c r="H16" s="100">
        <f t="shared" si="0"/>
        <v>-77.090909090909008</v>
      </c>
      <c r="I16" s="101">
        <v>8</v>
      </c>
      <c r="J16" s="102">
        <v>12</v>
      </c>
      <c r="K16" s="103">
        <v>11</v>
      </c>
      <c r="L16" s="104">
        <f t="shared" si="25"/>
        <v>1283.090909090909</v>
      </c>
      <c r="M16" s="100">
        <f t="shared" si="26"/>
        <v>134</v>
      </c>
      <c r="N16" s="105">
        <f t="shared" si="27"/>
        <v>125</v>
      </c>
      <c r="O16" s="106">
        <v>2</v>
      </c>
      <c r="P16" s="107">
        <v>0</v>
      </c>
      <c r="Q16" s="108">
        <v>16</v>
      </c>
      <c r="R16" s="109">
        <v>1</v>
      </c>
      <c r="S16" s="110">
        <v>19</v>
      </c>
      <c r="T16" s="111">
        <v>2</v>
      </c>
      <c r="U16" s="108">
        <v>11</v>
      </c>
      <c r="V16" s="111">
        <v>2</v>
      </c>
      <c r="W16" s="110">
        <v>9</v>
      </c>
      <c r="X16" s="111">
        <v>1</v>
      </c>
      <c r="Y16" s="110">
        <v>1</v>
      </c>
      <c r="Z16" s="111">
        <v>0</v>
      </c>
      <c r="AA16" s="110">
        <v>14</v>
      </c>
      <c r="AB16" s="109">
        <v>2</v>
      </c>
      <c r="AC16" s="106">
        <v>8</v>
      </c>
      <c r="AD16" s="107">
        <v>2</v>
      </c>
      <c r="AE16" s="112">
        <v>7</v>
      </c>
      <c r="AF16" s="109">
        <v>2</v>
      </c>
      <c r="AG16" s="108">
        <v>6</v>
      </c>
      <c r="AH16" s="111">
        <v>0</v>
      </c>
      <c r="AI16" s="108">
        <v>10</v>
      </c>
      <c r="AJ16" s="111">
        <v>0</v>
      </c>
      <c r="AK16" s="84"/>
      <c r="AL16" s="85">
        <f t="shared" si="1"/>
        <v>12</v>
      </c>
      <c r="AM16" s="84"/>
      <c r="AN16" s="113">
        <f t="shared" si="2"/>
        <v>1477</v>
      </c>
      <c r="AO16" s="91">
        <f t="shared" si="3"/>
        <v>1106</v>
      </c>
      <c r="AP16" s="114">
        <f t="shared" si="4"/>
        <v>1045</v>
      </c>
      <c r="AQ16" s="91">
        <f t="shared" si="5"/>
        <v>1213</v>
      </c>
      <c r="AR16" s="114">
        <f t="shared" si="6"/>
        <v>1314</v>
      </c>
      <c r="AS16" s="114">
        <f t="shared" si="7"/>
        <v>1507</v>
      </c>
      <c r="AT16" s="114">
        <f t="shared" si="8"/>
        <v>1178</v>
      </c>
      <c r="AU16" s="114">
        <f t="shared" si="9"/>
        <v>1331</v>
      </c>
      <c r="AV16" s="91">
        <f t="shared" si="10"/>
        <v>1337</v>
      </c>
      <c r="AW16" s="114">
        <f t="shared" si="11"/>
        <v>1359</v>
      </c>
      <c r="AX16" s="114">
        <f t="shared" si="12"/>
        <v>1247</v>
      </c>
      <c r="AY16" s="39"/>
      <c r="AZ16" s="115">
        <f t="shared" si="13"/>
        <v>14</v>
      </c>
      <c r="BA16" s="114">
        <f t="shared" si="14"/>
        <v>11</v>
      </c>
      <c r="BB16" s="114">
        <f t="shared" si="15"/>
        <v>9</v>
      </c>
      <c r="BC16" s="91">
        <f t="shared" si="16"/>
        <v>9</v>
      </c>
      <c r="BD16" s="114">
        <f t="shared" si="17"/>
        <v>15</v>
      </c>
      <c r="BE16" s="114">
        <f t="shared" si="18"/>
        <v>15</v>
      </c>
      <c r="BF16" s="114">
        <f t="shared" si="19"/>
        <v>10</v>
      </c>
      <c r="BG16" s="114">
        <f t="shared" si="20"/>
        <v>11</v>
      </c>
      <c r="BH16" s="114">
        <f t="shared" si="21"/>
        <v>11</v>
      </c>
      <c r="BI16" s="114">
        <f t="shared" si="22"/>
        <v>15</v>
      </c>
      <c r="BJ16" s="114">
        <f t="shared" si="23"/>
        <v>14</v>
      </c>
      <c r="BK16" s="92">
        <f t="shared" si="28"/>
        <v>134</v>
      </c>
      <c r="BL16" s="91">
        <f t="shared" si="29"/>
        <v>9</v>
      </c>
      <c r="BM16" s="91">
        <f t="shared" si="30"/>
        <v>15</v>
      </c>
      <c r="BN16" s="93">
        <f t="shared" si="31"/>
        <v>125</v>
      </c>
      <c r="BO16" s="44"/>
    </row>
    <row r="17" spans="1:67" ht="14.25" x14ac:dyDescent="0.2">
      <c r="A17" s="94">
        <v>13</v>
      </c>
      <c r="B17" s="95" t="s">
        <v>49</v>
      </c>
      <c r="C17" s="116" t="s">
        <v>16</v>
      </c>
      <c r="D17" s="96"/>
      <c r="E17" s="97">
        <f t="shared" si="24"/>
        <v>1225.18</v>
      </c>
      <c r="F17" s="98">
        <f>IF(K17=0,0,IF(G17+(IF(H17&gt;-150,(IF(H17&gt;=150,IF(J17&gt;=$AT$1,0,SUM(IF(MAX(O17:AJ17)=999,J17-2,J17)-K17*2*(15+50)%)*10),SUM(IF(MAX(O17:AJ17)=999,J17-2,J17)-K17*2*(H17/10+50)%)*10)),(IF(H17&lt;-150,IF((IF(MAX(O17:AJ17)=999,J17-2,J17)-K17*2*(H17/10+50)%)*10&lt;1,0,(IF(MAX(O17:AJ17)=999,J17-2,J17)-K17*2*(H17/10+50)%)*10))))),(IF(H17&gt;-150,(IF(H17&gt;150,IF(J17&gt;=$AT$1,0,SUM(IF(MAX(O17:AJ17)=999,J17-2,J17)-K17*2*(15+50)%)*10),SUM(IF(MAX(O17:AJ17)=999,J17-2,J17)-K17*2*(H17/10+50)%)*10)),(IF(H17&lt;-150,IF((IF(MAX(O17:AJ17)=999,J17-2,J17)-K17*2*(H17/10+50)%)*10&lt;1,0,(IF(MAX(O17:AJ17)=999,J17-2,J17)-K17*2*(H17/10+50)%)*10)))))))</f>
        <v>36.180000000000007</v>
      </c>
      <c r="G17" s="96">
        <v>1189</v>
      </c>
      <c r="H17" s="100">
        <f t="shared" si="0"/>
        <v>-119</v>
      </c>
      <c r="I17" s="101">
        <v>9</v>
      </c>
      <c r="J17" s="102">
        <v>12</v>
      </c>
      <c r="K17" s="103">
        <v>11</v>
      </c>
      <c r="L17" s="104">
        <f t="shared" si="25"/>
        <v>1308</v>
      </c>
      <c r="M17" s="100">
        <f t="shared" si="26"/>
        <v>122</v>
      </c>
      <c r="N17" s="105">
        <f t="shared" si="27"/>
        <v>119</v>
      </c>
      <c r="O17" s="106">
        <v>3</v>
      </c>
      <c r="P17" s="107">
        <v>2</v>
      </c>
      <c r="Q17" s="108">
        <v>1</v>
      </c>
      <c r="R17" s="109">
        <v>0</v>
      </c>
      <c r="S17" s="110">
        <v>5</v>
      </c>
      <c r="T17" s="111">
        <v>2</v>
      </c>
      <c r="U17" s="108">
        <v>2</v>
      </c>
      <c r="V17" s="111">
        <v>1</v>
      </c>
      <c r="W17" s="110">
        <v>6</v>
      </c>
      <c r="X17" s="111">
        <v>0</v>
      </c>
      <c r="Y17" s="110">
        <v>18</v>
      </c>
      <c r="Z17" s="111">
        <v>2</v>
      </c>
      <c r="AA17" s="110">
        <v>8</v>
      </c>
      <c r="AB17" s="109">
        <v>1</v>
      </c>
      <c r="AC17" s="106">
        <v>7</v>
      </c>
      <c r="AD17" s="107">
        <v>0</v>
      </c>
      <c r="AE17" s="112">
        <v>15</v>
      </c>
      <c r="AF17" s="109">
        <v>2</v>
      </c>
      <c r="AG17" s="108">
        <v>10</v>
      </c>
      <c r="AH17" s="111">
        <v>0</v>
      </c>
      <c r="AI17" s="108">
        <v>17</v>
      </c>
      <c r="AJ17" s="111">
        <v>2</v>
      </c>
      <c r="AK17" s="84"/>
      <c r="AL17" s="85">
        <f t="shared" si="1"/>
        <v>12</v>
      </c>
      <c r="AM17" s="84"/>
      <c r="AN17" s="113">
        <f t="shared" si="2"/>
        <v>1469</v>
      </c>
      <c r="AO17" s="91">
        <f t="shared" si="3"/>
        <v>1507</v>
      </c>
      <c r="AP17" s="114">
        <f t="shared" si="4"/>
        <v>1429</v>
      </c>
      <c r="AQ17" s="91">
        <f t="shared" si="5"/>
        <v>1477</v>
      </c>
      <c r="AR17" s="114">
        <f t="shared" si="6"/>
        <v>1359</v>
      </c>
      <c r="AS17" s="114">
        <f t="shared" si="7"/>
        <v>1060</v>
      </c>
      <c r="AT17" s="114">
        <f t="shared" si="8"/>
        <v>1331</v>
      </c>
      <c r="AU17" s="114">
        <f t="shared" si="9"/>
        <v>1337</v>
      </c>
      <c r="AV17" s="91">
        <f t="shared" si="10"/>
        <v>1108</v>
      </c>
      <c r="AW17" s="114">
        <f t="shared" si="11"/>
        <v>1247</v>
      </c>
      <c r="AX17" s="114">
        <f t="shared" si="12"/>
        <v>1064</v>
      </c>
      <c r="AY17" s="39"/>
      <c r="AZ17" s="115">
        <f t="shared" si="13"/>
        <v>12</v>
      </c>
      <c r="BA17" s="114">
        <f t="shared" si="14"/>
        <v>15</v>
      </c>
      <c r="BB17" s="114">
        <f t="shared" si="15"/>
        <v>11</v>
      </c>
      <c r="BC17" s="91">
        <f t="shared" si="16"/>
        <v>14</v>
      </c>
      <c r="BD17" s="114">
        <f t="shared" si="17"/>
        <v>15</v>
      </c>
      <c r="BE17" s="114">
        <f t="shared" si="18"/>
        <v>8</v>
      </c>
      <c r="BF17" s="114">
        <f t="shared" si="19"/>
        <v>11</v>
      </c>
      <c r="BG17" s="114">
        <f t="shared" si="20"/>
        <v>11</v>
      </c>
      <c r="BH17" s="114">
        <f t="shared" si="21"/>
        <v>8</v>
      </c>
      <c r="BI17" s="114">
        <f t="shared" si="22"/>
        <v>14</v>
      </c>
      <c r="BJ17" s="114">
        <f t="shared" si="23"/>
        <v>3</v>
      </c>
      <c r="BK17" s="92">
        <f t="shared" si="28"/>
        <v>122</v>
      </c>
      <c r="BL17" s="91">
        <f t="shared" si="29"/>
        <v>3</v>
      </c>
      <c r="BM17" s="91">
        <f t="shared" si="30"/>
        <v>15</v>
      </c>
      <c r="BN17" s="93">
        <f t="shared" si="31"/>
        <v>119</v>
      </c>
      <c r="BO17" s="44"/>
    </row>
    <row r="18" spans="1:67" ht="14.25" x14ac:dyDescent="0.2">
      <c r="A18" s="94">
        <v>14</v>
      </c>
      <c r="B18" s="95" t="s">
        <v>13</v>
      </c>
      <c r="C18" s="116" t="s">
        <v>16</v>
      </c>
      <c r="D18" s="96"/>
      <c r="E18" s="97">
        <f t="shared" si="24"/>
        <v>1178</v>
      </c>
      <c r="F18" s="169">
        <v>0</v>
      </c>
      <c r="G18" s="96">
        <v>1178</v>
      </c>
      <c r="H18" s="100">
        <f t="shared" si="0"/>
        <v>-62.272727272727252</v>
      </c>
      <c r="I18" s="101">
        <v>14</v>
      </c>
      <c r="J18" s="102">
        <v>10</v>
      </c>
      <c r="K18" s="103">
        <v>11</v>
      </c>
      <c r="L18" s="104">
        <f t="shared" si="25"/>
        <v>1240.2727272727273</v>
      </c>
      <c r="M18" s="100">
        <f t="shared" si="26"/>
        <v>112</v>
      </c>
      <c r="N18" s="105">
        <f t="shared" si="27"/>
        <v>109</v>
      </c>
      <c r="O18" s="106">
        <v>4</v>
      </c>
      <c r="P18" s="107">
        <v>0</v>
      </c>
      <c r="Q18" s="108">
        <v>18</v>
      </c>
      <c r="R18" s="109">
        <v>2</v>
      </c>
      <c r="S18" s="110">
        <v>3</v>
      </c>
      <c r="T18" s="111">
        <v>0</v>
      </c>
      <c r="U18" s="108">
        <v>1</v>
      </c>
      <c r="V18" s="111">
        <v>0</v>
      </c>
      <c r="W18" s="110">
        <v>17</v>
      </c>
      <c r="X18" s="111">
        <v>2</v>
      </c>
      <c r="Y18" s="110">
        <v>15</v>
      </c>
      <c r="Z18" s="111">
        <v>2</v>
      </c>
      <c r="AA18" s="110">
        <v>12</v>
      </c>
      <c r="AB18" s="109">
        <v>0</v>
      </c>
      <c r="AC18" s="106">
        <v>2</v>
      </c>
      <c r="AD18" s="107">
        <v>1</v>
      </c>
      <c r="AE18" s="112">
        <v>20</v>
      </c>
      <c r="AF18" s="109">
        <v>2</v>
      </c>
      <c r="AG18" s="108">
        <v>16</v>
      </c>
      <c r="AH18" s="111">
        <v>0</v>
      </c>
      <c r="AI18" s="108">
        <v>11</v>
      </c>
      <c r="AJ18" s="111">
        <v>1</v>
      </c>
      <c r="AK18" s="84"/>
      <c r="AL18" s="85">
        <f t="shared" si="1"/>
        <v>10</v>
      </c>
      <c r="AM18" s="84"/>
      <c r="AN18" s="113">
        <f t="shared" si="2"/>
        <v>1433</v>
      </c>
      <c r="AO18" s="91">
        <f t="shared" si="3"/>
        <v>1060</v>
      </c>
      <c r="AP18" s="114">
        <f t="shared" si="4"/>
        <v>1469</v>
      </c>
      <c r="AQ18" s="91">
        <f t="shared" si="5"/>
        <v>1507</v>
      </c>
      <c r="AR18" s="114">
        <f t="shared" si="6"/>
        <v>1064</v>
      </c>
      <c r="AS18" s="114">
        <f t="shared" si="7"/>
        <v>1108</v>
      </c>
      <c r="AT18" s="114">
        <f t="shared" si="8"/>
        <v>1206</v>
      </c>
      <c r="AU18" s="114">
        <f t="shared" si="9"/>
        <v>1477</v>
      </c>
      <c r="AV18" s="91">
        <f t="shared" si="10"/>
        <v>1000</v>
      </c>
      <c r="AW18" s="114">
        <f t="shared" si="11"/>
        <v>1106</v>
      </c>
      <c r="AX18" s="114">
        <f t="shared" si="12"/>
        <v>1213</v>
      </c>
      <c r="AY18" s="39"/>
      <c r="AZ18" s="115">
        <f t="shared" si="13"/>
        <v>14</v>
      </c>
      <c r="BA18" s="114">
        <f t="shared" si="14"/>
        <v>8</v>
      </c>
      <c r="BB18" s="114">
        <f t="shared" si="15"/>
        <v>12</v>
      </c>
      <c r="BC18" s="91">
        <f t="shared" si="16"/>
        <v>15</v>
      </c>
      <c r="BD18" s="114">
        <f t="shared" si="17"/>
        <v>3</v>
      </c>
      <c r="BE18" s="114">
        <f t="shared" si="18"/>
        <v>8</v>
      </c>
      <c r="BF18" s="114">
        <f t="shared" si="19"/>
        <v>12</v>
      </c>
      <c r="BG18" s="114">
        <f t="shared" si="20"/>
        <v>14</v>
      </c>
      <c r="BH18" s="114">
        <f t="shared" si="21"/>
        <v>6</v>
      </c>
      <c r="BI18" s="114">
        <f t="shared" si="22"/>
        <v>11</v>
      </c>
      <c r="BJ18" s="114">
        <f t="shared" si="23"/>
        <v>9</v>
      </c>
      <c r="BK18" s="92">
        <f t="shared" si="28"/>
        <v>112</v>
      </c>
      <c r="BL18" s="91">
        <f t="shared" si="29"/>
        <v>3</v>
      </c>
      <c r="BM18" s="91">
        <f t="shared" si="30"/>
        <v>15</v>
      </c>
      <c r="BN18" s="93">
        <f t="shared" si="31"/>
        <v>109</v>
      </c>
      <c r="BO18" s="44"/>
    </row>
    <row r="19" spans="1:67" ht="14.25" x14ac:dyDescent="0.2">
      <c r="A19" s="94">
        <v>15</v>
      </c>
      <c r="B19" s="95" t="s">
        <v>142</v>
      </c>
      <c r="C19" s="116" t="s">
        <v>17</v>
      </c>
      <c r="D19" s="96"/>
      <c r="E19" s="97">
        <f t="shared" si="24"/>
        <v>1093.28</v>
      </c>
      <c r="F19" s="98">
        <f t="shared" ref="F19:F24" si="32">IF(K19=0,0,IF(G19+(IF(H19&gt;-150,(IF(H19&gt;=150,IF(J19&gt;=$AT$1,0,SUM(IF(MAX(O19:AJ19)=999,J19-2,J19)-K19*2*(15+50)%)*10),SUM(IF(MAX(O19:AJ19)=999,J19-2,J19)-K19*2*(H19/10+50)%)*10)),(IF(H19&lt;-150,IF((IF(MAX(O19:AJ19)=999,J19-2,J19)-K19*2*(H19/10+50)%)*10&lt;1,0,(IF(MAX(O19:AJ19)=999,J19-2,J19)-K19*2*(H19/10+50)%)*10))))),(IF(H19&gt;-150,(IF(H19&gt;150,IF(J19&gt;=$AT$1,0,SUM(IF(MAX(O19:AJ19)=999,J19-2,J19)-K19*2*(15+50)%)*10),SUM(IF(MAX(O19:AJ19)=999,J19-2,J19)-K19*2*(H19/10+50)%)*10)),(IF(H19&lt;-150,IF((IF(MAX(O19:AJ19)=999,J19-2,J19)-K19*2*(H19/10+50)%)*10&lt;1,0,(IF(MAX(O19:AJ19)=999,J19-2,J19)-K19*2*(H19/10+50)%)*10)))))))</f>
        <v>-14.719999999999978</v>
      </c>
      <c r="G19" s="96">
        <v>1108</v>
      </c>
      <c r="H19" s="100">
        <f t="shared" si="0"/>
        <v>-69.454545454545496</v>
      </c>
      <c r="I19" s="101">
        <v>18</v>
      </c>
      <c r="J19" s="102">
        <v>8</v>
      </c>
      <c r="K19" s="103">
        <v>11</v>
      </c>
      <c r="L19" s="104">
        <f t="shared" si="25"/>
        <v>1177.4545454545455</v>
      </c>
      <c r="M19" s="100">
        <f t="shared" si="26"/>
        <v>101</v>
      </c>
      <c r="N19" s="105">
        <f t="shared" si="27"/>
        <v>98</v>
      </c>
      <c r="O19" s="106">
        <v>5</v>
      </c>
      <c r="P19" s="107">
        <v>0</v>
      </c>
      <c r="Q19" s="108">
        <v>20</v>
      </c>
      <c r="R19" s="109">
        <v>1</v>
      </c>
      <c r="S19" s="110">
        <v>16</v>
      </c>
      <c r="T19" s="111">
        <v>0</v>
      </c>
      <c r="U19" s="108">
        <v>19</v>
      </c>
      <c r="V19" s="111">
        <v>1</v>
      </c>
      <c r="W19" s="110">
        <v>11</v>
      </c>
      <c r="X19" s="111">
        <v>0</v>
      </c>
      <c r="Y19" s="110">
        <v>14</v>
      </c>
      <c r="Z19" s="111">
        <v>0</v>
      </c>
      <c r="AA19" s="110">
        <v>17</v>
      </c>
      <c r="AB19" s="109">
        <v>2</v>
      </c>
      <c r="AC19" s="106">
        <v>18</v>
      </c>
      <c r="AD19" s="107">
        <v>2</v>
      </c>
      <c r="AE19" s="112">
        <v>13</v>
      </c>
      <c r="AF19" s="109">
        <v>0</v>
      </c>
      <c r="AG19" s="108">
        <v>7</v>
      </c>
      <c r="AH19" s="111">
        <v>1</v>
      </c>
      <c r="AI19" s="108">
        <v>8</v>
      </c>
      <c r="AJ19" s="111">
        <v>1</v>
      </c>
      <c r="AK19" s="84"/>
      <c r="AL19" s="85">
        <f t="shared" si="1"/>
        <v>8</v>
      </c>
      <c r="AM19" s="84"/>
      <c r="AN19" s="113">
        <f t="shared" si="2"/>
        <v>1429</v>
      </c>
      <c r="AO19" s="91">
        <f t="shared" si="3"/>
        <v>1000</v>
      </c>
      <c r="AP19" s="114">
        <f t="shared" si="4"/>
        <v>1106</v>
      </c>
      <c r="AQ19" s="91">
        <f t="shared" si="5"/>
        <v>1045</v>
      </c>
      <c r="AR19" s="114">
        <f t="shared" si="6"/>
        <v>1213</v>
      </c>
      <c r="AS19" s="114">
        <f t="shared" si="7"/>
        <v>1178</v>
      </c>
      <c r="AT19" s="114">
        <f t="shared" si="8"/>
        <v>1064</v>
      </c>
      <c r="AU19" s="114">
        <f t="shared" si="9"/>
        <v>1060</v>
      </c>
      <c r="AV19" s="91">
        <f t="shared" si="10"/>
        <v>1189</v>
      </c>
      <c r="AW19" s="114">
        <f t="shared" si="11"/>
        <v>1337</v>
      </c>
      <c r="AX19" s="114">
        <f t="shared" si="12"/>
        <v>1331</v>
      </c>
      <c r="AY19" s="39"/>
      <c r="AZ19" s="115">
        <f t="shared" si="13"/>
        <v>11</v>
      </c>
      <c r="BA19" s="114">
        <f t="shared" si="14"/>
        <v>6</v>
      </c>
      <c r="BB19" s="114">
        <f t="shared" si="15"/>
        <v>11</v>
      </c>
      <c r="BC19" s="91">
        <f t="shared" si="16"/>
        <v>9</v>
      </c>
      <c r="BD19" s="114">
        <f t="shared" si="17"/>
        <v>9</v>
      </c>
      <c r="BE19" s="114">
        <f t="shared" si="18"/>
        <v>10</v>
      </c>
      <c r="BF19" s="114">
        <f t="shared" si="19"/>
        <v>3</v>
      </c>
      <c r="BG19" s="114">
        <f t="shared" si="20"/>
        <v>8</v>
      </c>
      <c r="BH19" s="114">
        <f t="shared" si="21"/>
        <v>12</v>
      </c>
      <c r="BI19" s="114">
        <f t="shared" si="22"/>
        <v>11</v>
      </c>
      <c r="BJ19" s="114">
        <f t="shared" si="23"/>
        <v>11</v>
      </c>
      <c r="BK19" s="92">
        <f t="shared" si="28"/>
        <v>101</v>
      </c>
      <c r="BL19" s="91">
        <f t="shared" si="29"/>
        <v>3</v>
      </c>
      <c r="BM19" s="91">
        <f t="shared" si="30"/>
        <v>12</v>
      </c>
      <c r="BN19" s="93">
        <f t="shared" si="31"/>
        <v>98</v>
      </c>
      <c r="BO19" s="44"/>
    </row>
    <row r="20" spans="1:67" ht="14.25" x14ac:dyDescent="0.2">
      <c r="A20" s="94">
        <v>16</v>
      </c>
      <c r="B20" s="95" t="s">
        <v>141</v>
      </c>
      <c r="C20" s="116" t="s">
        <v>16</v>
      </c>
      <c r="D20" s="96"/>
      <c r="E20" s="97">
        <f t="shared" si="24"/>
        <v>1126.5999999999999</v>
      </c>
      <c r="F20" s="98">
        <f t="shared" si="32"/>
        <v>20.600000000000023</v>
      </c>
      <c r="G20" s="96">
        <v>1106</v>
      </c>
      <c r="H20" s="100">
        <f t="shared" si="0"/>
        <v>-93.63636363636374</v>
      </c>
      <c r="I20" s="101">
        <v>13</v>
      </c>
      <c r="J20" s="102">
        <v>11</v>
      </c>
      <c r="K20" s="103">
        <v>11</v>
      </c>
      <c r="L20" s="104">
        <f t="shared" si="25"/>
        <v>1199.6363636363637</v>
      </c>
      <c r="M20" s="100">
        <f t="shared" si="26"/>
        <v>111</v>
      </c>
      <c r="N20" s="105">
        <f t="shared" si="27"/>
        <v>108</v>
      </c>
      <c r="O20" s="106">
        <v>6</v>
      </c>
      <c r="P20" s="107">
        <v>0</v>
      </c>
      <c r="Q20" s="108">
        <v>12</v>
      </c>
      <c r="R20" s="109">
        <v>1</v>
      </c>
      <c r="S20" s="110">
        <v>15</v>
      </c>
      <c r="T20" s="111">
        <v>2</v>
      </c>
      <c r="U20" s="108">
        <v>4</v>
      </c>
      <c r="V20" s="111">
        <v>1</v>
      </c>
      <c r="W20" s="110">
        <v>5</v>
      </c>
      <c r="X20" s="111">
        <v>0</v>
      </c>
      <c r="Y20" s="110">
        <v>19</v>
      </c>
      <c r="Z20" s="111">
        <v>0</v>
      </c>
      <c r="AA20" s="110">
        <v>20</v>
      </c>
      <c r="AB20" s="109">
        <v>1</v>
      </c>
      <c r="AC20" s="106">
        <v>17</v>
      </c>
      <c r="AD20" s="107">
        <v>2</v>
      </c>
      <c r="AE20" s="112">
        <v>18</v>
      </c>
      <c r="AF20" s="109">
        <v>2</v>
      </c>
      <c r="AG20" s="108">
        <v>14</v>
      </c>
      <c r="AH20" s="111">
        <v>2</v>
      </c>
      <c r="AI20" s="108">
        <v>9</v>
      </c>
      <c r="AJ20" s="111">
        <v>0</v>
      </c>
      <c r="AK20" s="84"/>
      <c r="AL20" s="85">
        <f t="shared" si="1"/>
        <v>11</v>
      </c>
      <c r="AM20" s="84"/>
      <c r="AN20" s="113">
        <f t="shared" si="2"/>
        <v>1359</v>
      </c>
      <c r="AO20" s="91">
        <f t="shared" si="3"/>
        <v>1206</v>
      </c>
      <c r="AP20" s="114">
        <f t="shared" si="4"/>
        <v>1108</v>
      </c>
      <c r="AQ20" s="91">
        <f t="shared" si="5"/>
        <v>1433</v>
      </c>
      <c r="AR20" s="114">
        <f t="shared" si="6"/>
        <v>1429</v>
      </c>
      <c r="AS20" s="114">
        <f t="shared" si="7"/>
        <v>1045</v>
      </c>
      <c r="AT20" s="114">
        <f t="shared" si="8"/>
        <v>1000</v>
      </c>
      <c r="AU20" s="114">
        <f t="shared" si="9"/>
        <v>1064</v>
      </c>
      <c r="AV20" s="91">
        <f t="shared" si="10"/>
        <v>1060</v>
      </c>
      <c r="AW20" s="114">
        <f t="shared" si="11"/>
        <v>1178</v>
      </c>
      <c r="AX20" s="114">
        <f t="shared" si="12"/>
        <v>1314</v>
      </c>
      <c r="AY20" s="39"/>
      <c r="AZ20" s="115">
        <f t="shared" si="13"/>
        <v>15</v>
      </c>
      <c r="BA20" s="114">
        <f t="shared" si="14"/>
        <v>12</v>
      </c>
      <c r="BB20" s="114">
        <f t="shared" si="15"/>
        <v>8</v>
      </c>
      <c r="BC20" s="91">
        <f t="shared" si="16"/>
        <v>14</v>
      </c>
      <c r="BD20" s="114">
        <f t="shared" si="17"/>
        <v>11</v>
      </c>
      <c r="BE20" s="114">
        <f t="shared" si="18"/>
        <v>9</v>
      </c>
      <c r="BF20" s="114">
        <f t="shared" si="19"/>
        <v>6</v>
      </c>
      <c r="BG20" s="114">
        <f t="shared" si="20"/>
        <v>3</v>
      </c>
      <c r="BH20" s="114">
        <f t="shared" si="21"/>
        <v>8</v>
      </c>
      <c r="BI20" s="114">
        <f t="shared" si="22"/>
        <v>10</v>
      </c>
      <c r="BJ20" s="114">
        <f t="shared" si="23"/>
        <v>15</v>
      </c>
      <c r="BK20" s="92">
        <f t="shared" si="28"/>
        <v>111</v>
      </c>
      <c r="BL20" s="91">
        <f t="shared" si="29"/>
        <v>3</v>
      </c>
      <c r="BM20" s="91">
        <f t="shared" si="30"/>
        <v>15</v>
      </c>
      <c r="BN20" s="93">
        <f t="shared" si="31"/>
        <v>108</v>
      </c>
      <c r="BO20" s="44"/>
    </row>
    <row r="21" spans="1:67" ht="14.25" x14ac:dyDescent="0.2">
      <c r="A21" s="94">
        <v>17</v>
      </c>
      <c r="B21" s="95" t="s">
        <v>140</v>
      </c>
      <c r="C21" s="116" t="s">
        <v>16</v>
      </c>
      <c r="D21" s="96"/>
      <c r="E21" s="97">
        <f t="shared" si="24"/>
        <v>1009.5</v>
      </c>
      <c r="F21" s="98">
        <f t="shared" si="32"/>
        <v>-54.499999999999972</v>
      </c>
      <c r="G21" s="120">
        <v>1064</v>
      </c>
      <c r="H21" s="100">
        <f t="shared" si="0"/>
        <v>-115.90909090909099</v>
      </c>
      <c r="I21" s="101">
        <v>20</v>
      </c>
      <c r="J21" s="102">
        <v>3</v>
      </c>
      <c r="K21" s="103">
        <v>11</v>
      </c>
      <c r="L21" s="104">
        <f t="shared" si="25"/>
        <v>1179.909090909091</v>
      </c>
      <c r="M21" s="100">
        <f t="shared" si="26"/>
        <v>110</v>
      </c>
      <c r="N21" s="105">
        <f t="shared" si="27"/>
        <v>104</v>
      </c>
      <c r="O21" s="106">
        <v>7</v>
      </c>
      <c r="P21" s="107">
        <v>1</v>
      </c>
      <c r="Q21" s="108">
        <v>9</v>
      </c>
      <c r="R21" s="109">
        <v>0</v>
      </c>
      <c r="S21" s="110">
        <v>18</v>
      </c>
      <c r="T21" s="111">
        <v>1</v>
      </c>
      <c r="U21" s="108">
        <v>5</v>
      </c>
      <c r="V21" s="111">
        <v>0</v>
      </c>
      <c r="W21" s="110">
        <v>14</v>
      </c>
      <c r="X21" s="111">
        <v>0</v>
      </c>
      <c r="Y21" s="110">
        <v>20</v>
      </c>
      <c r="Z21" s="111">
        <v>0</v>
      </c>
      <c r="AA21" s="110">
        <v>15</v>
      </c>
      <c r="AB21" s="109">
        <v>0</v>
      </c>
      <c r="AC21" s="106">
        <v>16</v>
      </c>
      <c r="AD21" s="107">
        <v>0</v>
      </c>
      <c r="AE21" s="112">
        <v>19</v>
      </c>
      <c r="AF21" s="109">
        <v>0</v>
      </c>
      <c r="AG21" s="108">
        <v>11</v>
      </c>
      <c r="AH21" s="111">
        <v>1</v>
      </c>
      <c r="AI21" s="108">
        <v>13</v>
      </c>
      <c r="AJ21" s="111">
        <v>0</v>
      </c>
      <c r="AK21" s="84"/>
      <c r="AL21" s="85">
        <f t="shared" si="1"/>
        <v>3</v>
      </c>
      <c r="AM21" s="84"/>
      <c r="AN21" s="113">
        <f t="shared" si="2"/>
        <v>1337</v>
      </c>
      <c r="AO21" s="91">
        <f t="shared" si="3"/>
        <v>1314</v>
      </c>
      <c r="AP21" s="114">
        <f t="shared" si="4"/>
        <v>1060</v>
      </c>
      <c r="AQ21" s="91">
        <f t="shared" si="5"/>
        <v>1429</v>
      </c>
      <c r="AR21" s="114">
        <f t="shared" si="6"/>
        <v>1178</v>
      </c>
      <c r="AS21" s="114">
        <f t="shared" si="7"/>
        <v>1000</v>
      </c>
      <c r="AT21" s="114">
        <f t="shared" si="8"/>
        <v>1108</v>
      </c>
      <c r="AU21" s="114">
        <f t="shared" si="9"/>
        <v>1106</v>
      </c>
      <c r="AV21" s="91">
        <f t="shared" si="10"/>
        <v>1045</v>
      </c>
      <c r="AW21" s="114">
        <f t="shared" si="11"/>
        <v>1213</v>
      </c>
      <c r="AX21" s="114">
        <f t="shared" si="12"/>
        <v>1189</v>
      </c>
      <c r="AY21" s="39"/>
      <c r="AZ21" s="115">
        <f t="shared" si="13"/>
        <v>11</v>
      </c>
      <c r="BA21" s="114">
        <f t="shared" si="14"/>
        <v>15</v>
      </c>
      <c r="BB21" s="114">
        <f t="shared" si="15"/>
        <v>8</v>
      </c>
      <c r="BC21" s="91">
        <f t="shared" si="16"/>
        <v>11</v>
      </c>
      <c r="BD21" s="114">
        <f t="shared" si="17"/>
        <v>10</v>
      </c>
      <c r="BE21" s="114">
        <f t="shared" si="18"/>
        <v>6</v>
      </c>
      <c r="BF21" s="114">
        <f t="shared" si="19"/>
        <v>8</v>
      </c>
      <c r="BG21" s="114">
        <f t="shared" si="20"/>
        <v>11</v>
      </c>
      <c r="BH21" s="114">
        <f t="shared" si="21"/>
        <v>9</v>
      </c>
      <c r="BI21" s="114">
        <f t="shared" si="22"/>
        <v>9</v>
      </c>
      <c r="BJ21" s="114">
        <f t="shared" si="23"/>
        <v>12</v>
      </c>
      <c r="BK21" s="92">
        <f t="shared" si="28"/>
        <v>110</v>
      </c>
      <c r="BL21" s="91">
        <f t="shared" si="29"/>
        <v>6</v>
      </c>
      <c r="BM21" s="91">
        <f t="shared" si="30"/>
        <v>15</v>
      </c>
      <c r="BN21" s="93">
        <f t="shared" si="31"/>
        <v>104</v>
      </c>
      <c r="BO21" s="44"/>
    </row>
    <row r="22" spans="1:67" ht="14.25" x14ac:dyDescent="0.2">
      <c r="A22" s="94">
        <v>18</v>
      </c>
      <c r="B22" s="95" t="s">
        <v>106</v>
      </c>
      <c r="C22" s="116" t="s">
        <v>17</v>
      </c>
      <c r="D22" s="96"/>
      <c r="E22" s="97">
        <f t="shared" si="24"/>
        <v>1058.72</v>
      </c>
      <c r="F22" s="98">
        <f t="shared" si="32"/>
        <v>-1.2800000000000189</v>
      </c>
      <c r="G22" s="96">
        <v>1060</v>
      </c>
      <c r="H22" s="100">
        <f t="shared" si="0"/>
        <v>-130.5454545454545</v>
      </c>
      <c r="I22" s="101">
        <v>17</v>
      </c>
      <c r="J22" s="102">
        <v>8</v>
      </c>
      <c r="K22" s="103">
        <v>11</v>
      </c>
      <c r="L22" s="104">
        <f t="shared" si="25"/>
        <v>1190.5454545454545</v>
      </c>
      <c r="M22" s="100">
        <f t="shared" si="26"/>
        <v>104</v>
      </c>
      <c r="N22" s="105">
        <f t="shared" si="27"/>
        <v>101</v>
      </c>
      <c r="O22" s="106">
        <v>8</v>
      </c>
      <c r="P22" s="107">
        <v>0</v>
      </c>
      <c r="Q22" s="108">
        <v>14</v>
      </c>
      <c r="R22" s="109">
        <v>0</v>
      </c>
      <c r="S22" s="110">
        <v>17</v>
      </c>
      <c r="T22" s="111">
        <v>1</v>
      </c>
      <c r="U22" s="108">
        <v>20</v>
      </c>
      <c r="V22" s="111">
        <v>2</v>
      </c>
      <c r="W22" s="110">
        <v>4</v>
      </c>
      <c r="X22" s="111">
        <v>1</v>
      </c>
      <c r="Y22" s="110">
        <v>13</v>
      </c>
      <c r="Z22" s="111">
        <v>0</v>
      </c>
      <c r="AA22" s="110">
        <v>11</v>
      </c>
      <c r="AB22" s="109">
        <v>2</v>
      </c>
      <c r="AC22" s="106">
        <v>15</v>
      </c>
      <c r="AD22" s="107">
        <v>0</v>
      </c>
      <c r="AE22" s="112">
        <v>16</v>
      </c>
      <c r="AF22" s="109">
        <v>0</v>
      </c>
      <c r="AG22" s="108">
        <v>19</v>
      </c>
      <c r="AH22" s="111">
        <v>1</v>
      </c>
      <c r="AI22" s="108">
        <v>5</v>
      </c>
      <c r="AJ22" s="111">
        <v>1</v>
      </c>
      <c r="AK22" s="84"/>
      <c r="AL22" s="85">
        <f t="shared" si="1"/>
        <v>8</v>
      </c>
      <c r="AM22" s="84"/>
      <c r="AN22" s="113">
        <f t="shared" si="2"/>
        <v>1331</v>
      </c>
      <c r="AO22" s="91">
        <f t="shared" si="3"/>
        <v>1178</v>
      </c>
      <c r="AP22" s="114">
        <f t="shared" si="4"/>
        <v>1064</v>
      </c>
      <c r="AQ22" s="91">
        <f t="shared" si="5"/>
        <v>1000</v>
      </c>
      <c r="AR22" s="114">
        <f t="shared" si="6"/>
        <v>1433</v>
      </c>
      <c r="AS22" s="114">
        <f t="shared" si="7"/>
        <v>1189</v>
      </c>
      <c r="AT22" s="114">
        <f t="shared" si="8"/>
        <v>1213</v>
      </c>
      <c r="AU22" s="114">
        <f t="shared" si="9"/>
        <v>1108</v>
      </c>
      <c r="AV22" s="91">
        <f t="shared" si="10"/>
        <v>1106</v>
      </c>
      <c r="AW22" s="114">
        <f t="shared" si="11"/>
        <v>1045</v>
      </c>
      <c r="AX22" s="114">
        <f t="shared" si="12"/>
        <v>1429</v>
      </c>
      <c r="AY22" s="39"/>
      <c r="AZ22" s="115">
        <f t="shared" si="13"/>
        <v>11</v>
      </c>
      <c r="BA22" s="114">
        <f t="shared" si="14"/>
        <v>10</v>
      </c>
      <c r="BB22" s="114">
        <f t="shared" si="15"/>
        <v>3</v>
      </c>
      <c r="BC22" s="91">
        <f t="shared" si="16"/>
        <v>6</v>
      </c>
      <c r="BD22" s="114">
        <f t="shared" si="17"/>
        <v>14</v>
      </c>
      <c r="BE22" s="114">
        <f t="shared" si="18"/>
        <v>12</v>
      </c>
      <c r="BF22" s="114">
        <f t="shared" si="19"/>
        <v>9</v>
      </c>
      <c r="BG22" s="114">
        <f t="shared" si="20"/>
        <v>8</v>
      </c>
      <c r="BH22" s="114">
        <f t="shared" si="21"/>
        <v>11</v>
      </c>
      <c r="BI22" s="114">
        <f t="shared" si="22"/>
        <v>9</v>
      </c>
      <c r="BJ22" s="114">
        <f t="shared" si="23"/>
        <v>11</v>
      </c>
      <c r="BK22" s="92">
        <f t="shared" si="28"/>
        <v>104</v>
      </c>
      <c r="BL22" s="91">
        <f t="shared" si="29"/>
        <v>3</v>
      </c>
      <c r="BM22" s="91">
        <f t="shared" si="30"/>
        <v>14</v>
      </c>
      <c r="BN22" s="93">
        <f t="shared" si="31"/>
        <v>101</v>
      </c>
      <c r="BO22" s="44"/>
    </row>
    <row r="23" spans="1:67" ht="14.25" x14ac:dyDescent="0.2">
      <c r="A23" s="94">
        <v>19</v>
      </c>
      <c r="B23" s="95" t="s">
        <v>107</v>
      </c>
      <c r="C23" s="116" t="s">
        <v>16</v>
      </c>
      <c r="D23" s="96"/>
      <c r="E23" s="97">
        <f t="shared" si="24"/>
        <v>1061.74</v>
      </c>
      <c r="F23" s="98">
        <f t="shared" si="32"/>
        <v>16.740000000000013</v>
      </c>
      <c r="G23" s="96">
        <v>1045</v>
      </c>
      <c r="H23" s="100">
        <f t="shared" si="0"/>
        <v>-167</v>
      </c>
      <c r="I23" s="101">
        <v>15</v>
      </c>
      <c r="J23" s="102">
        <v>9</v>
      </c>
      <c r="K23" s="103">
        <v>11</v>
      </c>
      <c r="L23" s="104">
        <f t="shared" si="25"/>
        <v>1212</v>
      </c>
      <c r="M23" s="100">
        <f t="shared" si="26"/>
        <v>113</v>
      </c>
      <c r="N23" s="105">
        <f t="shared" si="27"/>
        <v>110</v>
      </c>
      <c r="O23" s="106">
        <v>9</v>
      </c>
      <c r="P23" s="107">
        <v>1</v>
      </c>
      <c r="Q23" s="108">
        <v>3</v>
      </c>
      <c r="R23" s="109">
        <v>0</v>
      </c>
      <c r="S23" s="110">
        <v>12</v>
      </c>
      <c r="T23" s="111">
        <v>0</v>
      </c>
      <c r="U23" s="108">
        <v>15</v>
      </c>
      <c r="V23" s="111">
        <v>1</v>
      </c>
      <c r="W23" s="110">
        <v>20</v>
      </c>
      <c r="X23" s="111">
        <v>2</v>
      </c>
      <c r="Y23" s="110">
        <v>16</v>
      </c>
      <c r="Z23" s="111">
        <v>2</v>
      </c>
      <c r="AA23" s="110">
        <v>4</v>
      </c>
      <c r="AB23" s="109">
        <v>0</v>
      </c>
      <c r="AC23" s="106">
        <v>11</v>
      </c>
      <c r="AD23" s="107">
        <v>0</v>
      </c>
      <c r="AE23" s="112">
        <v>17</v>
      </c>
      <c r="AF23" s="109">
        <v>2</v>
      </c>
      <c r="AG23" s="108">
        <v>18</v>
      </c>
      <c r="AH23" s="111">
        <v>1</v>
      </c>
      <c r="AI23" s="108">
        <v>6</v>
      </c>
      <c r="AJ23" s="111">
        <v>0</v>
      </c>
      <c r="AK23" s="84"/>
      <c r="AL23" s="85">
        <f t="shared" si="1"/>
        <v>9</v>
      </c>
      <c r="AM23" s="84"/>
      <c r="AN23" s="113">
        <f t="shared" si="2"/>
        <v>1314</v>
      </c>
      <c r="AO23" s="91">
        <f t="shared" si="3"/>
        <v>1469</v>
      </c>
      <c r="AP23" s="114">
        <f t="shared" si="4"/>
        <v>1206</v>
      </c>
      <c r="AQ23" s="91">
        <f t="shared" si="5"/>
        <v>1108</v>
      </c>
      <c r="AR23" s="114">
        <f t="shared" si="6"/>
        <v>1000</v>
      </c>
      <c r="AS23" s="114">
        <f t="shared" si="7"/>
        <v>1106</v>
      </c>
      <c r="AT23" s="114">
        <f t="shared" si="8"/>
        <v>1433</v>
      </c>
      <c r="AU23" s="114">
        <f t="shared" si="9"/>
        <v>1213</v>
      </c>
      <c r="AV23" s="91">
        <f t="shared" si="10"/>
        <v>1064</v>
      </c>
      <c r="AW23" s="114">
        <f t="shared" si="11"/>
        <v>1060</v>
      </c>
      <c r="AX23" s="114">
        <f t="shared" si="12"/>
        <v>1359</v>
      </c>
      <c r="AY23" s="39"/>
      <c r="AZ23" s="115">
        <f t="shared" si="13"/>
        <v>15</v>
      </c>
      <c r="BA23" s="114">
        <f t="shared" si="14"/>
        <v>12</v>
      </c>
      <c r="BB23" s="114">
        <f t="shared" si="15"/>
        <v>12</v>
      </c>
      <c r="BC23" s="91">
        <f t="shared" si="16"/>
        <v>8</v>
      </c>
      <c r="BD23" s="114">
        <f t="shared" si="17"/>
        <v>6</v>
      </c>
      <c r="BE23" s="114">
        <f t="shared" si="18"/>
        <v>11</v>
      </c>
      <c r="BF23" s="114">
        <f t="shared" si="19"/>
        <v>14</v>
      </c>
      <c r="BG23" s="114">
        <f t="shared" si="20"/>
        <v>9</v>
      </c>
      <c r="BH23" s="114">
        <f t="shared" si="21"/>
        <v>3</v>
      </c>
      <c r="BI23" s="114">
        <f t="shared" si="22"/>
        <v>8</v>
      </c>
      <c r="BJ23" s="114">
        <f t="shared" si="23"/>
        <v>15</v>
      </c>
      <c r="BK23" s="92">
        <f t="shared" si="28"/>
        <v>113</v>
      </c>
      <c r="BL23" s="91">
        <f t="shared" si="29"/>
        <v>3</v>
      </c>
      <c r="BM23" s="91">
        <f t="shared" si="30"/>
        <v>15</v>
      </c>
      <c r="BN23" s="93">
        <f t="shared" si="31"/>
        <v>110</v>
      </c>
      <c r="BO23" s="44"/>
    </row>
    <row r="24" spans="1:67" ht="14.25" x14ac:dyDescent="0.2">
      <c r="A24" s="94">
        <v>20</v>
      </c>
      <c r="B24" s="95" t="s">
        <v>104</v>
      </c>
      <c r="C24" s="116" t="s">
        <v>17</v>
      </c>
      <c r="D24" s="96"/>
      <c r="E24" s="97">
        <f t="shared" si="24"/>
        <v>1000</v>
      </c>
      <c r="F24" s="98">
        <f t="shared" si="32"/>
        <v>0</v>
      </c>
      <c r="G24" s="96">
        <v>1000</v>
      </c>
      <c r="H24" s="100">
        <f t="shared" si="0"/>
        <v>-192.5454545454545</v>
      </c>
      <c r="I24" s="101">
        <v>19</v>
      </c>
      <c r="J24" s="102">
        <v>6</v>
      </c>
      <c r="K24" s="103">
        <v>11</v>
      </c>
      <c r="L24" s="104">
        <f t="shared" si="25"/>
        <v>1192.5454545454545</v>
      </c>
      <c r="M24" s="100">
        <f t="shared" si="26"/>
        <v>105</v>
      </c>
      <c r="N24" s="105">
        <f t="shared" si="27"/>
        <v>102</v>
      </c>
      <c r="O24" s="106">
        <v>10</v>
      </c>
      <c r="P24" s="107">
        <v>0</v>
      </c>
      <c r="Q24" s="108">
        <v>15</v>
      </c>
      <c r="R24" s="109">
        <v>1</v>
      </c>
      <c r="S24" s="110">
        <v>11</v>
      </c>
      <c r="T24" s="111">
        <v>0</v>
      </c>
      <c r="U24" s="108">
        <v>18</v>
      </c>
      <c r="V24" s="111">
        <v>0</v>
      </c>
      <c r="W24" s="110">
        <v>19</v>
      </c>
      <c r="X24" s="111">
        <v>0</v>
      </c>
      <c r="Y24" s="110">
        <v>17</v>
      </c>
      <c r="Z24" s="111">
        <v>2</v>
      </c>
      <c r="AA24" s="110">
        <v>16</v>
      </c>
      <c r="AB24" s="109">
        <v>1</v>
      </c>
      <c r="AC24" s="106">
        <v>5</v>
      </c>
      <c r="AD24" s="107">
        <v>0</v>
      </c>
      <c r="AE24" s="112">
        <v>14</v>
      </c>
      <c r="AF24" s="109">
        <v>0</v>
      </c>
      <c r="AG24" s="108">
        <v>8</v>
      </c>
      <c r="AH24" s="111">
        <v>0</v>
      </c>
      <c r="AI24" s="108">
        <v>7</v>
      </c>
      <c r="AJ24" s="111">
        <v>2</v>
      </c>
      <c r="AK24" s="84"/>
      <c r="AL24" s="85">
        <f t="shared" si="1"/>
        <v>6</v>
      </c>
      <c r="AM24" s="84"/>
      <c r="AN24" s="113">
        <f t="shared" si="2"/>
        <v>1247</v>
      </c>
      <c r="AO24" s="91">
        <f t="shared" si="3"/>
        <v>1108</v>
      </c>
      <c r="AP24" s="114">
        <f t="shared" si="4"/>
        <v>1213</v>
      </c>
      <c r="AQ24" s="91">
        <f t="shared" si="5"/>
        <v>1060</v>
      </c>
      <c r="AR24" s="114">
        <f t="shared" si="6"/>
        <v>1045</v>
      </c>
      <c r="AS24" s="114">
        <f t="shared" si="7"/>
        <v>1064</v>
      </c>
      <c r="AT24" s="114">
        <f t="shared" si="8"/>
        <v>1106</v>
      </c>
      <c r="AU24" s="114">
        <f t="shared" si="9"/>
        <v>1429</v>
      </c>
      <c r="AV24" s="91">
        <f t="shared" si="10"/>
        <v>1178</v>
      </c>
      <c r="AW24" s="114">
        <f t="shared" si="11"/>
        <v>1331</v>
      </c>
      <c r="AX24" s="114">
        <f t="shared" si="12"/>
        <v>1337</v>
      </c>
      <c r="AY24" s="39"/>
      <c r="AZ24" s="115">
        <f t="shared" si="13"/>
        <v>14</v>
      </c>
      <c r="BA24" s="114">
        <f t="shared" si="14"/>
        <v>8</v>
      </c>
      <c r="BB24" s="114">
        <f t="shared" si="15"/>
        <v>9</v>
      </c>
      <c r="BC24" s="91">
        <f t="shared" si="16"/>
        <v>8</v>
      </c>
      <c r="BD24" s="114">
        <f t="shared" si="17"/>
        <v>9</v>
      </c>
      <c r="BE24" s="114">
        <f t="shared" si="18"/>
        <v>3</v>
      </c>
      <c r="BF24" s="114">
        <f t="shared" si="19"/>
        <v>11</v>
      </c>
      <c r="BG24" s="114">
        <f t="shared" si="20"/>
        <v>11</v>
      </c>
      <c r="BH24" s="114">
        <f t="shared" si="21"/>
        <v>10</v>
      </c>
      <c r="BI24" s="114">
        <f t="shared" si="22"/>
        <v>11</v>
      </c>
      <c r="BJ24" s="114">
        <f t="shared" si="23"/>
        <v>11</v>
      </c>
      <c r="BK24" s="92">
        <f t="shared" si="28"/>
        <v>105</v>
      </c>
      <c r="BL24" s="91">
        <f t="shared" si="29"/>
        <v>3</v>
      </c>
      <c r="BM24" s="91">
        <f t="shared" si="30"/>
        <v>14</v>
      </c>
      <c r="BN24" s="93">
        <f t="shared" si="31"/>
        <v>102</v>
      </c>
      <c r="BO24" s="44"/>
    </row>
    <row r="25" spans="1:67" ht="20.25" customHeight="1" x14ac:dyDescent="0.2">
      <c r="A25" s="123">
        <f>COUNTIF(A5:A24,"&lt;201")</f>
        <v>20</v>
      </c>
      <c r="B25" s="124"/>
      <c r="C25" s="125"/>
      <c r="D25" s="125"/>
      <c r="E25" s="125"/>
      <c r="F25" s="126"/>
      <c r="G25" s="127"/>
      <c r="H25" s="128"/>
      <c r="I25" s="128"/>
      <c r="J25" s="129"/>
      <c r="K25" s="128"/>
      <c r="L25" s="128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30"/>
      <c r="AF25" s="125"/>
      <c r="AG25" s="125"/>
      <c r="AH25" s="125"/>
      <c r="AI25" s="125"/>
      <c r="AJ25" s="125"/>
      <c r="AK25" s="125"/>
      <c r="AL25" s="125"/>
      <c r="AM25" s="125"/>
      <c r="AN25" s="131"/>
      <c r="AO25" s="132"/>
      <c r="AP25" s="132"/>
      <c r="AQ25" s="131"/>
      <c r="AR25" s="131"/>
      <c r="AS25" s="131"/>
      <c r="AT25" s="131"/>
      <c r="AU25" s="131"/>
      <c r="AV25" s="131"/>
      <c r="AW25" s="131"/>
      <c r="AX25" s="132"/>
      <c r="AY25" s="39"/>
      <c r="AZ25" s="39"/>
      <c r="BA25" s="39"/>
      <c r="BB25" s="39"/>
      <c r="BC25" s="39"/>
      <c r="BD25" s="132"/>
      <c r="BE25" s="131"/>
      <c r="BF25" s="132"/>
      <c r="BG25" s="132"/>
      <c r="BH25" s="132"/>
      <c r="BI25" s="132"/>
      <c r="BJ25" s="132"/>
      <c r="BK25" s="132"/>
      <c r="BL25" s="131"/>
      <c r="BM25" s="132"/>
      <c r="BN25" s="39"/>
      <c r="BO25" s="44"/>
    </row>
    <row r="26" spans="1:67" ht="18" customHeight="1" x14ac:dyDescent="0.2">
      <c r="A26" s="133"/>
      <c r="B26" s="134"/>
      <c r="C26" s="125"/>
      <c r="D26" s="125"/>
      <c r="E26" s="125"/>
      <c r="F26" s="135"/>
      <c r="G26" s="127"/>
      <c r="H26" s="128"/>
      <c r="I26" s="128"/>
      <c r="J26" s="129"/>
      <c r="K26" s="128"/>
      <c r="L26" s="128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31"/>
      <c r="AO26" s="132"/>
      <c r="AP26" s="132"/>
      <c r="AQ26" s="131"/>
      <c r="AR26" s="131"/>
      <c r="AS26" s="131"/>
      <c r="AT26" s="131"/>
      <c r="AU26" s="131"/>
      <c r="AV26" s="131"/>
      <c r="AW26" s="131"/>
      <c r="AX26" s="132"/>
      <c r="AY26" s="39"/>
      <c r="AZ26" s="39"/>
      <c r="BA26" s="39"/>
      <c r="BB26" s="39"/>
      <c r="BC26" s="39"/>
      <c r="BD26" s="132"/>
      <c r="BE26" s="131"/>
      <c r="BF26" s="132"/>
      <c r="BG26" s="132"/>
      <c r="BH26" s="132"/>
      <c r="BI26" s="132"/>
      <c r="BJ26" s="132"/>
      <c r="BK26" s="132"/>
      <c r="BL26" s="131"/>
      <c r="BM26" s="132"/>
      <c r="BN26" s="39"/>
      <c r="BO26" s="44"/>
    </row>
    <row r="27" spans="1:67" x14ac:dyDescent="0.2">
      <c r="A27" s="136"/>
      <c r="B27" s="137"/>
      <c r="C27" s="125"/>
      <c r="D27" s="125"/>
      <c r="E27" s="125"/>
      <c r="F27" s="39"/>
      <c r="G27" s="127"/>
      <c r="H27" s="128"/>
      <c r="I27" s="128"/>
      <c r="J27" s="128"/>
      <c r="K27" s="128"/>
      <c r="L27" s="128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39"/>
      <c r="AO27" s="39"/>
      <c r="AP27" s="39"/>
      <c r="AQ27" s="131"/>
      <c r="AR27" s="131"/>
      <c r="AS27" s="131"/>
      <c r="AT27" s="131"/>
      <c r="AU27" s="131"/>
      <c r="AV27" s="131"/>
      <c r="AW27" s="131"/>
      <c r="AX27" s="39"/>
      <c r="AY27" s="39"/>
      <c r="AZ27" s="39"/>
      <c r="BA27" s="39"/>
      <c r="BB27" s="39"/>
      <c r="BC27" s="39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39"/>
      <c r="BO27" s="44"/>
    </row>
    <row r="28" spans="1:67" ht="15.75" x14ac:dyDescent="0.25">
      <c r="A28" s="223" t="s">
        <v>111</v>
      </c>
      <c r="B28" s="223"/>
      <c r="C28" s="215" t="s">
        <v>112</v>
      </c>
      <c r="D28" s="215"/>
      <c r="E28" s="215"/>
      <c r="F28" s="215"/>
      <c r="G28" s="215"/>
      <c r="H28" s="215"/>
      <c r="I28" s="215"/>
      <c r="J28" s="215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138"/>
      <c r="AE28" s="138"/>
      <c r="AF28" s="138"/>
      <c r="AG28" s="138"/>
      <c r="AH28" s="138"/>
      <c r="AI28" s="138"/>
      <c r="AJ28" s="138"/>
      <c r="AK28" s="139"/>
      <c r="AL28" s="139"/>
      <c r="AM28" s="139"/>
      <c r="AN28" s="39"/>
      <c r="AO28" s="39"/>
      <c r="AP28" s="39"/>
      <c r="AQ28" s="132"/>
      <c r="AR28" s="132"/>
      <c r="AS28" s="132"/>
      <c r="AT28" s="132"/>
      <c r="AU28" s="132"/>
      <c r="AV28" s="132"/>
      <c r="AW28" s="132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44"/>
    </row>
    <row r="29" spans="1:67" x14ac:dyDescent="0.2">
      <c r="A29" s="39"/>
      <c r="B29" s="39"/>
      <c r="C29" s="39"/>
      <c r="D29" s="39"/>
      <c r="E29" s="221"/>
      <c r="F29" s="22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44"/>
    </row>
    <row r="30" spans="1:67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44"/>
    </row>
    <row r="31" spans="1:6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44"/>
    </row>
    <row r="32" spans="1:67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44"/>
    </row>
    <row r="33" spans="1:67" x14ac:dyDescent="0.2">
      <c r="A33" s="39"/>
      <c r="B33" s="39"/>
      <c r="C33" s="132"/>
      <c r="D33" s="39"/>
      <c r="E33" s="39"/>
      <c r="F33" s="39"/>
      <c r="G33" s="39"/>
      <c r="H33" s="39"/>
      <c r="I33" s="39"/>
      <c r="J33" s="39"/>
      <c r="K33" s="39"/>
      <c r="L33" s="132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44"/>
    </row>
    <row r="34" spans="1:67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44"/>
    </row>
    <row r="35" spans="1:67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67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67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67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67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6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67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67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67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67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67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67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67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67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38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38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8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8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</sheetData>
  <sheetProtection algorithmName="SHA-512" hashValue="ZEe+42uQrORisa/rB72hbfCZ8O+ywxo9CBI/rYXRxHtjbApxrw3NnFQewTznFpcBskZu801JNdfxbX9+hKcdMg==" saltValue="Klu26cWxQJ1yawsY0X63IA==" spinCount="100000" sheet="1" objects="1" scenarios="1"/>
  <protectedRanges>
    <protectedRange sqref="K5:K24" name="Diapazons4"/>
    <protectedRange sqref="O5:AJ24" name="Diapazons2"/>
    <protectedRange sqref="A1 A3 J25:J26 G5:G24 A25 B26 A5:D24 J5:K24" name="Diapazons1"/>
    <protectedRange sqref="P3 C28 P28 I5:I24" name="Diapazons3"/>
  </protectedRanges>
  <mergeCells count="25">
    <mergeCell ref="A1:AF2"/>
    <mergeCell ref="AN1:AO1"/>
    <mergeCell ref="AQ1:AS1"/>
    <mergeCell ref="AU1:AV1"/>
    <mergeCell ref="A3:B3"/>
    <mergeCell ref="D3:G3"/>
    <mergeCell ref="L3:O3"/>
    <mergeCell ref="P3:AJ3"/>
    <mergeCell ref="AN3:AX3"/>
    <mergeCell ref="AZ3:BN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E29:F29"/>
    <mergeCell ref="K28:AC28"/>
    <mergeCell ref="AG4:AH4"/>
    <mergeCell ref="AI4:AJ4"/>
    <mergeCell ref="A28:B28"/>
    <mergeCell ref="C28:J28"/>
  </mergeCells>
  <conditionalFormatting sqref="B5:B24">
    <cfRule type="expression" dxfId="39" priority="1" stopIfTrue="1">
      <formula>I5=1</formula>
    </cfRule>
    <cfRule type="expression" dxfId="38" priority="2" stopIfTrue="1">
      <formula>I5=2</formula>
    </cfRule>
    <cfRule type="expression" dxfId="37" priority="3" stopIfTrue="1">
      <formula>I5=3</formula>
    </cfRule>
  </conditionalFormatting>
  <conditionalFormatting sqref="BK7:BK24">
    <cfRule type="expression" dxfId="36" priority="4" stopIfTrue="1">
      <formula>A7="X"</formula>
    </cfRule>
  </conditionalFormatting>
  <conditionalFormatting sqref="BL7:BL24">
    <cfRule type="expression" dxfId="35" priority="5" stopIfTrue="1">
      <formula>A7="X"</formula>
    </cfRule>
  </conditionalFormatting>
  <conditionalFormatting sqref="BM7:BM24">
    <cfRule type="expression" dxfId="34" priority="6" stopIfTrue="1">
      <formula>A7="X"</formula>
    </cfRule>
  </conditionalFormatting>
  <conditionalFormatting sqref="BN7:BN24">
    <cfRule type="expression" dxfId="33" priority="7" stopIfTrue="1">
      <formula>A7="X"</formula>
    </cfRule>
  </conditionalFormatting>
  <conditionalFormatting sqref="H5:H24">
    <cfRule type="expression" dxfId="32" priority="8" stopIfTrue="1">
      <formula>H5&gt;150</formula>
    </cfRule>
    <cfRule type="expression" dxfId="31" priority="9" stopIfTrue="1">
      <formula>H5&lt;-150</formula>
    </cfRule>
  </conditionalFormatting>
  <conditionalFormatting sqref="O5:O24">
    <cfRule type="expression" dxfId="30" priority="10" stopIfTrue="1">
      <formula>O5=999</formula>
    </cfRule>
  </conditionalFormatting>
  <conditionalFormatting sqref="Q5:Q24 S5:S24 U5:U24">
    <cfRule type="expression" dxfId="29" priority="11" stopIfTrue="1">
      <formula>Q5=999</formula>
    </cfRule>
  </conditionalFormatting>
  <conditionalFormatting sqref="W5:W24 Y5:Y24 AA5:AA24 AC5:AC24 AE5:AE24 AG5:AG24 AI5:AI24">
    <cfRule type="expression" dxfId="28" priority="12" stopIfTrue="1">
      <formula>W5=999</formula>
    </cfRule>
  </conditionalFormatting>
  <conditionalFormatting sqref="P3:AJ3">
    <cfRule type="expression" dxfId="27" priority="13" stopIfTrue="1">
      <formula>$P$3=""</formula>
    </cfRule>
  </conditionalFormatting>
  <conditionalFormatting sqref="I5">
    <cfRule type="expression" dxfId="26" priority="14" stopIfTrue="1">
      <formula>$I5=""</formula>
    </cfRule>
  </conditionalFormatting>
  <conditionalFormatting sqref="I6:I24">
    <cfRule type="expression" dxfId="25" priority="15" stopIfTrue="1">
      <formula>$I6=0</formula>
    </cfRule>
  </conditionalFormatting>
  <conditionalFormatting sqref="C28:J28">
    <cfRule type="expression" dxfId="24" priority="16" stopIfTrue="1">
      <formula>$C$28=0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2"/>
  <sheetViews>
    <sheetView workbookViewId="0">
      <selection activeCell="I36" sqref="I36"/>
    </sheetView>
  </sheetViews>
  <sheetFormatPr defaultRowHeight="12.75" x14ac:dyDescent="0.2"/>
  <cols>
    <col min="1" max="175" width="9.140625" style="1"/>
    <col min="176" max="176" width="3.42578125" style="1" customWidth="1"/>
    <col min="177" max="177" width="17.42578125" style="1" customWidth="1"/>
    <col min="178" max="178" width="11.28515625" style="1" customWidth="1"/>
    <col min="179" max="179" width="5" style="1" customWidth="1"/>
    <col min="180" max="187" width="4.7109375" style="1" customWidth="1"/>
    <col min="188" max="190" width="5" style="1" customWidth="1"/>
    <col min="191" max="191" width="3.28515625" style="1" customWidth="1"/>
    <col min="192" max="192" width="2.7109375" style="1" customWidth="1"/>
    <col min="193" max="193" width="3.28515625" style="1" customWidth="1"/>
    <col min="194" max="194" width="2.7109375" style="1" customWidth="1"/>
    <col min="195" max="195" width="3.28515625" style="1" customWidth="1"/>
    <col min="196" max="196" width="2.7109375" style="1" customWidth="1"/>
    <col min="197" max="197" width="3.28515625" style="1" customWidth="1"/>
    <col min="198" max="198" width="2.7109375" style="1" customWidth="1"/>
    <col min="199" max="199" width="3.28515625" style="1" customWidth="1"/>
    <col min="200" max="200" width="2.7109375" style="1" customWidth="1"/>
    <col min="201" max="201" width="3.28515625" style="1" customWidth="1"/>
    <col min="202" max="202" width="2.7109375" style="1" customWidth="1"/>
    <col min="203" max="203" width="3.28515625" style="1" customWidth="1"/>
    <col min="204" max="204" width="2.7109375" style="1" customWidth="1"/>
    <col min="205" max="205" width="3.28515625" style="1" customWidth="1"/>
    <col min="206" max="206" width="2.7109375" style="1" customWidth="1"/>
    <col min="207" max="207" width="3.28515625" style="1" customWidth="1"/>
    <col min="208" max="208" width="2.7109375" style="1" customWidth="1"/>
    <col min="209" max="209" width="3.28515625" style="1" customWidth="1"/>
    <col min="210" max="210" width="2.7109375" style="1" customWidth="1"/>
    <col min="211" max="211" width="3.28515625" style="1" customWidth="1"/>
    <col min="212" max="212" width="2.7109375" style="1" customWidth="1"/>
    <col min="213" max="213" width="2.42578125" style="1" customWidth="1"/>
    <col min="214" max="214" width="2.28515625" style="1" customWidth="1"/>
    <col min="215" max="215" width="2.42578125" style="1" customWidth="1"/>
    <col min="216" max="226" width="4.140625" style="1" customWidth="1"/>
    <col min="227" max="227" width="2.42578125" style="1" customWidth="1"/>
    <col min="228" max="238" width="4.140625" style="1" customWidth="1"/>
    <col min="239" max="239" width="5.85546875" style="1" customWidth="1"/>
    <col min="240" max="241" width="6.42578125" style="1" customWidth="1"/>
    <col min="242" max="242" width="6.7109375" style="1" customWidth="1"/>
    <col min="243" max="431" width="9.140625" style="1"/>
    <col min="432" max="432" width="3.42578125" style="1" customWidth="1"/>
    <col min="433" max="433" width="17.42578125" style="1" customWidth="1"/>
    <col min="434" max="434" width="11.28515625" style="1" customWidth="1"/>
    <col min="435" max="435" width="5" style="1" customWidth="1"/>
    <col min="436" max="443" width="4.7109375" style="1" customWidth="1"/>
    <col min="444" max="446" width="5" style="1" customWidth="1"/>
    <col min="447" max="447" width="3.28515625" style="1" customWidth="1"/>
    <col min="448" max="448" width="2.7109375" style="1" customWidth="1"/>
    <col min="449" max="449" width="3.28515625" style="1" customWidth="1"/>
    <col min="450" max="450" width="2.7109375" style="1" customWidth="1"/>
    <col min="451" max="451" width="3.28515625" style="1" customWidth="1"/>
    <col min="452" max="452" width="2.7109375" style="1" customWidth="1"/>
    <col min="453" max="453" width="3.28515625" style="1" customWidth="1"/>
    <col min="454" max="454" width="2.7109375" style="1" customWidth="1"/>
    <col min="455" max="455" width="3.28515625" style="1" customWidth="1"/>
    <col min="456" max="456" width="2.7109375" style="1" customWidth="1"/>
    <col min="457" max="457" width="3.28515625" style="1" customWidth="1"/>
    <col min="458" max="458" width="2.7109375" style="1" customWidth="1"/>
    <col min="459" max="459" width="3.28515625" style="1" customWidth="1"/>
    <col min="460" max="460" width="2.7109375" style="1" customWidth="1"/>
    <col min="461" max="461" width="3.28515625" style="1" customWidth="1"/>
    <col min="462" max="462" width="2.7109375" style="1" customWidth="1"/>
    <col min="463" max="463" width="3.28515625" style="1" customWidth="1"/>
    <col min="464" max="464" width="2.7109375" style="1" customWidth="1"/>
    <col min="465" max="465" width="3.28515625" style="1" customWidth="1"/>
    <col min="466" max="466" width="2.7109375" style="1" customWidth="1"/>
    <col min="467" max="467" width="3.28515625" style="1" customWidth="1"/>
    <col min="468" max="468" width="2.7109375" style="1" customWidth="1"/>
    <col min="469" max="469" width="2.42578125" style="1" customWidth="1"/>
    <col min="470" max="470" width="2.28515625" style="1" customWidth="1"/>
    <col min="471" max="471" width="2.42578125" style="1" customWidth="1"/>
    <col min="472" max="482" width="4.140625" style="1" customWidth="1"/>
    <col min="483" max="483" width="2.42578125" style="1" customWidth="1"/>
    <col min="484" max="494" width="4.140625" style="1" customWidth="1"/>
    <col min="495" max="495" width="5.85546875" style="1" customWidth="1"/>
    <col min="496" max="497" width="6.42578125" style="1" customWidth="1"/>
    <col min="498" max="498" width="6.7109375" style="1" customWidth="1"/>
    <col min="499" max="687" width="9.140625" style="1"/>
    <col min="688" max="688" width="3.42578125" style="1" customWidth="1"/>
    <col min="689" max="689" width="17.42578125" style="1" customWidth="1"/>
    <col min="690" max="690" width="11.28515625" style="1" customWidth="1"/>
    <col min="691" max="691" width="5" style="1" customWidth="1"/>
    <col min="692" max="699" width="4.7109375" style="1" customWidth="1"/>
    <col min="700" max="702" width="5" style="1" customWidth="1"/>
    <col min="703" max="703" width="3.28515625" style="1" customWidth="1"/>
    <col min="704" max="704" width="2.7109375" style="1" customWidth="1"/>
    <col min="705" max="705" width="3.28515625" style="1" customWidth="1"/>
    <col min="706" max="706" width="2.7109375" style="1" customWidth="1"/>
    <col min="707" max="707" width="3.28515625" style="1" customWidth="1"/>
    <col min="708" max="708" width="2.7109375" style="1" customWidth="1"/>
    <col min="709" max="709" width="3.28515625" style="1" customWidth="1"/>
    <col min="710" max="710" width="2.7109375" style="1" customWidth="1"/>
    <col min="711" max="711" width="3.28515625" style="1" customWidth="1"/>
    <col min="712" max="712" width="2.7109375" style="1" customWidth="1"/>
    <col min="713" max="713" width="3.28515625" style="1" customWidth="1"/>
    <col min="714" max="714" width="2.7109375" style="1" customWidth="1"/>
    <col min="715" max="715" width="3.28515625" style="1" customWidth="1"/>
    <col min="716" max="716" width="2.7109375" style="1" customWidth="1"/>
    <col min="717" max="717" width="3.28515625" style="1" customWidth="1"/>
    <col min="718" max="718" width="2.7109375" style="1" customWidth="1"/>
    <col min="719" max="719" width="3.28515625" style="1" customWidth="1"/>
    <col min="720" max="720" width="2.7109375" style="1" customWidth="1"/>
    <col min="721" max="721" width="3.28515625" style="1" customWidth="1"/>
    <col min="722" max="722" width="2.7109375" style="1" customWidth="1"/>
    <col min="723" max="723" width="3.28515625" style="1" customWidth="1"/>
    <col min="724" max="724" width="2.7109375" style="1" customWidth="1"/>
    <col min="725" max="725" width="2.42578125" style="1" customWidth="1"/>
    <col min="726" max="726" width="2.28515625" style="1" customWidth="1"/>
    <col min="727" max="727" width="2.42578125" style="1" customWidth="1"/>
    <col min="728" max="738" width="4.140625" style="1" customWidth="1"/>
    <col min="739" max="739" width="2.42578125" style="1" customWidth="1"/>
    <col min="740" max="750" width="4.140625" style="1" customWidth="1"/>
    <col min="751" max="751" width="5.85546875" style="1" customWidth="1"/>
    <col min="752" max="753" width="6.42578125" style="1" customWidth="1"/>
    <col min="754" max="754" width="6.7109375" style="1" customWidth="1"/>
    <col min="755" max="943" width="9.140625" style="1"/>
    <col min="944" max="944" width="3.42578125" style="1" customWidth="1"/>
    <col min="945" max="945" width="17.42578125" style="1" customWidth="1"/>
    <col min="946" max="946" width="11.28515625" style="1" customWidth="1"/>
    <col min="947" max="947" width="5" style="1" customWidth="1"/>
    <col min="948" max="955" width="4.7109375" style="1" customWidth="1"/>
    <col min="956" max="958" width="5" style="1" customWidth="1"/>
    <col min="959" max="959" width="3.28515625" style="1" customWidth="1"/>
    <col min="960" max="960" width="2.7109375" style="1" customWidth="1"/>
    <col min="961" max="961" width="3.28515625" style="1" customWidth="1"/>
    <col min="962" max="962" width="2.7109375" style="1" customWidth="1"/>
    <col min="963" max="963" width="3.28515625" style="1" customWidth="1"/>
    <col min="964" max="964" width="2.7109375" style="1" customWidth="1"/>
    <col min="965" max="965" width="3.28515625" style="1" customWidth="1"/>
    <col min="966" max="966" width="2.7109375" style="1" customWidth="1"/>
    <col min="967" max="967" width="3.28515625" style="1" customWidth="1"/>
    <col min="968" max="968" width="2.7109375" style="1" customWidth="1"/>
    <col min="969" max="969" width="3.28515625" style="1" customWidth="1"/>
    <col min="970" max="970" width="2.7109375" style="1" customWidth="1"/>
    <col min="971" max="971" width="3.28515625" style="1" customWidth="1"/>
    <col min="972" max="972" width="2.7109375" style="1" customWidth="1"/>
    <col min="973" max="973" width="3.28515625" style="1" customWidth="1"/>
    <col min="974" max="974" width="2.7109375" style="1" customWidth="1"/>
    <col min="975" max="975" width="3.28515625" style="1" customWidth="1"/>
    <col min="976" max="976" width="2.7109375" style="1" customWidth="1"/>
    <col min="977" max="977" width="3.28515625" style="1" customWidth="1"/>
    <col min="978" max="978" width="2.7109375" style="1" customWidth="1"/>
    <col min="979" max="979" width="3.28515625" style="1" customWidth="1"/>
    <col min="980" max="980" width="2.7109375" style="1" customWidth="1"/>
    <col min="981" max="981" width="2.42578125" style="1" customWidth="1"/>
    <col min="982" max="982" width="2.28515625" style="1" customWidth="1"/>
    <col min="983" max="983" width="2.42578125" style="1" customWidth="1"/>
    <col min="984" max="994" width="4.140625" style="1" customWidth="1"/>
    <col min="995" max="995" width="2.42578125" style="1" customWidth="1"/>
    <col min="996" max="1006" width="4.140625" style="1" customWidth="1"/>
    <col min="1007" max="1007" width="5.85546875" style="1" customWidth="1"/>
    <col min="1008" max="1009" width="6.42578125" style="1" customWidth="1"/>
    <col min="1010" max="1010" width="6.7109375" style="1" customWidth="1"/>
    <col min="1011" max="1199" width="9.140625" style="1"/>
    <col min="1200" max="1200" width="3.42578125" style="1" customWidth="1"/>
    <col min="1201" max="1201" width="17.42578125" style="1" customWidth="1"/>
    <col min="1202" max="1202" width="11.28515625" style="1" customWidth="1"/>
    <col min="1203" max="1203" width="5" style="1" customWidth="1"/>
    <col min="1204" max="1211" width="4.7109375" style="1" customWidth="1"/>
    <col min="1212" max="1214" width="5" style="1" customWidth="1"/>
    <col min="1215" max="1215" width="3.28515625" style="1" customWidth="1"/>
    <col min="1216" max="1216" width="2.7109375" style="1" customWidth="1"/>
    <col min="1217" max="1217" width="3.28515625" style="1" customWidth="1"/>
    <col min="1218" max="1218" width="2.7109375" style="1" customWidth="1"/>
    <col min="1219" max="1219" width="3.28515625" style="1" customWidth="1"/>
    <col min="1220" max="1220" width="2.7109375" style="1" customWidth="1"/>
    <col min="1221" max="1221" width="3.28515625" style="1" customWidth="1"/>
    <col min="1222" max="1222" width="2.7109375" style="1" customWidth="1"/>
    <col min="1223" max="1223" width="3.28515625" style="1" customWidth="1"/>
    <col min="1224" max="1224" width="2.7109375" style="1" customWidth="1"/>
    <col min="1225" max="1225" width="3.28515625" style="1" customWidth="1"/>
    <col min="1226" max="1226" width="2.7109375" style="1" customWidth="1"/>
    <col min="1227" max="1227" width="3.28515625" style="1" customWidth="1"/>
    <col min="1228" max="1228" width="2.7109375" style="1" customWidth="1"/>
    <col min="1229" max="1229" width="3.28515625" style="1" customWidth="1"/>
    <col min="1230" max="1230" width="2.7109375" style="1" customWidth="1"/>
    <col min="1231" max="1231" width="3.28515625" style="1" customWidth="1"/>
    <col min="1232" max="1232" width="2.7109375" style="1" customWidth="1"/>
    <col min="1233" max="1233" width="3.28515625" style="1" customWidth="1"/>
    <col min="1234" max="1234" width="2.7109375" style="1" customWidth="1"/>
    <col min="1235" max="1235" width="3.28515625" style="1" customWidth="1"/>
    <col min="1236" max="1236" width="2.7109375" style="1" customWidth="1"/>
    <col min="1237" max="1237" width="2.42578125" style="1" customWidth="1"/>
    <col min="1238" max="1238" width="2.28515625" style="1" customWidth="1"/>
    <col min="1239" max="1239" width="2.42578125" style="1" customWidth="1"/>
    <col min="1240" max="1250" width="4.140625" style="1" customWidth="1"/>
    <col min="1251" max="1251" width="2.42578125" style="1" customWidth="1"/>
    <col min="1252" max="1262" width="4.140625" style="1" customWidth="1"/>
    <col min="1263" max="1263" width="5.85546875" style="1" customWidth="1"/>
    <col min="1264" max="1265" width="6.42578125" style="1" customWidth="1"/>
    <col min="1266" max="1266" width="6.7109375" style="1" customWidth="1"/>
    <col min="1267" max="1455" width="9.140625" style="1"/>
    <col min="1456" max="1456" width="3.42578125" style="1" customWidth="1"/>
    <col min="1457" max="1457" width="17.42578125" style="1" customWidth="1"/>
    <col min="1458" max="1458" width="11.28515625" style="1" customWidth="1"/>
    <col min="1459" max="1459" width="5" style="1" customWidth="1"/>
    <col min="1460" max="1467" width="4.7109375" style="1" customWidth="1"/>
    <col min="1468" max="1470" width="5" style="1" customWidth="1"/>
    <col min="1471" max="1471" width="3.28515625" style="1" customWidth="1"/>
    <col min="1472" max="1472" width="2.7109375" style="1" customWidth="1"/>
    <col min="1473" max="1473" width="3.28515625" style="1" customWidth="1"/>
    <col min="1474" max="1474" width="2.7109375" style="1" customWidth="1"/>
    <col min="1475" max="1475" width="3.28515625" style="1" customWidth="1"/>
    <col min="1476" max="1476" width="2.7109375" style="1" customWidth="1"/>
    <col min="1477" max="1477" width="3.28515625" style="1" customWidth="1"/>
    <col min="1478" max="1478" width="2.7109375" style="1" customWidth="1"/>
    <col min="1479" max="1479" width="3.28515625" style="1" customWidth="1"/>
    <col min="1480" max="1480" width="2.7109375" style="1" customWidth="1"/>
    <col min="1481" max="1481" width="3.28515625" style="1" customWidth="1"/>
    <col min="1482" max="1482" width="2.7109375" style="1" customWidth="1"/>
    <col min="1483" max="1483" width="3.28515625" style="1" customWidth="1"/>
    <col min="1484" max="1484" width="2.7109375" style="1" customWidth="1"/>
    <col min="1485" max="1485" width="3.28515625" style="1" customWidth="1"/>
    <col min="1486" max="1486" width="2.7109375" style="1" customWidth="1"/>
    <col min="1487" max="1487" width="3.28515625" style="1" customWidth="1"/>
    <col min="1488" max="1488" width="2.7109375" style="1" customWidth="1"/>
    <col min="1489" max="1489" width="3.28515625" style="1" customWidth="1"/>
    <col min="1490" max="1490" width="2.7109375" style="1" customWidth="1"/>
    <col min="1491" max="1491" width="3.28515625" style="1" customWidth="1"/>
    <col min="1492" max="1492" width="2.7109375" style="1" customWidth="1"/>
    <col min="1493" max="1493" width="2.42578125" style="1" customWidth="1"/>
    <col min="1494" max="1494" width="2.28515625" style="1" customWidth="1"/>
    <col min="1495" max="1495" width="2.42578125" style="1" customWidth="1"/>
    <col min="1496" max="1506" width="4.140625" style="1" customWidth="1"/>
    <col min="1507" max="1507" width="2.42578125" style="1" customWidth="1"/>
    <col min="1508" max="1518" width="4.140625" style="1" customWidth="1"/>
    <col min="1519" max="1519" width="5.85546875" style="1" customWidth="1"/>
    <col min="1520" max="1521" width="6.42578125" style="1" customWidth="1"/>
    <col min="1522" max="1522" width="6.7109375" style="1" customWidth="1"/>
    <col min="1523" max="1711" width="9.140625" style="1"/>
    <col min="1712" max="1712" width="3.42578125" style="1" customWidth="1"/>
    <col min="1713" max="1713" width="17.42578125" style="1" customWidth="1"/>
    <col min="1714" max="1714" width="11.28515625" style="1" customWidth="1"/>
    <col min="1715" max="1715" width="5" style="1" customWidth="1"/>
    <col min="1716" max="1723" width="4.7109375" style="1" customWidth="1"/>
    <col min="1724" max="1726" width="5" style="1" customWidth="1"/>
    <col min="1727" max="1727" width="3.28515625" style="1" customWidth="1"/>
    <col min="1728" max="1728" width="2.7109375" style="1" customWidth="1"/>
    <col min="1729" max="1729" width="3.28515625" style="1" customWidth="1"/>
    <col min="1730" max="1730" width="2.7109375" style="1" customWidth="1"/>
    <col min="1731" max="1731" width="3.28515625" style="1" customWidth="1"/>
    <col min="1732" max="1732" width="2.7109375" style="1" customWidth="1"/>
    <col min="1733" max="1733" width="3.28515625" style="1" customWidth="1"/>
    <col min="1734" max="1734" width="2.7109375" style="1" customWidth="1"/>
    <col min="1735" max="1735" width="3.28515625" style="1" customWidth="1"/>
    <col min="1736" max="1736" width="2.7109375" style="1" customWidth="1"/>
    <col min="1737" max="1737" width="3.28515625" style="1" customWidth="1"/>
    <col min="1738" max="1738" width="2.7109375" style="1" customWidth="1"/>
    <col min="1739" max="1739" width="3.28515625" style="1" customWidth="1"/>
    <col min="1740" max="1740" width="2.7109375" style="1" customWidth="1"/>
    <col min="1741" max="1741" width="3.28515625" style="1" customWidth="1"/>
    <col min="1742" max="1742" width="2.7109375" style="1" customWidth="1"/>
    <col min="1743" max="1743" width="3.28515625" style="1" customWidth="1"/>
    <col min="1744" max="1744" width="2.7109375" style="1" customWidth="1"/>
    <col min="1745" max="1745" width="3.28515625" style="1" customWidth="1"/>
    <col min="1746" max="1746" width="2.7109375" style="1" customWidth="1"/>
    <col min="1747" max="1747" width="3.28515625" style="1" customWidth="1"/>
    <col min="1748" max="1748" width="2.7109375" style="1" customWidth="1"/>
    <col min="1749" max="1749" width="2.42578125" style="1" customWidth="1"/>
    <col min="1750" max="1750" width="2.28515625" style="1" customWidth="1"/>
    <col min="1751" max="1751" width="2.42578125" style="1" customWidth="1"/>
    <col min="1752" max="1762" width="4.140625" style="1" customWidth="1"/>
    <col min="1763" max="1763" width="2.42578125" style="1" customWidth="1"/>
    <col min="1764" max="1774" width="4.140625" style="1" customWidth="1"/>
    <col min="1775" max="1775" width="5.85546875" style="1" customWidth="1"/>
    <col min="1776" max="1777" width="6.42578125" style="1" customWidth="1"/>
    <col min="1778" max="1778" width="6.7109375" style="1" customWidth="1"/>
    <col min="1779" max="1967" width="9.140625" style="1"/>
    <col min="1968" max="1968" width="3.42578125" style="1" customWidth="1"/>
    <col min="1969" max="1969" width="17.42578125" style="1" customWidth="1"/>
    <col min="1970" max="1970" width="11.28515625" style="1" customWidth="1"/>
    <col min="1971" max="1971" width="5" style="1" customWidth="1"/>
    <col min="1972" max="1979" width="4.7109375" style="1" customWidth="1"/>
    <col min="1980" max="1982" width="5" style="1" customWidth="1"/>
    <col min="1983" max="1983" width="3.28515625" style="1" customWidth="1"/>
    <col min="1984" max="1984" width="2.7109375" style="1" customWidth="1"/>
    <col min="1985" max="1985" width="3.28515625" style="1" customWidth="1"/>
    <col min="1986" max="1986" width="2.7109375" style="1" customWidth="1"/>
    <col min="1987" max="1987" width="3.28515625" style="1" customWidth="1"/>
    <col min="1988" max="1988" width="2.7109375" style="1" customWidth="1"/>
    <col min="1989" max="1989" width="3.28515625" style="1" customWidth="1"/>
    <col min="1990" max="1990" width="2.7109375" style="1" customWidth="1"/>
    <col min="1991" max="1991" width="3.28515625" style="1" customWidth="1"/>
    <col min="1992" max="1992" width="2.7109375" style="1" customWidth="1"/>
    <col min="1993" max="1993" width="3.28515625" style="1" customWidth="1"/>
    <col min="1994" max="1994" width="2.7109375" style="1" customWidth="1"/>
    <col min="1995" max="1995" width="3.28515625" style="1" customWidth="1"/>
    <col min="1996" max="1996" width="2.7109375" style="1" customWidth="1"/>
    <col min="1997" max="1997" width="3.28515625" style="1" customWidth="1"/>
    <col min="1998" max="1998" width="2.7109375" style="1" customWidth="1"/>
    <col min="1999" max="1999" width="3.28515625" style="1" customWidth="1"/>
    <col min="2000" max="2000" width="2.7109375" style="1" customWidth="1"/>
    <col min="2001" max="2001" width="3.28515625" style="1" customWidth="1"/>
    <col min="2002" max="2002" width="2.7109375" style="1" customWidth="1"/>
    <col min="2003" max="2003" width="3.28515625" style="1" customWidth="1"/>
    <col min="2004" max="2004" width="2.7109375" style="1" customWidth="1"/>
    <col min="2005" max="2005" width="2.42578125" style="1" customWidth="1"/>
    <col min="2006" max="2006" width="2.28515625" style="1" customWidth="1"/>
    <col min="2007" max="2007" width="2.42578125" style="1" customWidth="1"/>
    <col min="2008" max="2018" width="4.140625" style="1" customWidth="1"/>
    <col min="2019" max="2019" width="2.42578125" style="1" customWidth="1"/>
    <col min="2020" max="2030" width="4.140625" style="1" customWidth="1"/>
    <col min="2031" max="2031" width="5.85546875" style="1" customWidth="1"/>
    <col min="2032" max="2033" width="6.42578125" style="1" customWidth="1"/>
    <col min="2034" max="2034" width="6.7109375" style="1" customWidth="1"/>
    <col min="2035" max="2223" width="9.140625" style="1"/>
    <col min="2224" max="2224" width="3.42578125" style="1" customWidth="1"/>
    <col min="2225" max="2225" width="17.42578125" style="1" customWidth="1"/>
    <col min="2226" max="2226" width="11.28515625" style="1" customWidth="1"/>
    <col min="2227" max="2227" width="5" style="1" customWidth="1"/>
    <col min="2228" max="2235" width="4.7109375" style="1" customWidth="1"/>
    <col min="2236" max="2238" width="5" style="1" customWidth="1"/>
    <col min="2239" max="2239" width="3.28515625" style="1" customWidth="1"/>
    <col min="2240" max="2240" width="2.7109375" style="1" customWidth="1"/>
    <col min="2241" max="2241" width="3.28515625" style="1" customWidth="1"/>
    <col min="2242" max="2242" width="2.7109375" style="1" customWidth="1"/>
    <col min="2243" max="2243" width="3.28515625" style="1" customWidth="1"/>
    <col min="2244" max="2244" width="2.7109375" style="1" customWidth="1"/>
    <col min="2245" max="2245" width="3.28515625" style="1" customWidth="1"/>
    <col min="2246" max="2246" width="2.7109375" style="1" customWidth="1"/>
    <col min="2247" max="2247" width="3.28515625" style="1" customWidth="1"/>
    <col min="2248" max="2248" width="2.7109375" style="1" customWidth="1"/>
    <col min="2249" max="2249" width="3.28515625" style="1" customWidth="1"/>
    <col min="2250" max="2250" width="2.7109375" style="1" customWidth="1"/>
    <col min="2251" max="2251" width="3.28515625" style="1" customWidth="1"/>
    <col min="2252" max="2252" width="2.7109375" style="1" customWidth="1"/>
    <col min="2253" max="2253" width="3.28515625" style="1" customWidth="1"/>
    <col min="2254" max="2254" width="2.7109375" style="1" customWidth="1"/>
    <col min="2255" max="2255" width="3.28515625" style="1" customWidth="1"/>
    <col min="2256" max="2256" width="2.7109375" style="1" customWidth="1"/>
    <col min="2257" max="2257" width="3.28515625" style="1" customWidth="1"/>
    <col min="2258" max="2258" width="2.7109375" style="1" customWidth="1"/>
    <col min="2259" max="2259" width="3.28515625" style="1" customWidth="1"/>
    <col min="2260" max="2260" width="2.7109375" style="1" customWidth="1"/>
    <col min="2261" max="2261" width="2.42578125" style="1" customWidth="1"/>
    <col min="2262" max="2262" width="2.28515625" style="1" customWidth="1"/>
    <col min="2263" max="2263" width="2.42578125" style="1" customWidth="1"/>
    <col min="2264" max="2274" width="4.140625" style="1" customWidth="1"/>
    <col min="2275" max="2275" width="2.42578125" style="1" customWidth="1"/>
    <col min="2276" max="2286" width="4.140625" style="1" customWidth="1"/>
    <col min="2287" max="2287" width="5.85546875" style="1" customWidth="1"/>
    <col min="2288" max="2289" width="6.42578125" style="1" customWidth="1"/>
    <col min="2290" max="2290" width="6.7109375" style="1" customWidth="1"/>
    <col min="2291" max="2479" width="9.140625" style="1"/>
    <col min="2480" max="2480" width="3.42578125" style="1" customWidth="1"/>
    <col min="2481" max="2481" width="17.42578125" style="1" customWidth="1"/>
    <col min="2482" max="2482" width="11.28515625" style="1" customWidth="1"/>
    <col min="2483" max="2483" width="5" style="1" customWidth="1"/>
    <col min="2484" max="2491" width="4.7109375" style="1" customWidth="1"/>
    <col min="2492" max="2494" width="5" style="1" customWidth="1"/>
    <col min="2495" max="2495" width="3.28515625" style="1" customWidth="1"/>
    <col min="2496" max="2496" width="2.7109375" style="1" customWidth="1"/>
    <col min="2497" max="2497" width="3.28515625" style="1" customWidth="1"/>
    <col min="2498" max="2498" width="2.7109375" style="1" customWidth="1"/>
    <col min="2499" max="2499" width="3.28515625" style="1" customWidth="1"/>
    <col min="2500" max="2500" width="2.7109375" style="1" customWidth="1"/>
    <col min="2501" max="2501" width="3.28515625" style="1" customWidth="1"/>
    <col min="2502" max="2502" width="2.7109375" style="1" customWidth="1"/>
    <col min="2503" max="2503" width="3.28515625" style="1" customWidth="1"/>
    <col min="2504" max="2504" width="2.7109375" style="1" customWidth="1"/>
    <col min="2505" max="2505" width="3.28515625" style="1" customWidth="1"/>
    <col min="2506" max="2506" width="2.7109375" style="1" customWidth="1"/>
    <col min="2507" max="2507" width="3.28515625" style="1" customWidth="1"/>
    <col min="2508" max="2508" width="2.7109375" style="1" customWidth="1"/>
    <col min="2509" max="2509" width="3.28515625" style="1" customWidth="1"/>
    <col min="2510" max="2510" width="2.7109375" style="1" customWidth="1"/>
    <col min="2511" max="2511" width="3.28515625" style="1" customWidth="1"/>
    <col min="2512" max="2512" width="2.7109375" style="1" customWidth="1"/>
    <col min="2513" max="2513" width="3.28515625" style="1" customWidth="1"/>
    <col min="2514" max="2514" width="2.7109375" style="1" customWidth="1"/>
    <col min="2515" max="2515" width="3.28515625" style="1" customWidth="1"/>
    <col min="2516" max="2516" width="2.7109375" style="1" customWidth="1"/>
    <col min="2517" max="2517" width="2.42578125" style="1" customWidth="1"/>
    <col min="2518" max="2518" width="2.28515625" style="1" customWidth="1"/>
    <col min="2519" max="2519" width="2.42578125" style="1" customWidth="1"/>
    <col min="2520" max="2530" width="4.140625" style="1" customWidth="1"/>
    <col min="2531" max="2531" width="2.42578125" style="1" customWidth="1"/>
    <col min="2532" max="2542" width="4.140625" style="1" customWidth="1"/>
    <col min="2543" max="2543" width="5.85546875" style="1" customWidth="1"/>
    <col min="2544" max="2545" width="6.42578125" style="1" customWidth="1"/>
    <col min="2546" max="2546" width="6.7109375" style="1" customWidth="1"/>
    <col min="2547" max="2735" width="9.140625" style="1"/>
    <col min="2736" max="2736" width="3.42578125" style="1" customWidth="1"/>
    <col min="2737" max="2737" width="17.42578125" style="1" customWidth="1"/>
    <col min="2738" max="2738" width="11.28515625" style="1" customWidth="1"/>
    <col min="2739" max="2739" width="5" style="1" customWidth="1"/>
    <col min="2740" max="2747" width="4.7109375" style="1" customWidth="1"/>
    <col min="2748" max="2750" width="5" style="1" customWidth="1"/>
    <col min="2751" max="2751" width="3.28515625" style="1" customWidth="1"/>
    <col min="2752" max="2752" width="2.7109375" style="1" customWidth="1"/>
    <col min="2753" max="2753" width="3.28515625" style="1" customWidth="1"/>
    <col min="2754" max="2754" width="2.7109375" style="1" customWidth="1"/>
    <col min="2755" max="2755" width="3.28515625" style="1" customWidth="1"/>
    <col min="2756" max="2756" width="2.7109375" style="1" customWidth="1"/>
    <col min="2757" max="2757" width="3.28515625" style="1" customWidth="1"/>
    <col min="2758" max="2758" width="2.7109375" style="1" customWidth="1"/>
    <col min="2759" max="2759" width="3.28515625" style="1" customWidth="1"/>
    <col min="2760" max="2760" width="2.7109375" style="1" customWidth="1"/>
    <col min="2761" max="2761" width="3.28515625" style="1" customWidth="1"/>
    <col min="2762" max="2762" width="2.7109375" style="1" customWidth="1"/>
    <col min="2763" max="2763" width="3.28515625" style="1" customWidth="1"/>
    <col min="2764" max="2764" width="2.7109375" style="1" customWidth="1"/>
    <col min="2765" max="2765" width="3.28515625" style="1" customWidth="1"/>
    <col min="2766" max="2766" width="2.7109375" style="1" customWidth="1"/>
    <col min="2767" max="2767" width="3.28515625" style="1" customWidth="1"/>
    <col min="2768" max="2768" width="2.7109375" style="1" customWidth="1"/>
    <col min="2769" max="2769" width="3.28515625" style="1" customWidth="1"/>
    <col min="2770" max="2770" width="2.7109375" style="1" customWidth="1"/>
    <col min="2771" max="2771" width="3.28515625" style="1" customWidth="1"/>
    <col min="2772" max="2772" width="2.7109375" style="1" customWidth="1"/>
    <col min="2773" max="2773" width="2.42578125" style="1" customWidth="1"/>
    <col min="2774" max="2774" width="2.28515625" style="1" customWidth="1"/>
    <col min="2775" max="2775" width="2.42578125" style="1" customWidth="1"/>
    <col min="2776" max="2786" width="4.140625" style="1" customWidth="1"/>
    <col min="2787" max="2787" width="2.42578125" style="1" customWidth="1"/>
    <col min="2788" max="2798" width="4.140625" style="1" customWidth="1"/>
    <col min="2799" max="2799" width="5.85546875" style="1" customWidth="1"/>
    <col min="2800" max="2801" width="6.42578125" style="1" customWidth="1"/>
    <col min="2802" max="2802" width="6.7109375" style="1" customWidth="1"/>
    <col min="2803" max="2991" width="9.140625" style="1"/>
    <col min="2992" max="2992" width="3.42578125" style="1" customWidth="1"/>
    <col min="2993" max="2993" width="17.42578125" style="1" customWidth="1"/>
    <col min="2994" max="2994" width="11.28515625" style="1" customWidth="1"/>
    <col min="2995" max="2995" width="5" style="1" customWidth="1"/>
    <col min="2996" max="3003" width="4.7109375" style="1" customWidth="1"/>
    <col min="3004" max="3006" width="5" style="1" customWidth="1"/>
    <col min="3007" max="3007" width="3.28515625" style="1" customWidth="1"/>
    <col min="3008" max="3008" width="2.7109375" style="1" customWidth="1"/>
    <col min="3009" max="3009" width="3.28515625" style="1" customWidth="1"/>
    <col min="3010" max="3010" width="2.7109375" style="1" customWidth="1"/>
    <col min="3011" max="3011" width="3.28515625" style="1" customWidth="1"/>
    <col min="3012" max="3012" width="2.7109375" style="1" customWidth="1"/>
    <col min="3013" max="3013" width="3.28515625" style="1" customWidth="1"/>
    <col min="3014" max="3014" width="2.7109375" style="1" customWidth="1"/>
    <col min="3015" max="3015" width="3.28515625" style="1" customWidth="1"/>
    <col min="3016" max="3016" width="2.7109375" style="1" customWidth="1"/>
    <col min="3017" max="3017" width="3.28515625" style="1" customWidth="1"/>
    <col min="3018" max="3018" width="2.7109375" style="1" customWidth="1"/>
    <col min="3019" max="3019" width="3.28515625" style="1" customWidth="1"/>
    <col min="3020" max="3020" width="2.7109375" style="1" customWidth="1"/>
    <col min="3021" max="3021" width="3.28515625" style="1" customWidth="1"/>
    <col min="3022" max="3022" width="2.7109375" style="1" customWidth="1"/>
    <col min="3023" max="3023" width="3.28515625" style="1" customWidth="1"/>
    <col min="3024" max="3024" width="2.7109375" style="1" customWidth="1"/>
    <col min="3025" max="3025" width="3.28515625" style="1" customWidth="1"/>
    <col min="3026" max="3026" width="2.7109375" style="1" customWidth="1"/>
    <col min="3027" max="3027" width="3.28515625" style="1" customWidth="1"/>
    <col min="3028" max="3028" width="2.7109375" style="1" customWidth="1"/>
    <col min="3029" max="3029" width="2.42578125" style="1" customWidth="1"/>
    <col min="3030" max="3030" width="2.28515625" style="1" customWidth="1"/>
    <col min="3031" max="3031" width="2.42578125" style="1" customWidth="1"/>
    <col min="3032" max="3042" width="4.140625" style="1" customWidth="1"/>
    <col min="3043" max="3043" width="2.42578125" style="1" customWidth="1"/>
    <col min="3044" max="3054" width="4.140625" style="1" customWidth="1"/>
    <col min="3055" max="3055" width="5.85546875" style="1" customWidth="1"/>
    <col min="3056" max="3057" width="6.42578125" style="1" customWidth="1"/>
    <col min="3058" max="3058" width="6.7109375" style="1" customWidth="1"/>
    <col min="3059" max="3247" width="9.140625" style="1"/>
    <col min="3248" max="3248" width="3.42578125" style="1" customWidth="1"/>
    <col min="3249" max="3249" width="17.42578125" style="1" customWidth="1"/>
    <col min="3250" max="3250" width="11.28515625" style="1" customWidth="1"/>
    <col min="3251" max="3251" width="5" style="1" customWidth="1"/>
    <col min="3252" max="3259" width="4.7109375" style="1" customWidth="1"/>
    <col min="3260" max="3262" width="5" style="1" customWidth="1"/>
    <col min="3263" max="3263" width="3.28515625" style="1" customWidth="1"/>
    <col min="3264" max="3264" width="2.7109375" style="1" customWidth="1"/>
    <col min="3265" max="3265" width="3.28515625" style="1" customWidth="1"/>
    <col min="3266" max="3266" width="2.7109375" style="1" customWidth="1"/>
    <col min="3267" max="3267" width="3.28515625" style="1" customWidth="1"/>
    <col min="3268" max="3268" width="2.7109375" style="1" customWidth="1"/>
    <col min="3269" max="3269" width="3.28515625" style="1" customWidth="1"/>
    <col min="3270" max="3270" width="2.7109375" style="1" customWidth="1"/>
    <col min="3271" max="3271" width="3.28515625" style="1" customWidth="1"/>
    <col min="3272" max="3272" width="2.7109375" style="1" customWidth="1"/>
    <col min="3273" max="3273" width="3.28515625" style="1" customWidth="1"/>
    <col min="3274" max="3274" width="2.7109375" style="1" customWidth="1"/>
    <col min="3275" max="3275" width="3.28515625" style="1" customWidth="1"/>
    <col min="3276" max="3276" width="2.7109375" style="1" customWidth="1"/>
    <col min="3277" max="3277" width="3.28515625" style="1" customWidth="1"/>
    <col min="3278" max="3278" width="2.7109375" style="1" customWidth="1"/>
    <col min="3279" max="3279" width="3.28515625" style="1" customWidth="1"/>
    <col min="3280" max="3280" width="2.7109375" style="1" customWidth="1"/>
    <col min="3281" max="3281" width="3.28515625" style="1" customWidth="1"/>
    <col min="3282" max="3282" width="2.7109375" style="1" customWidth="1"/>
    <col min="3283" max="3283" width="3.28515625" style="1" customWidth="1"/>
    <col min="3284" max="3284" width="2.7109375" style="1" customWidth="1"/>
    <col min="3285" max="3285" width="2.42578125" style="1" customWidth="1"/>
    <col min="3286" max="3286" width="2.28515625" style="1" customWidth="1"/>
    <col min="3287" max="3287" width="2.42578125" style="1" customWidth="1"/>
    <col min="3288" max="3298" width="4.140625" style="1" customWidth="1"/>
    <col min="3299" max="3299" width="2.42578125" style="1" customWidth="1"/>
    <col min="3300" max="3310" width="4.140625" style="1" customWidth="1"/>
    <col min="3311" max="3311" width="5.85546875" style="1" customWidth="1"/>
    <col min="3312" max="3313" width="6.42578125" style="1" customWidth="1"/>
    <col min="3314" max="3314" width="6.7109375" style="1" customWidth="1"/>
    <col min="3315" max="3503" width="9.140625" style="1"/>
    <col min="3504" max="3504" width="3.42578125" style="1" customWidth="1"/>
    <col min="3505" max="3505" width="17.42578125" style="1" customWidth="1"/>
    <col min="3506" max="3506" width="11.28515625" style="1" customWidth="1"/>
    <col min="3507" max="3507" width="5" style="1" customWidth="1"/>
    <col min="3508" max="3515" width="4.7109375" style="1" customWidth="1"/>
    <col min="3516" max="3518" width="5" style="1" customWidth="1"/>
    <col min="3519" max="3519" width="3.28515625" style="1" customWidth="1"/>
    <col min="3520" max="3520" width="2.7109375" style="1" customWidth="1"/>
    <col min="3521" max="3521" width="3.28515625" style="1" customWidth="1"/>
    <col min="3522" max="3522" width="2.7109375" style="1" customWidth="1"/>
    <col min="3523" max="3523" width="3.28515625" style="1" customWidth="1"/>
    <col min="3524" max="3524" width="2.7109375" style="1" customWidth="1"/>
    <col min="3525" max="3525" width="3.28515625" style="1" customWidth="1"/>
    <col min="3526" max="3526" width="2.7109375" style="1" customWidth="1"/>
    <col min="3527" max="3527" width="3.28515625" style="1" customWidth="1"/>
    <col min="3528" max="3528" width="2.7109375" style="1" customWidth="1"/>
    <col min="3529" max="3529" width="3.28515625" style="1" customWidth="1"/>
    <col min="3530" max="3530" width="2.7109375" style="1" customWidth="1"/>
    <col min="3531" max="3531" width="3.28515625" style="1" customWidth="1"/>
    <col min="3532" max="3532" width="2.7109375" style="1" customWidth="1"/>
    <col min="3533" max="3533" width="3.28515625" style="1" customWidth="1"/>
    <col min="3534" max="3534" width="2.7109375" style="1" customWidth="1"/>
    <col min="3535" max="3535" width="3.28515625" style="1" customWidth="1"/>
    <col min="3536" max="3536" width="2.7109375" style="1" customWidth="1"/>
    <col min="3537" max="3537" width="3.28515625" style="1" customWidth="1"/>
    <col min="3538" max="3538" width="2.7109375" style="1" customWidth="1"/>
    <col min="3539" max="3539" width="3.28515625" style="1" customWidth="1"/>
    <col min="3540" max="3540" width="2.7109375" style="1" customWidth="1"/>
    <col min="3541" max="3541" width="2.42578125" style="1" customWidth="1"/>
    <col min="3542" max="3542" width="2.28515625" style="1" customWidth="1"/>
    <col min="3543" max="3543" width="2.42578125" style="1" customWidth="1"/>
    <col min="3544" max="3554" width="4.140625" style="1" customWidth="1"/>
    <col min="3555" max="3555" width="2.42578125" style="1" customWidth="1"/>
    <col min="3556" max="3566" width="4.140625" style="1" customWidth="1"/>
    <col min="3567" max="3567" width="5.85546875" style="1" customWidth="1"/>
    <col min="3568" max="3569" width="6.42578125" style="1" customWidth="1"/>
    <col min="3570" max="3570" width="6.7109375" style="1" customWidth="1"/>
    <col min="3571" max="3759" width="9.140625" style="1"/>
    <col min="3760" max="3760" width="3.42578125" style="1" customWidth="1"/>
    <col min="3761" max="3761" width="17.42578125" style="1" customWidth="1"/>
    <col min="3762" max="3762" width="11.28515625" style="1" customWidth="1"/>
    <col min="3763" max="3763" width="5" style="1" customWidth="1"/>
    <col min="3764" max="3771" width="4.7109375" style="1" customWidth="1"/>
    <col min="3772" max="3774" width="5" style="1" customWidth="1"/>
    <col min="3775" max="3775" width="3.28515625" style="1" customWidth="1"/>
    <col min="3776" max="3776" width="2.7109375" style="1" customWidth="1"/>
    <col min="3777" max="3777" width="3.28515625" style="1" customWidth="1"/>
    <col min="3778" max="3778" width="2.7109375" style="1" customWidth="1"/>
    <col min="3779" max="3779" width="3.28515625" style="1" customWidth="1"/>
    <col min="3780" max="3780" width="2.7109375" style="1" customWidth="1"/>
    <col min="3781" max="3781" width="3.28515625" style="1" customWidth="1"/>
    <col min="3782" max="3782" width="2.7109375" style="1" customWidth="1"/>
    <col min="3783" max="3783" width="3.28515625" style="1" customWidth="1"/>
    <col min="3784" max="3784" width="2.7109375" style="1" customWidth="1"/>
    <col min="3785" max="3785" width="3.28515625" style="1" customWidth="1"/>
    <col min="3786" max="3786" width="2.7109375" style="1" customWidth="1"/>
    <col min="3787" max="3787" width="3.28515625" style="1" customWidth="1"/>
    <col min="3788" max="3788" width="2.7109375" style="1" customWidth="1"/>
    <col min="3789" max="3789" width="3.28515625" style="1" customWidth="1"/>
    <col min="3790" max="3790" width="2.7109375" style="1" customWidth="1"/>
    <col min="3791" max="3791" width="3.28515625" style="1" customWidth="1"/>
    <col min="3792" max="3792" width="2.7109375" style="1" customWidth="1"/>
    <col min="3793" max="3793" width="3.28515625" style="1" customWidth="1"/>
    <col min="3794" max="3794" width="2.7109375" style="1" customWidth="1"/>
    <col min="3795" max="3795" width="3.28515625" style="1" customWidth="1"/>
    <col min="3796" max="3796" width="2.7109375" style="1" customWidth="1"/>
    <col min="3797" max="3797" width="2.42578125" style="1" customWidth="1"/>
    <col min="3798" max="3798" width="2.28515625" style="1" customWidth="1"/>
    <col min="3799" max="3799" width="2.42578125" style="1" customWidth="1"/>
    <col min="3800" max="3810" width="4.140625" style="1" customWidth="1"/>
    <col min="3811" max="3811" width="2.42578125" style="1" customWidth="1"/>
    <col min="3812" max="3822" width="4.140625" style="1" customWidth="1"/>
    <col min="3823" max="3823" width="5.85546875" style="1" customWidth="1"/>
    <col min="3824" max="3825" width="6.42578125" style="1" customWidth="1"/>
    <col min="3826" max="3826" width="6.7109375" style="1" customWidth="1"/>
    <col min="3827" max="4015" width="9.140625" style="1"/>
    <col min="4016" max="4016" width="3.42578125" style="1" customWidth="1"/>
    <col min="4017" max="4017" width="17.42578125" style="1" customWidth="1"/>
    <col min="4018" max="4018" width="11.28515625" style="1" customWidth="1"/>
    <col min="4019" max="4019" width="5" style="1" customWidth="1"/>
    <col min="4020" max="4027" width="4.7109375" style="1" customWidth="1"/>
    <col min="4028" max="4030" width="5" style="1" customWidth="1"/>
    <col min="4031" max="4031" width="3.28515625" style="1" customWidth="1"/>
    <col min="4032" max="4032" width="2.7109375" style="1" customWidth="1"/>
    <col min="4033" max="4033" width="3.28515625" style="1" customWidth="1"/>
    <col min="4034" max="4034" width="2.7109375" style="1" customWidth="1"/>
    <col min="4035" max="4035" width="3.28515625" style="1" customWidth="1"/>
    <col min="4036" max="4036" width="2.7109375" style="1" customWidth="1"/>
    <col min="4037" max="4037" width="3.28515625" style="1" customWidth="1"/>
    <col min="4038" max="4038" width="2.7109375" style="1" customWidth="1"/>
    <col min="4039" max="4039" width="3.28515625" style="1" customWidth="1"/>
    <col min="4040" max="4040" width="2.7109375" style="1" customWidth="1"/>
    <col min="4041" max="4041" width="3.28515625" style="1" customWidth="1"/>
    <col min="4042" max="4042" width="2.7109375" style="1" customWidth="1"/>
    <col min="4043" max="4043" width="3.28515625" style="1" customWidth="1"/>
    <col min="4044" max="4044" width="2.7109375" style="1" customWidth="1"/>
    <col min="4045" max="4045" width="3.28515625" style="1" customWidth="1"/>
    <col min="4046" max="4046" width="2.7109375" style="1" customWidth="1"/>
    <col min="4047" max="4047" width="3.28515625" style="1" customWidth="1"/>
    <col min="4048" max="4048" width="2.7109375" style="1" customWidth="1"/>
    <col min="4049" max="4049" width="3.28515625" style="1" customWidth="1"/>
    <col min="4050" max="4050" width="2.7109375" style="1" customWidth="1"/>
    <col min="4051" max="4051" width="3.28515625" style="1" customWidth="1"/>
    <col min="4052" max="4052" width="2.7109375" style="1" customWidth="1"/>
    <col min="4053" max="4053" width="2.42578125" style="1" customWidth="1"/>
    <col min="4054" max="4054" width="2.28515625" style="1" customWidth="1"/>
    <col min="4055" max="4055" width="2.42578125" style="1" customWidth="1"/>
    <col min="4056" max="4066" width="4.140625" style="1" customWidth="1"/>
    <col min="4067" max="4067" width="2.42578125" style="1" customWidth="1"/>
    <col min="4068" max="4078" width="4.140625" style="1" customWidth="1"/>
    <col min="4079" max="4079" width="5.85546875" style="1" customWidth="1"/>
    <col min="4080" max="4081" width="6.42578125" style="1" customWidth="1"/>
    <col min="4082" max="4082" width="6.7109375" style="1" customWidth="1"/>
    <col min="4083" max="4271" width="9.140625" style="1"/>
    <col min="4272" max="4272" width="3.42578125" style="1" customWidth="1"/>
    <col min="4273" max="4273" width="17.42578125" style="1" customWidth="1"/>
    <col min="4274" max="4274" width="11.28515625" style="1" customWidth="1"/>
    <col min="4275" max="4275" width="5" style="1" customWidth="1"/>
    <col min="4276" max="4283" width="4.7109375" style="1" customWidth="1"/>
    <col min="4284" max="4286" width="5" style="1" customWidth="1"/>
    <col min="4287" max="4287" width="3.28515625" style="1" customWidth="1"/>
    <col min="4288" max="4288" width="2.7109375" style="1" customWidth="1"/>
    <col min="4289" max="4289" width="3.28515625" style="1" customWidth="1"/>
    <col min="4290" max="4290" width="2.7109375" style="1" customWidth="1"/>
    <col min="4291" max="4291" width="3.28515625" style="1" customWidth="1"/>
    <col min="4292" max="4292" width="2.7109375" style="1" customWidth="1"/>
    <col min="4293" max="4293" width="3.28515625" style="1" customWidth="1"/>
    <col min="4294" max="4294" width="2.7109375" style="1" customWidth="1"/>
    <col min="4295" max="4295" width="3.28515625" style="1" customWidth="1"/>
    <col min="4296" max="4296" width="2.7109375" style="1" customWidth="1"/>
    <col min="4297" max="4297" width="3.28515625" style="1" customWidth="1"/>
    <col min="4298" max="4298" width="2.7109375" style="1" customWidth="1"/>
    <col min="4299" max="4299" width="3.28515625" style="1" customWidth="1"/>
    <col min="4300" max="4300" width="2.7109375" style="1" customWidth="1"/>
    <col min="4301" max="4301" width="3.28515625" style="1" customWidth="1"/>
    <col min="4302" max="4302" width="2.7109375" style="1" customWidth="1"/>
    <col min="4303" max="4303" width="3.28515625" style="1" customWidth="1"/>
    <col min="4304" max="4304" width="2.7109375" style="1" customWidth="1"/>
    <col min="4305" max="4305" width="3.28515625" style="1" customWidth="1"/>
    <col min="4306" max="4306" width="2.7109375" style="1" customWidth="1"/>
    <col min="4307" max="4307" width="3.28515625" style="1" customWidth="1"/>
    <col min="4308" max="4308" width="2.7109375" style="1" customWidth="1"/>
    <col min="4309" max="4309" width="2.42578125" style="1" customWidth="1"/>
    <col min="4310" max="4310" width="2.28515625" style="1" customWidth="1"/>
    <col min="4311" max="4311" width="2.42578125" style="1" customWidth="1"/>
    <col min="4312" max="4322" width="4.140625" style="1" customWidth="1"/>
    <col min="4323" max="4323" width="2.42578125" style="1" customWidth="1"/>
    <col min="4324" max="4334" width="4.140625" style="1" customWidth="1"/>
    <col min="4335" max="4335" width="5.85546875" style="1" customWidth="1"/>
    <col min="4336" max="4337" width="6.42578125" style="1" customWidth="1"/>
    <col min="4338" max="4338" width="6.7109375" style="1" customWidth="1"/>
    <col min="4339" max="4527" width="9.140625" style="1"/>
    <col min="4528" max="4528" width="3.42578125" style="1" customWidth="1"/>
    <col min="4529" max="4529" width="17.42578125" style="1" customWidth="1"/>
    <col min="4530" max="4530" width="11.28515625" style="1" customWidth="1"/>
    <col min="4531" max="4531" width="5" style="1" customWidth="1"/>
    <col min="4532" max="4539" width="4.7109375" style="1" customWidth="1"/>
    <col min="4540" max="4542" width="5" style="1" customWidth="1"/>
    <col min="4543" max="4543" width="3.28515625" style="1" customWidth="1"/>
    <col min="4544" max="4544" width="2.7109375" style="1" customWidth="1"/>
    <col min="4545" max="4545" width="3.28515625" style="1" customWidth="1"/>
    <col min="4546" max="4546" width="2.7109375" style="1" customWidth="1"/>
    <col min="4547" max="4547" width="3.28515625" style="1" customWidth="1"/>
    <col min="4548" max="4548" width="2.7109375" style="1" customWidth="1"/>
    <col min="4549" max="4549" width="3.28515625" style="1" customWidth="1"/>
    <col min="4550" max="4550" width="2.7109375" style="1" customWidth="1"/>
    <col min="4551" max="4551" width="3.28515625" style="1" customWidth="1"/>
    <col min="4552" max="4552" width="2.7109375" style="1" customWidth="1"/>
    <col min="4553" max="4553" width="3.28515625" style="1" customWidth="1"/>
    <col min="4554" max="4554" width="2.7109375" style="1" customWidth="1"/>
    <col min="4555" max="4555" width="3.28515625" style="1" customWidth="1"/>
    <col min="4556" max="4556" width="2.7109375" style="1" customWidth="1"/>
    <col min="4557" max="4557" width="3.28515625" style="1" customWidth="1"/>
    <col min="4558" max="4558" width="2.7109375" style="1" customWidth="1"/>
    <col min="4559" max="4559" width="3.28515625" style="1" customWidth="1"/>
    <col min="4560" max="4560" width="2.7109375" style="1" customWidth="1"/>
    <col min="4561" max="4561" width="3.28515625" style="1" customWidth="1"/>
    <col min="4562" max="4562" width="2.7109375" style="1" customWidth="1"/>
    <col min="4563" max="4563" width="3.28515625" style="1" customWidth="1"/>
    <col min="4564" max="4564" width="2.7109375" style="1" customWidth="1"/>
    <col min="4565" max="4565" width="2.42578125" style="1" customWidth="1"/>
    <col min="4566" max="4566" width="2.28515625" style="1" customWidth="1"/>
    <col min="4567" max="4567" width="2.42578125" style="1" customWidth="1"/>
    <col min="4568" max="4578" width="4.140625" style="1" customWidth="1"/>
    <col min="4579" max="4579" width="2.42578125" style="1" customWidth="1"/>
    <col min="4580" max="4590" width="4.140625" style="1" customWidth="1"/>
    <col min="4591" max="4591" width="5.85546875" style="1" customWidth="1"/>
    <col min="4592" max="4593" width="6.42578125" style="1" customWidth="1"/>
    <col min="4594" max="4594" width="6.7109375" style="1" customWidth="1"/>
    <col min="4595" max="4783" width="9.140625" style="1"/>
    <col min="4784" max="4784" width="3.42578125" style="1" customWidth="1"/>
    <col min="4785" max="4785" width="17.42578125" style="1" customWidth="1"/>
    <col min="4786" max="4786" width="11.28515625" style="1" customWidth="1"/>
    <col min="4787" max="4787" width="5" style="1" customWidth="1"/>
    <col min="4788" max="4795" width="4.7109375" style="1" customWidth="1"/>
    <col min="4796" max="4798" width="5" style="1" customWidth="1"/>
    <col min="4799" max="4799" width="3.28515625" style="1" customWidth="1"/>
    <col min="4800" max="4800" width="2.7109375" style="1" customWidth="1"/>
    <col min="4801" max="4801" width="3.28515625" style="1" customWidth="1"/>
    <col min="4802" max="4802" width="2.7109375" style="1" customWidth="1"/>
    <col min="4803" max="4803" width="3.28515625" style="1" customWidth="1"/>
    <col min="4804" max="4804" width="2.7109375" style="1" customWidth="1"/>
    <col min="4805" max="4805" width="3.28515625" style="1" customWidth="1"/>
    <col min="4806" max="4806" width="2.7109375" style="1" customWidth="1"/>
    <col min="4807" max="4807" width="3.28515625" style="1" customWidth="1"/>
    <col min="4808" max="4808" width="2.7109375" style="1" customWidth="1"/>
    <col min="4809" max="4809" width="3.28515625" style="1" customWidth="1"/>
    <col min="4810" max="4810" width="2.7109375" style="1" customWidth="1"/>
    <col min="4811" max="4811" width="3.28515625" style="1" customWidth="1"/>
    <col min="4812" max="4812" width="2.7109375" style="1" customWidth="1"/>
    <col min="4813" max="4813" width="3.28515625" style="1" customWidth="1"/>
    <col min="4814" max="4814" width="2.7109375" style="1" customWidth="1"/>
    <col min="4815" max="4815" width="3.28515625" style="1" customWidth="1"/>
    <col min="4816" max="4816" width="2.7109375" style="1" customWidth="1"/>
    <col min="4817" max="4817" width="3.28515625" style="1" customWidth="1"/>
    <col min="4818" max="4818" width="2.7109375" style="1" customWidth="1"/>
    <col min="4819" max="4819" width="3.28515625" style="1" customWidth="1"/>
    <col min="4820" max="4820" width="2.7109375" style="1" customWidth="1"/>
    <col min="4821" max="4821" width="2.42578125" style="1" customWidth="1"/>
    <col min="4822" max="4822" width="2.28515625" style="1" customWidth="1"/>
    <col min="4823" max="4823" width="2.42578125" style="1" customWidth="1"/>
    <col min="4824" max="4834" width="4.140625" style="1" customWidth="1"/>
    <col min="4835" max="4835" width="2.42578125" style="1" customWidth="1"/>
    <col min="4836" max="4846" width="4.140625" style="1" customWidth="1"/>
    <col min="4847" max="4847" width="5.85546875" style="1" customWidth="1"/>
    <col min="4848" max="4849" width="6.42578125" style="1" customWidth="1"/>
    <col min="4850" max="4850" width="6.7109375" style="1" customWidth="1"/>
    <col min="4851" max="5039" width="9.140625" style="1"/>
    <col min="5040" max="5040" width="3.42578125" style="1" customWidth="1"/>
    <col min="5041" max="5041" width="17.42578125" style="1" customWidth="1"/>
    <col min="5042" max="5042" width="11.28515625" style="1" customWidth="1"/>
    <col min="5043" max="5043" width="5" style="1" customWidth="1"/>
    <col min="5044" max="5051" width="4.7109375" style="1" customWidth="1"/>
    <col min="5052" max="5054" width="5" style="1" customWidth="1"/>
    <col min="5055" max="5055" width="3.28515625" style="1" customWidth="1"/>
    <col min="5056" max="5056" width="2.7109375" style="1" customWidth="1"/>
    <col min="5057" max="5057" width="3.28515625" style="1" customWidth="1"/>
    <col min="5058" max="5058" width="2.7109375" style="1" customWidth="1"/>
    <col min="5059" max="5059" width="3.28515625" style="1" customWidth="1"/>
    <col min="5060" max="5060" width="2.7109375" style="1" customWidth="1"/>
    <col min="5061" max="5061" width="3.28515625" style="1" customWidth="1"/>
    <col min="5062" max="5062" width="2.7109375" style="1" customWidth="1"/>
    <col min="5063" max="5063" width="3.28515625" style="1" customWidth="1"/>
    <col min="5064" max="5064" width="2.7109375" style="1" customWidth="1"/>
    <col min="5065" max="5065" width="3.28515625" style="1" customWidth="1"/>
    <col min="5066" max="5066" width="2.7109375" style="1" customWidth="1"/>
    <col min="5067" max="5067" width="3.28515625" style="1" customWidth="1"/>
    <col min="5068" max="5068" width="2.7109375" style="1" customWidth="1"/>
    <col min="5069" max="5069" width="3.28515625" style="1" customWidth="1"/>
    <col min="5070" max="5070" width="2.7109375" style="1" customWidth="1"/>
    <col min="5071" max="5071" width="3.28515625" style="1" customWidth="1"/>
    <col min="5072" max="5072" width="2.7109375" style="1" customWidth="1"/>
    <col min="5073" max="5073" width="3.28515625" style="1" customWidth="1"/>
    <col min="5074" max="5074" width="2.7109375" style="1" customWidth="1"/>
    <col min="5075" max="5075" width="3.28515625" style="1" customWidth="1"/>
    <col min="5076" max="5076" width="2.7109375" style="1" customWidth="1"/>
    <col min="5077" max="5077" width="2.42578125" style="1" customWidth="1"/>
    <col min="5078" max="5078" width="2.28515625" style="1" customWidth="1"/>
    <col min="5079" max="5079" width="2.42578125" style="1" customWidth="1"/>
    <col min="5080" max="5090" width="4.140625" style="1" customWidth="1"/>
    <col min="5091" max="5091" width="2.42578125" style="1" customWidth="1"/>
    <col min="5092" max="5102" width="4.140625" style="1" customWidth="1"/>
    <col min="5103" max="5103" width="5.85546875" style="1" customWidth="1"/>
    <col min="5104" max="5105" width="6.42578125" style="1" customWidth="1"/>
    <col min="5106" max="5106" width="6.7109375" style="1" customWidth="1"/>
    <col min="5107" max="5295" width="9.140625" style="1"/>
    <col min="5296" max="5296" width="3.42578125" style="1" customWidth="1"/>
    <col min="5297" max="5297" width="17.42578125" style="1" customWidth="1"/>
    <col min="5298" max="5298" width="11.28515625" style="1" customWidth="1"/>
    <col min="5299" max="5299" width="5" style="1" customWidth="1"/>
    <col min="5300" max="5307" width="4.7109375" style="1" customWidth="1"/>
    <col min="5308" max="5310" width="5" style="1" customWidth="1"/>
    <col min="5311" max="5311" width="3.28515625" style="1" customWidth="1"/>
    <col min="5312" max="5312" width="2.7109375" style="1" customWidth="1"/>
    <col min="5313" max="5313" width="3.28515625" style="1" customWidth="1"/>
    <col min="5314" max="5314" width="2.7109375" style="1" customWidth="1"/>
    <col min="5315" max="5315" width="3.28515625" style="1" customWidth="1"/>
    <col min="5316" max="5316" width="2.7109375" style="1" customWidth="1"/>
    <col min="5317" max="5317" width="3.28515625" style="1" customWidth="1"/>
    <col min="5318" max="5318" width="2.7109375" style="1" customWidth="1"/>
    <col min="5319" max="5319" width="3.28515625" style="1" customWidth="1"/>
    <col min="5320" max="5320" width="2.7109375" style="1" customWidth="1"/>
    <col min="5321" max="5321" width="3.28515625" style="1" customWidth="1"/>
    <col min="5322" max="5322" width="2.7109375" style="1" customWidth="1"/>
    <col min="5323" max="5323" width="3.28515625" style="1" customWidth="1"/>
    <col min="5324" max="5324" width="2.7109375" style="1" customWidth="1"/>
    <col min="5325" max="5325" width="3.28515625" style="1" customWidth="1"/>
    <col min="5326" max="5326" width="2.7109375" style="1" customWidth="1"/>
    <col min="5327" max="5327" width="3.28515625" style="1" customWidth="1"/>
    <col min="5328" max="5328" width="2.7109375" style="1" customWidth="1"/>
    <col min="5329" max="5329" width="3.28515625" style="1" customWidth="1"/>
    <col min="5330" max="5330" width="2.7109375" style="1" customWidth="1"/>
    <col min="5331" max="5331" width="3.28515625" style="1" customWidth="1"/>
    <col min="5332" max="5332" width="2.7109375" style="1" customWidth="1"/>
    <col min="5333" max="5333" width="2.42578125" style="1" customWidth="1"/>
    <col min="5334" max="5334" width="2.28515625" style="1" customWidth="1"/>
    <col min="5335" max="5335" width="2.42578125" style="1" customWidth="1"/>
    <col min="5336" max="5346" width="4.140625" style="1" customWidth="1"/>
    <col min="5347" max="5347" width="2.42578125" style="1" customWidth="1"/>
    <col min="5348" max="5358" width="4.140625" style="1" customWidth="1"/>
    <col min="5359" max="5359" width="5.85546875" style="1" customWidth="1"/>
    <col min="5360" max="5361" width="6.42578125" style="1" customWidth="1"/>
    <col min="5362" max="5362" width="6.7109375" style="1" customWidth="1"/>
    <col min="5363" max="5551" width="9.140625" style="1"/>
    <col min="5552" max="5552" width="3.42578125" style="1" customWidth="1"/>
    <col min="5553" max="5553" width="17.42578125" style="1" customWidth="1"/>
    <col min="5554" max="5554" width="11.28515625" style="1" customWidth="1"/>
    <col min="5555" max="5555" width="5" style="1" customWidth="1"/>
    <col min="5556" max="5563" width="4.7109375" style="1" customWidth="1"/>
    <col min="5564" max="5566" width="5" style="1" customWidth="1"/>
    <col min="5567" max="5567" width="3.28515625" style="1" customWidth="1"/>
    <col min="5568" max="5568" width="2.7109375" style="1" customWidth="1"/>
    <col min="5569" max="5569" width="3.28515625" style="1" customWidth="1"/>
    <col min="5570" max="5570" width="2.7109375" style="1" customWidth="1"/>
    <col min="5571" max="5571" width="3.28515625" style="1" customWidth="1"/>
    <col min="5572" max="5572" width="2.7109375" style="1" customWidth="1"/>
    <col min="5573" max="5573" width="3.28515625" style="1" customWidth="1"/>
    <col min="5574" max="5574" width="2.7109375" style="1" customWidth="1"/>
    <col min="5575" max="5575" width="3.28515625" style="1" customWidth="1"/>
    <col min="5576" max="5576" width="2.7109375" style="1" customWidth="1"/>
    <col min="5577" max="5577" width="3.28515625" style="1" customWidth="1"/>
    <col min="5578" max="5578" width="2.7109375" style="1" customWidth="1"/>
    <col min="5579" max="5579" width="3.28515625" style="1" customWidth="1"/>
    <col min="5580" max="5580" width="2.7109375" style="1" customWidth="1"/>
    <col min="5581" max="5581" width="3.28515625" style="1" customWidth="1"/>
    <col min="5582" max="5582" width="2.7109375" style="1" customWidth="1"/>
    <col min="5583" max="5583" width="3.28515625" style="1" customWidth="1"/>
    <col min="5584" max="5584" width="2.7109375" style="1" customWidth="1"/>
    <col min="5585" max="5585" width="3.28515625" style="1" customWidth="1"/>
    <col min="5586" max="5586" width="2.7109375" style="1" customWidth="1"/>
    <col min="5587" max="5587" width="3.28515625" style="1" customWidth="1"/>
    <col min="5588" max="5588" width="2.7109375" style="1" customWidth="1"/>
    <col min="5589" max="5589" width="2.42578125" style="1" customWidth="1"/>
    <col min="5590" max="5590" width="2.28515625" style="1" customWidth="1"/>
    <col min="5591" max="5591" width="2.42578125" style="1" customWidth="1"/>
    <col min="5592" max="5602" width="4.140625" style="1" customWidth="1"/>
    <col min="5603" max="5603" width="2.42578125" style="1" customWidth="1"/>
    <col min="5604" max="5614" width="4.140625" style="1" customWidth="1"/>
    <col min="5615" max="5615" width="5.85546875" style="1" customWidth="1"/>
    <col min="5616" max="5617" width="6.42578125" style="1" customWidth="1"/>
    <col min="5618" max="5618" width="6.7109375" style="1" customWidth="1"/>
    <col min="5619" max="5807" width="9.140625" style="1"/>
    <col min="5808" max="5808" width="3.42578125" style="1" customWidth="1"/>
    <col min="5809" max="5809" width="17.42578125" style="1" customWidth="1"/>
    <col min="5810" max="5810" width="11.28515625" style="1" customWidth="1"/>
    <col min="5811" max="5811" width="5" style="1" customWidth="1"/>
    <col min="5812" max="5819" width="4.7109375" style="1" customWidth="1"/>
    <col min="5820" max="5822" width="5" style="1" customWidth="1"/>
    <col min="5823" max="5823" width="3.28515625" style="1" customWidth="1"/>
    <col min="5824" max="5824" width="2.7109375" style="1" customWidth="1"/>
    <col min="5825" max="5825" width="3.28515625" style="1" customWidth="1"/>
    <col min="5826" max="5826" width="2.7109375" style="1" customWidth="1"/>
    <col min="5827" max="5827" width="3.28515625" style="1" customWidth="1"/>
    <col min="5828" max="5828" width="2.7109375" style="1" customWidth="1"/>
    <col min="5829" max="5829" width="3.28515625" style="1" customWidth="1"/>
    <col min="5830" max="5830" width="2.7109375" style="1" customWidth="1"/>
    <col min="5831" max="5831" width="3.28515625" style="1" customWidth="1"/>
    <col min="5832" max="5832" width="2.7109375" style="1" customWidth="1"/>
    <col min="5833" max="5833" width="3.28515625" style="1" customWidth="1"/>
    <col min="5834" max="5834" width="2.7109375" style="1" customWidth="1"/>
    <col min="5835" max="5835" width="3.28515625" style="1" customWidth="1"/>
    <col min="5836" max="5836" width="2.7109375" style="1" customWidth="1"/>
    <col min="5837" max="5837" width="3.28515625" style="1" customWidth="1"/>
    <col min="5838" max="5838" width="2.7109375" style="1" customWidth="1"/>
    <col min="5839" max="5839" width="3.28515625" style="1" customWidth="1"/>
    <col min="5840" max="5840" width="2.7109375" style="1" customWidth="1"/>
    <col min="5841" max="5841" width="3.28515625" style="1" customWidth="1"/>
    <col min="5842" max="5842" width="2.7109375" style="1" customWidth="1"/>
    <col min="5843" max="5843" width="3.28515625" style="1" customWidth="1"/>
    <col min="5844" max="5844" width="2.7109375" style="1" customWidth="1"/>
    <col min="5845" max="5845" width="2.42578125" style="1" customWidth="1"/>
    <col min="5846" max="5846" width="2.28515625" style="1" customWidth="1"/>
    <col min="5847" max="5847" width="2.42578125" style="1" customWidth="1"/>
    <col min="5848" max="5858" width="4.140625" style="1" customWidth="1"/>
    <col min="5859" max="5859" width="2.42578125" style="1" customWidth="1"/>
    <col min="5860" max="5870" width="4.140625" style="1" customWidth="1"/>
    <col min="5871" max="5871" width="5.85546875" style="1" customWidth="1"/>
    <col min="5872" max="5873" width="6.42578125" style="1" customWidth="1"/>
    <col min="5874" max="5874" width="6.7109375" style="1" customWidth="1"/>
    <col min="5875" max="6063" width="9.140625" style="1"/>
    <col min="6064" max="6064" width="3.42578125" style="1" customWidth="1"/>
    <col min="6065" max="6065" width="17.42578125" style="1" customWidth="1"/>
    <col min="6066" max="6066" width="11.28515625" style="1" customWidth="1"/>
    <col min="6067" max="6067" width="5" style="1" customWidth="1"/>
    <col min="6068" max="6075" width="4.7109375" style="1" customWidth="1"/>
    <col min="6076" max="6078" width="5" style="1" customWidth="1"/>
    <col min="6079" max="6079" width="3.28515625" style="1" customWidth="1"/>
    <col min="6080" max="6080" width="2.7109375" style="1" customWidth="1"/>
    <col min="6081" max="6081" width="3.28515625" style="1" customWidth="1"/>
    <col min="6082" max="6082" width="2.7109375" style="1" customWidth="1"/>
    <col min="6083" max="6083" width="3.28515625" style="1" customWidth="1"/>
    <col min="6084" max="6084" width="2.7109375" style="1" customWidth="1"/>
    <col min="6085" max="6085" width="3.28515625" style="1" customWidth="1"/>
    <col min="6086" max="6086" width="2.7109375" style="1" customWidth="1"/>
    <col min="6087" max="6087" width="3.28515625" style="1" customWidth="1"/>
    <col min="6088" max="6088" width="2.7109375" style="1" customWidth="1"/>
    <col min="6089" max="6089" width="3.28515625" style="1" customWidth="1"/>
    <col min="6090" max="6090" width="2.7109375" style="1" customWidth="1"/>
    <col min="6091" max="6091" width="3.28515625" style="1" customWidth="1"/>
    <col min="6092" max="6092" width="2.7109375" style="1" customWidth="1"/>
    <col min="6093" max="6093" width="3.28515625" style="1" customWidth="1"/>
    <col min="6094" max="6094" width="2.7109375" style="1" customWidth="1"/>
    <col min="6095" max="6095" width="3.28515625" style="1" customWidth="1"/>
    <col min="6096" max="6096" width="2.7109375" style="1" customWidth="1"/>
    <col min="6097" max="6097" width="3.28515625" style="1" customWidth="1"/>
    <col min="6098" max="6098" width="2.7109375" style="1" customWidth="1"/>
    <col min="6099" max="6099" width="3.28515625" style="1" customWidth="1"/>
    <col min="6100" max="6100" width="2.7109375" style="1" customWidth="1"/>
    <col min="6101" max="6101" width="2.42578125" style="1" customWidth="1"/>
    <col min="6102" max="6102" width="2.28515625" style="1" customWidth="1"/>
    <col min="6103" max="6103" width="2.42578125" style="1" customWidth="1"/>
    <col min="6104" max="6114" width="4.140625" style="1" customWidth="1"/>
    <col min="6115" max="6115" width="2.42578125" style="1" customWidth="1"/>
    <col min="6116" max="6126" width="4.140625" style="1" customWidth="1"/>
    <col min="6127" max="6127" width="5.85546875" style="1" customWidth="1"/>
    <col min="6128" max="6129" width="6.42578125" style="1" customWidth="1"/>
    <col min="6130" max="6130" width="6.7109375" style="1" customWidth="1"/>
    <col min="6131" max="6319" width="9.140625" style="1"/>
    <col min="6320" max="6320" width="3.42578125" style="1" customWidth="1"/>
    <col min="6321" max="6321" width="17.42578125" style="1" customWidth="1"/>
    <col min="6322" max="6322" width="11.28515625" style="1" customWidth="1"/>
    <col min="6323" max="6323" width="5" style="1" customWidth="1"/>
    <col min="6324" max="6331" width="4.7109375" style="1" customWidth="1"/>
    <col min="6332" max="6334" width="5" style="1" customWidth="1"/>
    <col min="6335" max="6335" width="3.28515625" style="1" customWidth="1"/>
    <col min="6336" max="6336" width="2.7109375" style="1" customWidth="1"/>
    <col min="6337" max="6337" width="3.28515625" style="1" customWidth="1"/>
    <col min="6338" max="6338" width="2.7109375" style="1" customWidth="1"/>
    <col min="6339" max="6339" width="3.28515625" style="1" customWidth="1"/>
    <col min="6340" max="6340" width="2.7109375" style="1" customWidth="1"/>
    <col min="6341" max="6341" width="3.28515625" style="1" customWidth="1"/>
    <col min="6342" max="6342" width="2.7109375" style="1" customWidth="1"/>
    <col min="6343" max="6343" width="3.28515625" style="1" customWidth="1"/>
    <col min="6344" max="6344" width="2.7109375" style="1" customWidth="1"/>
    <col min="6345" max="6345" width="3.28515625" style="1" customWidth="1"/>
    <col min="6346" max="6346" width="2.7109375" style="1" customWidth="1"/>
    <col min="6347" max="6347" width="3.28515625" style="1" customWidth="1"/>
    <col min="6348" max="6348" width="2.7109375" style="1" customWidth="1"/>
    <col min="6349" max="6349" width="3.28515625" style="1" customWidth="1"/>
    <col min="6350" max="6350" width="2.7109375" style="1" customWidth="1"/>
    <col min="6351" max="6351" width="3.28515625" style="1" customWidth="1"/>
    <col min="6352" max="6352" width="2.7109375" style="1" customWidth="1"/>
    <col min="6353" max="6353" width="3.28515625" style="1" customWidth="1"/>
    <col min="6354" max="6354" width="2.7109375" style="1" customWidth="1"/>
    <col min="6355" max="6355" width="3.28515625" style="1" customWidth="1"/>
    <col min="6356" max="6356" width="2.7109375" style="1" customWidth="1"/>
    <col min="6357" max="6357" width="2.42578125" style="1" customWidth="1"/>
    <col min="6358" max="6358" width="2.28515625" style="1" customWidth="1"/>
    <col min="6359" max="6359" width="2.42578125" style="1" customWidth="1"/>
    <col min="6360" max="6370" width="4.140625" style="1" customWidth="1"/>
    <col min="6371" max="6371" width="2.42578125" style="1" customWidth="1"/>
    <col min="6372" max="6382" width="4.140625" style="1" customWidth="1"/>
    <col min="6383" max="6383" width="5.85546875" style="1" customWidth="1"/>
    <col min="6384" max="6385" width="6.42578125" style="1" customWidth="1"/>
    <col min="6386" max="6386" width="6.7109375" style="1" customWidth="1"/>
    <col min="6387" max="6575" width="9.140625" style="1"/>
    <col min="6576" max="6576" width="3.42578125" style="1" customWidth="1"/>
    <col min="6577" max="6577" width="17.42578125" style="1" customWidth="1"/>
    <col min="6578" max="6578" width="11.28515625" style="1" customWidth="1"/>
    <col min="6579" max="6579" width="5" style="1" customWidth="1"/>
    <col min="6580" max="6587" width="4.7109375" style="1" customWidth="1"/>
    <col min="6588" max="6590" width="5" style="1" customWidth="1"/>
    <col min="6591" max="6591" width="3.28515625" style="1" customWidth="1"/>
    <col min="6592" max="6592" width="2.7109375" style="1" customWidth="1"/>
    <col min="6593" max="6593" width="3.28515625" style="1" customWidth="1"/>
    <col min="6594" max="6594" width="2.7109375" style="1" customWidth="1"/>
    <col min="6595" max="6595" width="3.28515625" style="1" customWidth="1"/>
    <col min="6596" max="6596" width="2.7109375" style="1" customWidth="1"/>
    <col min="6597" max="6597" width="3.28515625" style="1" customWidth="1"/>
    <col min="6598" max="6598" width="2.7109375" style="1" customWidth="1"/>
    <col min="6599" max="6599" width="3.28515625" style="1" customWidth="1"/>
    <col min="6600" max="6600" width="2.7109375" style="1" customWidth="1"/>
    <col min="6601" max="6601" width="3.28515625" style="1" customWidth="1"/>
    <col min="6602" max="6602" width="2.7109375" style="1" customWidth="1"/>
    <col min="6603" max="6603" width="3.28515625" style="1" customWidth="1"/>
    <col min="6604" max="6604" width="2.7109375" style="1" customWidth="1"/>
    <col min="6605" max="6605" width="3.28515625" style="1" customWidth="1"/>
    <col min="6606" max="6606" width="2.7109375" style="1" customWidth="1"/>
    <col min="6607" max="6607" width="3.28515625" style="1" customWidth="1"/>
    <col min="6608" max="6608" width="2.7109375" style="1" customWidth="1"/>
    <col min="6609" max="6609" width="3.28515625" style="1" customWidth="1"/>
    <col min="6610" max="6610" width="2.7109375" style="1" customWidth="1"/>
    <col min="6611" max="6611" width="3.28515625" style="1" customWidth="1"/>
    <col min="6612" max="6612" width="2.7109375" style="1" customWidth="1"/>
    <col min="6613" max="6613" width="2.42578125" style="1" customWidth="1"/>
    <col min="6614" max="6614" width="2.28515625" style="1" customWidth="1"/>
    <col min="6615" max="6615" width="2.42578125" style="1" customWidth="1"/>
    <col min="6616" max="6626" width="4.140625" style="1" customWidth="1"/>
    <col min="6627" max="6627" width="2.42578125" style="1" customWidth="1"/>
    <col min="6628" max="6638" width="4.140625" style="1" customWidth="1"/>
    <col min="6639" max="6639" width="5.85546875" style="1" customWidth="1"/>
    <col min="6640" max="6641" width="6.42578125" style="1" customWidth="1"/>
    <col min="6642" max="6642" width="6.7109375" style="1" customWidth="1"/>
    <col min="6643" max="6831" width="9.140625" style="1"/>
    <col min="6832" max="6832" width="3.42578125" style="1" customWidth="1"/>
    <col min="6833" max="6833" width="17.42578125" style="1" customWidth="1"/>
    <col min="6834" max="6834" width="11.28515625" style="1" customWidth="1"/>
    <col min="6835" max="6835" width="5" style="1" customWidth="1"/>
    <col min="6836" max="6843" width="4.7109375" style="1" customWidth="1"/>
    <col min="6844" max="6846" width="5" style="1" customWidth="1"/>
    <col min="6847" max="6847" width="3.28515625" style="1" customWidth="1"/>
    <col min="6848" max="6848" width="2.7109375" style="1" customWidth="1"/>
    <col min="6849" max="6849" width="3.28515625" style="1" customWidth="1"/>
    <col min="6850" max="6850" width="2.7109375" style="1" customWidth="1"/>
    <col min="6851" max="6851" width="3.28515625" style="1" customWidth="1"/>
    <col min="6852" max="6852" width="2.7109375" style="1" customWidth="1"/>
    <col min="6853" max="6853" width="3.28515625" style="1" customWidth="1"/>
    <col min="6854" max="6854" width="2.7109375" style="1" customWidth="1"/>
    <col min="6855" max="6855" width="3.28515625" style="1" customWidth="1"/>
    <col min="6856" max="6856" width="2.7109375" style="1" customWidth="1"/>
    <col min="6857" max="6857" width="3.28515625" style="1" customWidth="1"/>
    <col min="6858" max="6858" width="2.7109375" style="1" customWidth="1"/>
    <col min="6859" max="6859" width="3.28515625" style="1" customWidth="1"/>
    <col min="6860" max="6860" width="2.7109375" style="1" customWidth="1"/>
    <col min="6861" max="6861" width="3.28515625" style="1" customWidth="1"/>
    <col min="6862" max="6862" width="2.7109375" style="1" customWidth="1"/>
    <col min="6863" max="6863" width="3.28515625" style="1" customWidth="1"/>
    <col min="6864" max="6864" width="2.7109375" style="1" customWidth="1"/>
    <col min="6865" max="6865" width="3.28515625" style="1" customWidth="1"/>
    <col min="6866" max="6866" width="2.7109375" style="1" customWidth="1"/>
    <col min="6867" max="6867" width="3.28515625" style="1" customWidth="1"/>
    <col min="6868" max="6868" width="2.7109375" style="1" customWidth="1"/>
    <col min="6869" max="6869" width="2.42578125" style="1" customWidth="1"/>
    <col min="6870" max="6870" width="2.28515625" style="1" customWidth="1"/>
    <col min="6871" max="6871" width="2.42578125" style="1" customWidth="1"/>
    <col min="6872" max="6882" width="4.140625" style="1" customWidth="1"/>
    <col min="6883" max="6883" width="2.42578125" style="1" customWidth="1"/>
    <col min="6884" max="6894" width="4.140625" style="1" customWidth="1"/>
    <col min="6895" max="6895" width="5.85546875" style="1" customWidth="1"/>
    <col min="6896" max="6897" width="6.42578125" style="1" customWidth="1"/>
    <col min="6898" max="6898" width="6.7109375" style="1" customWidth="1"/>
    <col min="6899" max="7087" width="9.140625" style="1"/>
    <col min="7088" max="7088" width="3.42578125" style="1" customWidth="1"/>
    <col min="7089" max="7089" width="17.42578125" style="1" customWidth="1"/>
    <col min="7090" max="7090" width="11.28515625" style="1" customWidth="1"/>
    <col min="7091" max="7091" width="5" style="1" customWidth="1"/>
    <col min="7092" max="7099" width="4.7109375" style="1" customWidth="1"/>
    <col min="7100" max="7102" width="5" style="1" customWidth="1"/>
    <col min="7103" max="7103" width="3.28515625" style="1" customWidth="1"/>
    <col min="7104" max="7104" width="2.7109375" style="1" customWidth="1"/>
    <col min="7105" max="7105" width="3.28515625" style="1" customWidth="1"/>
    <col min="7106" max="7106" width="2.7109375" style="1" customWidth="1"/>
    <col min="7107" max="7107" width="3.28515625" style="1" customWidth="1"/>
    <col min="7108" max="7108" width="2.7109375" style="1" customWidth="1"/>
    <col min="7109" max="7109" width="3.28515625" style="1" customWidth="1"/>
    <col min="7110" max="7110" width="2.7109375" style="1" customWidth="1"/>
    <col min="7111" max="7111" width="3.28515625" style="1" customWidth="1"/>
    <col min="7112" max="7112" width="2.7109375" style="1" customWidth="1"/>
    <col min="7113" max="7113" width="3.28515625" style="1" customWidth="1"/>
    <col min="7114" max="7114" width="2.7109375" style="1" customWidth="1"/>
    <col min="7115" max="7115" width="3.28515625" style="1" customWidth="1"/>
    <col min="7116" max="7116" width="2.7109375" style="1" customWidth="1"/>
    <col min="7117" max="7117" width="3.28515625" style="1" customWidth="1"/>
    <col min="7118" max="7118" width="2.7109375" style="1" customWidth="1"/>
    <col min="7119" max="7119" width="3.28515625" style="1" customWidth="1"/>
    <col min="7120" max="7120" width="2.7109375" style="1" customWidth="1"/>
    <col min="7121" max="7121" width="3.28515625" style="1" customWidth="1"/>
    <col min="7122" max="7122" width="2.7109375" style="1" customWidth="1"/>
    <col min="7123" max="7123" width="3.28515625" style="1" customWidth="1"/>
    <col min="7124" max="7124" width="2.7109375" style="1" customWidth="1"/>
    <col min="7125" max="7125" width="2.42578125" style="1" customWidth="1"/>
    <col min="7126" max="7126" width="2.28515625" style="1" customWidth="1"/>
    <col min="7127" max="7127" width="2.42578125" style="1" customWidth="1"/>
    <col min="7128" max="7138" width="4.140625" style="1" customWidth="1"/>
    <col min="7139" max="7139" width="2.42578125" style="1" customWidth="1"/>
    <col min="7140" max="7150" width="4.140625" style="1" customWidth="1"/>
    <col min="7151" max="7151" width="5.85546875" style="1" customWidth="1"/>
    <col min="7152" max="7153" width="6.42578125" style="1" customWidth="1"/>
    <col min="7154" max="7154" width="6.7109375" style="1" customWidth="1"/>
    <col min="7155" max="7343" width="9.140625" style="1"/>
    <col min="7344" max="7344" width="3.42578125" style="1" customWidth="1"/>
    <col min="7345" max="7345" width="17.42578125" style="1" customWidth="1"/>
    <col min="7346" max="7346" width="11.28515625" style="1" customWidth="1"/>
    <col min="7347" max="7347" width="5" style="1" customWidth="1"/>
    <col min="7348" max="7355" width="4.7109375" style="1" customWidth="1"/>
    <col min="7356" max="7358" width="5" style="1" customWidth="1"/>
    <col min="7359" max="7359" width="3.28515625" style="1" customWidth="1"/>
    <col min="7360" max="7360" width="2.7109375" style="1" customWidth="1"/>
    <col min="7361" max="7361" width="3.28515625" style="1" customWidth="1"/>
    <col min="7362" max="7362" width="2.7109375" style="1" customWidth="1"/>
    <col min="7363" max="7363" width="3.28515625" style="1" customWidth="1"/>
    <col min="7364" max="7364" width="2.7109375" style="1" customWidth="1"/>
    <col min="7365" max="7365" width="3.28515625" style="1" customWidth="1"/>
    <col min="7366" max="7366" width="2.7109375" style="1" customWidth="1"/>
    <col min="7367" max="7367" width="3.28515625" style="1" customWidth="1"/>
    <col min="7368" max="7368" width="2.7109375" style="1" customWidth="1"/>
    <col min="7369" max="7369" width="3.28515625" style="1" customWidth="1"/>
    <col min="7370" max="7370" width="2.7109375" style="1" customWidth="1"/>
    <col min="7371" max="7371" width="3.28515625" style="1" customWidth="1"/>
    <col min="7372" max="7372" width="2.7109375" style="1" customWidth="1"/>
    <col min="7373" max="7373" width="3.28515625" style="1" customWidth="1"/>
    <col min="7374" max="7374" width="2.7109375" style="1" customWidth="1"/>
    <col min="7375" max="7375" width="3.28515625" style="1" customWidth="1"/>
    <col min="7376" max="7376" width="2.7109375" style="1" customWidth="1"/>
    <col min="7377" max="7377" width="3.28515625" style="1" customWidth="1"/>
    <col min="7378" max="7378" width="2.7109375" style="1" customWidth="1"/>
    <col min="7379" max="7379" width="3.28515625" style="1" customWidth="1"/>
    <col min="7380" max="7380" width="2.7109375" style="1" customWidth="1"/>
    <col min="7381" max="7381" width="2.42578125" style="1" customWidth="1"/>
    <col min="7382" max="7382" width="2.28515625" style="1" customWidth="1"/>
    <col min="7383" max="7383" width="2.42578125" style="1" customWidth="1"/>
    <col min="7384" max="7394" width="4.140625" style="1" customWidth="1"/>
    <col min="7395" max="7395" width="2.42578125" style="1" customWidth="1"/>
    <col min="7396" max="7406" width="4.140625" style="1" customWidth="1"/>
    <col min="7407" max="7407" width="5.85546875" style="1" customWidth="1"/>
    <col min="7408" max="7409" width="6.42578125" style="1" customWidth="1"/>
    <col min="7410" max="7410" width="6.7109375" style="1" customWidth="1"/>
    <col min="7411" max="7599" width="9.140625" style="1"/>
    <col min="7600" max="7600" width="3.42578125" style="1" customWidth="1"/>
    <col min="7601" max="7601" width="17.42578125" style="1" customWidth="1"/>
    <col min="7602" max="7602" width="11.28515625" style="1" customWidth="1"/>
    <col min="7603" max="7603" width="5" style="1" customWidth="1"/>
    <col min="7604" max="7611" width="4.7109375" style="1" customWidth="1"/>
    <col min="7612" max="7614" width="5" style="1" customWidth="1"/>
    <col min="7615" max="7615" width="3.28515625" style="1" customWidth="1"/>
    <col min="7616" max="7616" width="2.7109375" style="1" customWidth="1"/>
    <col min="7617" max="7617" width="3.28515625" style="1" customWidth="1"/>
    <col min="7618" max="7618" width="2.7109375" style="1" customWidth="1"/>
    <col min="7619" max="7619" width="3.28515625" style="1" customWidth="1"/>
    <col min="7620" max="7620" width="2.7109375" style="1" customWidth="1"/>
    <col min="7621" max="7621" width="3.28515625" style="1" customWidth="1"/>
    <col min="7622" max="7622" width="2.7109375" style="1" customWidth="1"/>
    <col min="7623" max="7623" width="3.28515625" style="1" customWidth="1"/>
    <col min="7624" max="7624" width="2.7109375" style="1" customWidth="1"/>
    <col min="7625" max="7625" width="3.28515625" style="1" customWidth="1"/>
    <col min="7626" max="7626" width="2.7109375" style="1" customWidth="1"/>
    <col min="7627" max="7627" width="3.28515625" style="1" customWidth="1"/>
    <col min="7628" max="7628" width="2.7109375" style="1" customWidth="1"/>
    <col min="7629" max="7629" width="3.28515625" style="1" customWidth="1"/>
    <col min="7630" max="7630" width="2.7109375" style="1" customWidth="1"/>
    <col min="7631" max="7631" width="3.28515625" style="1" customWidth="1"/>
    <col min="7632" max="7632" width="2.7109375" style="1" customWidth="1"/>
    <col min="7633" max="7633" width="3.28515625" style="1" customWidth="1"/>
    <col min="7634" max="7634" width="2.7109375" style="1" customWidth="1"/>
    <col min="7635" max="7635" width="3.28515625" style="1" customWidth="1"/>
    <col min="7636" max="7636" width="2.7109375" style="1" customWidth="1"/>
    <col min="7637" max="7637" width="2.42578125" style="1" customWidth="1"/>
    <col min="7638" max="7638" width="2.28515625" style="1" customWidth="1"/>
    <col min="7639" max="7639" width="2.42578125" style="1" customWidth="1"/>
    <col min="7640" max="7650" width="4.140625" style="1" customWidth="1"/>
    <col min="7651" max="7651" width="2.42578125" style="1" customWidth="1"/>
    <col min="7652" max="7662" width="4.140625" style="1" customWidth="1"/>
    <col min="7663" max="7663" width="5.85546875" style="1" customWidth="1"/>
    <col min="7664" max="7665" width="6.42578125" style="1" customWidth="1"/>
    <col min="7666" max="7666" width="6.7109375" style="1" customWidth="1"/>
    <col min="7667" max="7855" width="9.140625" style="1"/>
    <col min="7856" max="7856" width="3.42578125" style="1" customWidth="1"/>
    <col min="7857" max="7857" width="17.42578125" style="1" customWidth="1"/>
    <col min="7858" max="7858" width="11.28515625" style="1" customWidth="1"/>
    <col min="7859" max="7859" width="5" style="1" customWidth="1"/>
    <col min="7860" max="7867" width="4.7109375" style="1" customWidth="1"/>
    <col min="7868" max="7870" width="5" style="1" customWidth="1"/>
    <col min="7871" max="7871" width="3.28515625" style="1" customWidth="1"/>
    <col min="7872" max="7872" width="2.7109375" style="1" customWidth="1"/>
    <col min="7873" max="7873" width="3.28515625" style="1" customWidth="1"/>
    <col min="7874" max="7874" width="2.7109375" style="1" customWidth="1"/>
    <col min="7875" max="7875" width="3.28515625" style="1" customWidth="1"/>
    <col min="7876" max="7876" width="2.7109375" style="1" customWidth="1"/>
    <col min="7877" max="7877" width="3.28515625" style="1" customWidth="1"/>
    <col min="7878" max="7878" width="2.7109375" style="1" customWidth="1"/>
    <col min="7879" max="7879" width="3.28515625" style="1" customWidth="1"/>
    <col min="7880" max="7880" width="2.7109375" style="1" customWidth="1"/>
    <col min="7881" max="7881" width="3.28515625" style="1" customWidth="1"/>
    <col min="7882" max="7882" width="2.7109375" style="1" customWidth="1"/>
    <col min="7883" max="7883" width="3.28515625" style="1" customWidth="1"/>
    <col min="7884" max="7884" width="2.7109375" style="1" customWidth="1"/>
    <col min="7885" max="7885" width="3.28515625" style="1" customWidth="1"/>
    <col min="7886" max="7886" width="2.7109375" style="1" customWidth="1"/>
    <col min="7887" max="7887" width="3.28515625" style="1" customWidth="1"/>
    <col min="7888" max="7888" width="2.7109375" style="1" customWidth="1"/>
    <col min="7889" max="7889" width="3.28515625" style="1" customWidth="1"/>
    <col min="7890" max="7890" width="2.7109375" style="1" customWidth="1"/>
    <col min="7891" max="7891" width="3.28515625" style="1" customWidth="1"/>
    <col min="7892" max="7892" width="2.7109375" style="1" customWidth="1"/>
    <col min="7893" max="7893" width="2.42578125" style="1" customWidth="1"/>
    <col min="7894" max="7894" width="2.28515625" style="1" customWidth="1"/>
    <col min="7895" max="7895" width="2.42578125" style="1" customWidth="1"/>
    <col min="7896" max="7906" width="4.140625" style="1" customWidth="1"/>
    <col min="7907" max="7907" width="2.42578125" style="1" customWidth="1"/>
    <col min="7908" max="7918" width="4.140625" style="1" customWidth="1"/>
    <col min="7919" max="7919" width="5.85546875" style="1" customWidth="1"/>
    <col min="7920" max="7921" width="6.42578125" style="1" customWidth="1"/>
    <col min="7922" max="7922" width="6.7109375" style="1" customWidth="1"/>
    <col min="7923" max="8111" width="9.140625" style="1"/>
    <col min="8112" max="8112" width="3.42578125" style="1" customWidth="1"/>
    <col min="8113" max="8113" width="17.42578125" style="1" customWidth="1"/>
    <col min="8114" max="8114" width="11.28515625" style="1" customWidth="1"/>
    <col min="8115" max="8115" width="5" style="1" customWidth="1"/>
    <col min="8116" max="8123" width="4.7109375" style="1" customWidth="1"/>
    <col min="8124" max="8126" width="5" style="1" customWidth="1"/>
    <col min="8127" max="8127" width="3.28515625" style="1" customWidth="1"/>
    <col min="8128" max="8128" width="2.7109375" style="1" customWidth="1"/>
    <col min="8129" max="8129" width="3.28515625" style="1" customWidth="1"/>
    <col min="8130" max="8130" width="2.7109375" style="1" customWidth="1"/>
    <col min="8131" max="8131" width="3.28515625" style="1" customWidth="1"/>
    <col min="8132" max="8132" width="2.7109375" style="1" customWidth="1"/>
    <col min="8133" max="8133" width="3.28515625" style="1" customWidth="1"/>
    <col min="8134" max="8134" width="2.7109375" style="1" customWidth="1"/>
    <col min="8135" max="8135" width="3.28515625" style="1" customWidth="1"/>
    <col min="8136" max="8136" width="2.7109375" style="1" customWidth="1"/>
    <col min="8137" max="8137" width="3.28515625" style="1" customWidth="1"/>
    <col min="8138" max="8138" width="2.7109375" style="1" customWidth="1"/>
    <col min="8139" max="8139" width="3.28515625" style="1" customWidth="1"/>
    <col min="8140" max="8140" width="2.7109375" style="1" customWidth="1"/>
    <col min="8141" max="8141" width="3.28515625" style="1" customWidth="1"/>
    <col min="8142" max="8142" width="2.7109375" style="1" customWidth="1"/>
    <col min="8143" max="8143" width="3.28515625" style="1" customWidth="1"/>
    <col min="8144" max="8144" width="2.7109375" style="1" customWidth="1"/>
    <col min="8145" max="8145" width="3.28515625" style="1" customWidth="1"/>
    <col min="8146" max="8146" width="2.7109375" style="1" customWidth="1"/>
    <col min="8147" max="8147" width="3.28515625" style="1" customWidth="1"/>
    <col min="8148" max="8148" width="2.7109375" style="1" customWidth="1"/>
    <col min="8149" max="8149" width="2.42578125" style="1" customWidth="1"/>
    <col min="8150" max="8150" width="2.28515625" style="1" customWidth="1"/>
    <col min="8151" max="8151" width="2.42578125" style="1" customWidth="1"/>
    <col min="8152" max="8162" width="4.140625" style="1" customWidth="1"/>
    <col min="8163" max="8163" width="2.42578125" style="1" customWidth="1"/>
    <col min="8164" max="8174" width="4.140625" style="1" customWidth="1"/>
    <col min="8175" max="8175" width="5.85546875" style="1" customWidth="1"/>
    <col min="8176" max="8177" width="6.42578125" style="1" customWidth="1"/>
    <col min="8178" max="8178" width="6.7109375" style="1" customWidth="1"/>
    <col min="8179" max="8367" width="9.140625" style="1"/>
    <col min="8368" max="8368" width="3.42578125" style="1" customWidth="1"/>
    <col min="8369" max="8369" width="17.42578125" style="1" customWidth="1"/>
    <col min="8370" max="8370" width="11.28515625" style="1" customWidth="1"/>
    <col min="8371" max="8371" width="5" style="1" customWidth="1"/>
    <col min="8372" max="8379" width="4.7109375" style="1" customWidth="1"/>
    <col min="8380" max="8382" width="5" style="1" customWidth="1"/>
    <col min="8383" max="8383" width="3.28515625" style="1" customWidth="1"/>
    <col min="8384" max="8384" width="2.7109375" style="1" customWidth="1"/>
    <col min="8385" max="8385" width="3.28515625" style="1" customWidth="1"/>
    <col min="8386" max="8386" width="2.7109375" style="1" customWidth="1"/>
    <col min="8387" max="8387" width="3.28515625" style="1" customWidth="1"/>
    <col min="8388" max="8388" width="2.7109375" style="1" customWidth="1"/>
    <col min="8389" max="8389" width="3.28515625" style="1" customWidth="1"/>
    <col min="8390" max="8390" width="2.7109375" style="1" customWidth="1"/>
    <col min="8391" max="8391" width="3.28515625" style="1" customWidth="1"/>
    <col min="8392" max="8392" width="2.7109375" style="1" customWidth="1"/>
    <col min="8393" max="8393" width="3.28515625" style="1" customWidth="1"/>
    <col min="8394" max="8394" width="2.7109375" style="1" customWidth="1"/>
    <col min="8395" max="8395" width="3.28515625" style="1" customWidth="1"/>
    <col min="8396" max="8396" width="2.7109375" style="1" customWidth="1"/>
    <col min="8397" max="8397" width="3.28515625" style="1" customWidth="1"/>
    <col min="8398" max="8398" width="2.7109375" style="1" customWidth="1"/>
    <col min="8399" max="8399" width="3.28515625" style="1" customWidth="1"/>
    <col min="8400" max="8400" width="2.7109375" style="1" customWidth="1"/>
    <col min="8401" max="8401" width="3.28515625" style="1" customWidth="1"/>
    <col min="8402" max="8402" width="2.7109375" style="1" customWidth="1"/>
    <col min="8403" max="8403" width="3.28515625" style="1" customWidth="1"/>
    <col min="8404" max="8404" width="2.7109375" style="1" customWidth="1"/>
    <col min="8405" max="8405" width="2.42578125" style="1" customWidth="1"/>
    <col min="8406" max="8406" width="2.28515625" style="1" customWidth="1"/>
    <col min="8407" max="8407" width="2.42578125" style="1" customWidth="1"/>
    <col min="8408" max="8418" width="4.140625" style="1" customWidth="1"/>
    <col min="8419" max="8419" width="2.42578125" style="1" customWidth="1"/>
    <col min="8420" max="8430" width="4.140625" style="1" customWidth="1"/>
    <col min="8431" max="8431" width="5.85546875" style="1" customWidth="1"/>
    <col min="8432" max="8433" width="6.42578125" style="1" customWidth="1"/>
    <col min="8434" max="8434" width="6.7109375" style="1" customWidth="1"/>
    <col min="8435" max="8623" width="9.140625" style="1"/>
    <col min="8624" max="8624" width="3.42578125" style="1" customWidth="1"/>
    <col min="8625" max="8625" width="17.42578125" style="1" customWidth="1"/>
    <col min="8626" max="8626" width="11.28515625" style="1" customWidth="1"/>
    <col min="8627" max="8627" width="5" style="1" customWidth="1"/>
    <col min="8628" max="8635" width="4.7109375" style="1" customWidth="1"/>
    <col min="8636" max="8638" width="5" style="1" customWidth="1"/>
    <col min="8639" max="8639" width="3.28515625" style="1" customWidth="1"/>
    <col min="8640" max="8640" width="2.7109375" style="1" customWidth="1"/>
    <col min="8641" max="8641" width="3.28515625" style="1" customWidth="1"/>
    <col min="8642" max="8642" width="2.7109375" style="1" customWidth="1"/>
    <col min="8643" max="8643" width="3.28515625" style="1" customWidth="1"/>
    <col min="8644" max="8644" width="2.7109375" style="1" customWidth="1"/>
    <col min="8645" max="8645" width="3.28515625" style="1" customWidth="1"/>
    <col min="8646" max="8646" width="2.7109375" style="1" customWidth="1"/>
    <col min="8647" max="8647" width="3.28515625" style="1" customWidth="1"/>
    <col min="8648" max="8648" width="2.7109375" style="1" customWidth="1"/>
    <col min="8649" max="8649" width="3.28515625" style="1" customWidth="1"/>
    <col min="8650" max="8650" width="2.7109375" style="1" customWidth="1"/>
    <col min="8651" max="8651" width="3.28515625" style="1" customWidth="1"/>
    <col min="8652" max="8652" width="2.7109375" style="1" customWidth="1"/>
    <col min="8653" max="8653" width="3.28515625" style="1" customWidth="1"/>
    <col min="8654" max="8654" width="2.7109375" style="1" customWidth="1"/>
    <col min="8655" max="8655" width="3.28515625" style="1" customWidth="1"/>
    <col min="8656" max="8656" width="2.7109375" style="1" customWidth="1"/>
    <col min="8657" max="8657" width="3.28515625" style="1" customWidth="1"/>
    <col min="8658" max="8658" width="2.7109375" style="1" customWidth="1"/>
    <col min="8659" max="8659" width="3.28515625" style="1" customWidth="1"/>
    <col min="8660" max="8660" width="2.7109375" style="1" customWidth="1"/>
    <col min="8661" max="8661" width="2.42578125" style="1" customWidth="1"/>
    <col min="8662" max="8662" width="2.28515625" style="1" customWidth="1"/>
    <col min="8663" max="8663" width="2.42578125" style="1" customWidth="1"/>
    <col min="8664" max="8674" width="4.140625" style="1" customWidth="1"/>
    <col min="8675" max="8675" width="2.42578125" style="1" customWidth="1"/>
    <col min="8676" max="8686" width="4.140625" style="1" customWidth="1"/>
    <col min="8687" max="8687" width="5.85546875" style="1" customWidth="1"/>
    <col min="8688" max="8689" width="6.42578125" style="1" customWidth="1"/>
    <col min="8690" max="8690" width="6.7109375" style="1" customWidth="1"/>
    <col min="8691" max="8879" width="9.140625" style="1"/>
    <col min="8880" max="8880" width="3.42578125" style="1" customWidth="1"/>
    <col min="8881" max="8881" width="17.42578125" style="1" customWidth="1"/>
    <col min="8882" max="8882" width="11.28515625" style="1" customWidth="1"/>
    <col min="8883" max="8883" width="5" style="1" customWidth="1"/>
    <col min="8884" max="8891" width="4.7109375" style="1" customWidth="1"/>
    <col min="8892" max="8894" width="5" style="1" customWidth="1"/>
    <col min="8895" max="8895" width="3.28515625" style="1" customWidth="1"/>
    <col min="8896" max="8896" width="2.7109375" style="1" customWidth="1"/>
    <col min="8897" max="8897" width="3.28515625" style="1" customWidth="1"/>
    <col min="8898" max="8898" width="2.7109375" style="1" customWidth="1"/>
    <col min="8899" max="8899" width="3.28515625" style="1" customWidth="1"/>
    <col min="8900" max="8900" width="2.7109375" style="1" customWidth="1"/>
    <col min="8901" max="8901" width="3.28515625" style="1" customWidth="1"/>
    <col min="8902" max="8902" width="2.7109375" style="1" customWidth="1"/>
    <col min="8903" max="8903" width="3.28515625" style="1" customWidth="1"/>
    <col min="8904" max="8904" width="2.7109375" style="1" customWidth="1"/>
    <col min="8905" max="8905" width="3.28515625" style="1" customWidth="1"/>
    <col min="8906" max="8906" width="2.7109375" style="1" customWidth="1"/>
    <col min="8907" max="8907" width="3.28515625" style="1" customWidth="1"/>
    <col min="8908" max="8908" width="2.7109375" style="1" customWidth="1"/>
    <col min="8909" max="8909" width="3.28515625" style="1" customWidth="1"/>
    <col min="8910" max="8910" width="2.7109375" style="1" customWidth="1"/>
    <col min="8911" max="8911" width="3.28515625" style="1" customWidth="1"/>
    <col min="8912" max="8912" width="2.7109375" style="1" customWidth="1"/>
    <col min="8913" max="8913" width="3.28515625" style="1" customWidth="1"/>
    <col min="8914" max="8914" width="2.7109375" style="1" customWidth="1"/>
    <col min="8915" max="8915" width="3.28515625" style="1" customWidth="1"/>
    <col min="8916" max="8916" width="2.7109375" style="1" customWidth="1"/>
    <col min="8917" max="8917" width="2.42578125" style="1" customWidth="1"/>
    <col min="8918" max="8918" width="2.28515625" style="1" customWidth="1"/>
    <col min="8919" max="8919" width="2.42578125" style="1" customWidth="1"/>
    <col min="8920" max="8930" width="4.140625" style="1" customWidth="1"/>
    <col min="8931" max="8931" width="2.42578125" style="1" customWidth="1"/>
    <col min="8932" max="8942" width="4.140625" style="1" customWidth="1"/>
    <col min="8943" max="8943" width="5.85546875" style="1" customWidth="1"/>
    <col min="8944" max="8945" width="6.42578125" style="1" customWidth="1"/>
    <col min="8946" max="8946" width="6.7109375" style="1" customWidth="1"/>
    <col min="8947" max="9135" width="9.140625" style="1"/>
    <col min="9136" max="9136" width="3.42578125" style="1" customWidth="1"/>
    <col min="9137" max="9137" width="17.42578125" style="1" customWidth="1"/>
    <col min="9138" max="9138" width="11.28515625" style="1" customWidth="1"/>
    <col min="9139" max="9139" width="5" style="1" customWidth="1"/>
    <col min="9140" max="9147" width="4.7109375" style="1" customWidth="1"/>
    <col min="9148" max="9150" width="5" style="1" customWidth="1"/>
    <col min="9151" max="9151" width="3.28515625" style="1" customWidth="1"/>
    <col min="9152" max="9152" width="2.7109375" style="1" customWidth="1"/>
    <col min="9153" max="9153" width="3.28515625" style="1" customWidth="1"/>
    <col min="9154" max="9154" width="2.7109375" style="1" customWidth="1"/>
    <col min="9155" max="9155" width="3.28515625" style="1" customWidth="1"/>
    <col min="9156" max="9156" width="2.7109375" style="1" customWidth="1"/>
    <col min="9157" max="9157" width="3.28515625" style="1" customWidth="1"/>
    <col min="9158" max="9158" width="2.7109375" style="1" customWidth="1"/>
    <col min="9159" max="9159" width="3.28515625" style="1" customWidth="1"/>
    <col min="9160" max="9160" width="2.7109375" style="1" customWidth="1"/>
    <col min="9161" max="9161" width="3.28515625" style="1" customWidth="1"/>
    <col min="9162" max="9162" width="2.7109375" style="1" customWidth="1"/>
    <col min="9163" max="9163" width="3.28515625" style="1" customWidth="1"/>
    <col min="9164" max="9164" width="2.7109375" style="1" customWidth="1"/>
    <col min="9165" max="9165" width="3.28515625" style="1" customWidth="1"/>
    <col min="9166" max="9166" width="2.7109375" style="1" customWidth="1"/>
    <col min="9167" max="9167" width="3.28515625" style="1" customWidth="1"/>
    <col min="9168" max="9168" width="2.7109375" style="1" customWidth="1"/>
    <col min="9169" max="9169" width="3.28515625" style="1" customWidth="1"/>
    <col min="9170" max="9170" width="2.7109375" style="1" customWidth="1"/>
    <col min="9171" max="9171" width="3.28515625" style="1" customWidth="1"/>
    <col min="9172" max="9172" width="2.7109375" style="1" customWidth="1"/>
    <col min="9173" max="9173" width="2.42578125" style="1" customWidth="1"/>
    <col min="9174" max="9174" width="2.28515625" style="1" customWidth="1"/>
    <col min="9175" max="9175" width="2.42578125" style="1" customWidth="1"/>
    <col min="9176" max="9186" width="4.140625" style="1" customWidth="1"/>
    <col min="9187" max="9187" width="2.42578125" style="1" customWidth="1"/>
    <col min="9188" max="9198" width="4.140625" style="1" customWidth="1"/>
    <col min="9199" max="9199" width="5.85546875" style="1" customWidth="1"/>
    <col min="9200" max="9201" width="6.42578125" style="1" customWidth="1"/>
    <col min="9202" max="9202" width="6.7109375" style="1" customWidth="1"/>
    <col min="9203" max="9391" width="9.140625" style="1"/>
    <col min="9392" max="9392" width="3.42578125" style="1" customWidth="1"/>
    <col min="9393" max="9393" width="17.42578125" style="1" customWidth="1"/>
    <col min="9394" max="9394" width="11.28515625" style="1" customWidth="1"/>
    <col min="9395" max="9395" width="5" style="1" customWidth="1"/>
    <col min="9396" max="9403" width="4.7109375" style="1" customWidth="1"/>
    <col min="9404" max="9406" width="5" style="1" customWidth="1"/>
    <col min="9407" max="9407" width="3.28515625" style="1" customWidth="1"/>
    <col min="9408" max="9408" width="2.7109375" style="1" customWidth="1"/>
    <col min="9409" max="9409" width="3.28515625" style="1" customWidth="1"/>
    <col min="9410" max="9410" width="2.7109375" style="1" customWidth="1"/>
    <col min="9411" max="9411" width="3.28515625" style="1" customWidth="1"/>
    <col min="9412" max="9412" width="2.7109375" style="1" customWidth="1"/>
    <col min="9413" max="9413" width="3.28515625" style="1" customWidth="1"/>
    <col min="9414" max="9414" width="2.7109375" style="1" customWidth="1"/>
    <col min="9415" max="9415" width="3.28515625" style="1" customWidth="1"/>
    <col min="9416" max="9416" width="2.7109375" style="1" customWidth="1"/>
    <col min="9417" max="9417" width="3.28515625" style="1" customWidth="1"/>
    <col min="9418" max="9418" width="2.7109375" style="1" customWidth="1"/>
    <col min="9419" max="9419" width="3.28515625" style="1" customWidth="1"/>
    <col min="9420" max="9420" width="2.7109375" style="1" customWidth="1"/>
    <col min="9421" max="9421" width="3.28515625" style="1" customWidth="1"/>
    <col min="9422" max="9422" width="2.7109375" style="1" customWidth="1"/>
    <col min="9423" max="9423" width="3.28515625" style="1" customWidth="1"/>
    <col min="9424" max="9424" width="2.7109375" style="1" customWidth="1"/>
    <col min="9425" max="9425" width="3.28515625" style="1" customWidth="1"/>
    <col min="9426" max="9426" width="2.7109375" style="1" customWidth="1"/>
    <col min="9427" max="9427" width="3.28515625" style="1" customWidth="1"/>
    <col min="9428" max="9428" width="2.7109375" style="1" customWidth="1"/>
    <col min="9429" max="9429" width="2.42578125" style="1" customWidth="1"/>
    <col min="9430" max="9430" width="2.28515625" style="1" customWidth="1"/>
    <col min="9431" max="9431" width="2.42578125" style="1" customWidth="1"/>
    <col min="9432" max="9442" width="4.140625" style="1" customWidth="1"/>
    <col min="9443" max="9443" width="2.42578125" style="1" customWidth="1"/>
    <col min="9444" max="9454" width="4.140625" style="1" customWidth="1"/>
    <col min="9455" max="9455" width="5.85546875" style="1" customWidth="1"/>
    <col min="9456" max="9457" width="6.42578125" style="1" customWidth="1"/>
    <col min="9458" max="9458" width="6.7109375" style="1" customWidth="1"/>
    <col min="9459" max="9647" width="9.140625" style="1"/>
    <col min="9648" max="9648" width="3.42578125" style="1" customWidth="1"/>
    <col min="9649" max="9649" width="17.42578125" style="1" customWidth="1"/>
    <col min="9650" max="9650" width="11.28515625" style="1" customWidth="1"/>
    <col min="9651" max="9651" width="5" style="1" customWidth="1"/>
    <col min="9652" max="9659" width="4.7109375" style="1" customWidth="1"/>
    <col min="9660" max="9662" width="5" style="1" customWidth="1"/>
    <col min="9663" max="9663" width="3.28515625" style="1" customWidth="1"/>
    <col min="9664" max="9664" width="2.7109375" style="1" customWidth="1"/>
    <col min="9665" max="9665" width="3.28515625" style="1" customWidth="1"/>
    <col min="9666" max="9666" width="2.7109375" style="1" customWidth="1"/>
    <col min="9667" max="9667" width="3.28515625" style="1" customWidth="1"/>
    <col min="9668" max="9668" width="2.7109375" style="1" customWidth="1"/>
    <col min="9669" max="9669" width="3.28515625" style="1" customWidth="1"/>
    <col min="9670" max="9670" width="2.7109375" style="1" customWidth="1"/>
    <col min="9671" max="9671" width="3.28515625" style="1" customWidth="1"/>
    <col min="9672" max="9672" width="2.7109375" style="1" customWidth="1"/>
    <col min="9673" max="9673" width="3.28515625" style="1" customWidth="1"/>
    <col min="9674" max="9674" width="2.7109375" style="1" customWidth="1"/>
    <col min="9675" max="9675" width="3.28515625" style="1" customWidth="1"/>
    <col min="9676" max="9676" width="2.7109375" style="1" customWidth="1"/>
    <col min="9677" max="9677" width="3.28515625" style="1" customWidth="1"/>
    <col min="9678" max="9678" width="2.7109375" style="1" customWidth="1"/>
    <col min="9679" max="9679" width="3.28515625" style="1" customWidth="1"/>
    <col min="9680" max="9680" width="2.7109375" style="1" customWidth="1"/>
    <col min="9681" max="9681" width="3.28515625" style="1" customWidth="1"/>
    <col min="9682" max="9682" width="2.7109375" style="1" customWidth="1"/>
    <col min="9683" max="9683" width="3.28515625" style="1" customWidth="1"/>
    <col min="9684" max="9684" width="2.7109375" style="1" customWidth="1"/>
    <col min="9685" max="9685" width="2.42578125" style="1" customWidth="1"/>
    <col min="9686" max="9686" width="2.28515625" style="1" customWidth="1"/>
    <col min="9687" max="9687" width="2.42578125" style="1" customWidth="1"/>
    <col min="9688" max="9698" width="4.140625" style="1" customWidth="1"/>
    <col min="9699" max="9699" width="2.42578125" style="1" customWidth="1"/>
    <col min="9700" max="9710" width="4.140625" style="1" customWidth="1"/>
    <col min="9711" max="9711" width="5.85546875" style="1" customWidth="1"/>
    <col min="9712" max="9713" width="6.42578125" style="1" customWidth="1"/>
    <col min="9714" max="9714" width="6.7109375" style="1" customWidth="1"/>
    <col min="9715" max="9903" width="9.140625" style="1"/>
    <col min="9904" max="9904" width="3.42578125" style="1" customWidth="1"/>
    <col min="9905" max="9905" width="17.42578125" style="1" customWidth="1"/>
    <col min="9906" max="9906" width="11.28515625" style="1" customWidth="1"/>
    <col min="9907" max="9907" width="5" style="1" customWidth="1"/>
    <col min="9908" max="9915" width="4.7109375" style="1" customWidth="1"/>
    <col min="9916" max="9918" width="5" style="1" customWidth="1"/>
    <col min="9919" max="9919" width="3.28515625" style="1" customWidth="1"/>
    <col min="9920" max="9920" width="2.7109375" style="1" customWidth="1"/>
    <col min="9921" max="9921" width="3.28515625" style="1" customWidth="1"/>
    <col min="9922" max="9922" width="2.7109375" style="1" customWidth="1"/>
    <col min="9923" max="9923" width="3.28515625" style="1" customWidth="1"/>
    <col min="9924" max="9924" width="2.7109375" style="1" customWidth="1"/>
    <col min="9925" max="9925" width="3.28515625" style="1" customWidth="1"/>
    <col min="9926" max="9926" width="2.7109375" style="1" customWidth="1"/>
    <col min="9927" max="9927" width="3.28515625" style="1" customWidth="1"/>
    <col min="9928" max="9928" width="2.7109375" style="1" customWidth="1"/>
    <col min="9929" max="9929" width="3.28515625" style="1" customWidth="1"/>
    <col min="9930" max="9930" width="2.7109375" style="1" customWidth="1"/>
    <col min="9931" max="9931" width="3.28515625" style="1" customWidth="1"/>
    <col min="9932" max="9932" width="2.7109375" style="1" customWidth="1"/>
    <col min="9933" max="9933" width="3.28515625" style="1" customWidth="1"/>
    <col min="9934" max="9934" width="2.7109375" style="1" customWidth="1"/>
    <col min="9935" max="9935" width="3.28515625" style="1" customWidth="1"/>
    <col min="9936" max="9936" width="2.7109375" style="1" customWidth="1"/>
    <col min="9937" max="9937" width="3.28515625" style="1" customWidth="1"/>
    <col min="9938" max="9938" width="2.7109375" style="1" customWidth="1"/>
    <col min="9939" max="9939" width="3.28515625" style="1" customWidth="1"/>
    <col min="9940" max="9940" width="2.7109375" style="1" customWidth="1"/>
    <col min="9941" max="9941" width="2.42578125" style="1" customWidth="1"/>
    <col min="9942" max="9942" width="2.28515625" style="1" customWidth="1"/>
    <col min="9943" max="9943" width="2.42578125" style="1" customWidth="1"/>
    <col min="9944" max="9954" width="4.140625" style="1" customWidth="1"/>
    <col min="9955" max="9955" width="2.42578125" style="1" customWidth="1"/>
    <col min="9956" max="9966" width="4.140625" style="1" customWidth="1"/>
    <col min="9967" max="9967" width="5.85546875" style="1" customWidth="1"/>
    <col min="9968" max="9969" width="6.42578125" style="1" customWidth="1"/>
    <col min="9970" max="9970" width="6.7109375" style="1" customWidth="1"/>
    <col min="9971" max="10159" width="9.140625" style="1"/>
    <col min="10160" max="10160" width="3.42578125" style="1" customWidth="1"/>
    <col min="10161" max="10161" width="17.42578125" style="1" customWidth="1"/>
    <col min="10162" max="10162" width="11.28515625" style="1" customWidth="1"/>
    <col min="10163" max="10163" width="5" style="1" customWidth="1"/>
    <col min="10164" max="10171" width="4.7109375" style="1" customWidth="1"/>
    <col min="10172" max="10174" width="5" style="1" customWidth="1"/>
    <col min="10175" max="10175" width="3.28515625" style="1" customWidth="1"/>
    <col min="10176" max="10176" width="2.7109375" style="1" customWidth="1"/>
    <col min="10177" max="10177" width="3.28515625" style="1" customWidth="1"/>
    <col min="10178" max="10178" width="2.7109375" style="1" customWidth="1"/>
    <col min="10179" max="10179" width="3.28515625" style="1" customWidth="1"/>
    <col min="10180" max="10180" width="2.7109375" style="1" customWidth="1"/>
    <col min="10181" max="10181" width="3.28515625" style="1" customWidth="1"/>
    <col min="10182" max="10182" width="2.7109375" style="1" customWidth="1"/>
    <col min="10183" max="10183" width="3.28515625" style="1" customWidth="1"/>
    <col min="10184" max="10184" width="2.7109375" style="1" customWidth="1"/>
    <col min="10185" max="10185" width="3.28515625" style="1" customWidth="1"/>
    <col min="10186" max="10186" width="2.7109375" style="1" customWidth="1"/>
    <col min="10187" max="10187" width="3.28515625" style="1" customWidth="1"/>
    <col min="10188" max="10188" width="2.7109375" style="1" customWidth="1"/>
    <col min="10189" max="10189" width="3.28515625" style="1" customWidth="1"/>
    <col min="10190" max="10190" width="2.7109375" style="1" customWidth="1"/>
    <col min="10191" max="10191" width="3.28515625" style="1" customWidth="1"/>
    <col min="10192" max="10192" width="2.7109375" style="1" customWidth="1"/>
    <col min="10193" max="10193" width="3.28515625" style="1" customWidth="1"/>
    <col min="10194" max="10194" width="2.7109375" style="1" customWidth="1"/>
    <col min="10195" max="10195" width="3.28515625" style="1" customWidth="1"/>
    <col min="10196" max="10196" width="2.7109375" style="1" customWidth="1"/>
    <col min="10197" max="10197" width="2.42578125" style="1" customWidth="1"/>
    <col min="10198" max="10198" width="2.28515625" style="1" customWidth="1"/>
    <col min="10199" max="10199" width="2.42578125" style="1" customWidth="1"/>
    <col min="10200" max="10210" width="4.140625" style="1" customWidth="1"/>
    <col min="10211" max="10211" width="2.42578125" style="1" customWidth="1"/>
    <col min="10212" max="10222" width="4.140625" style="1" customWidth="1"/>
    <col min="10223" max="10223" width="5.85546875" style="1" customWidth="1"/>
    <col min="10224" max="10225" width="6.42578125" style="1" customWidth="1"/>
    <col min="10226" max="10226" width="6.7109375" style="1" customWidth="1"/>
    <col min="10227" max="10415" width="9.140625" style="1"/>
    <col min="10416" max="10416" width="3.42578125" style="1" customWidth="1"/>
    <col min="10417" max="10417" width="17.42578125" style="1" customWidth="1"/>
    <col min="10418" max="10418" width="11.28515625" style="1" customWidth="1"/>
    <col min="10419" max="10419" width="5" style="1" customWidth="1"/>
    <col min="10420" max="10427" width="4.7109375" style="1" customWidth="1"/>
    <col min="10428" max="10430" width="5" style="1" customWidth="1"/>
    <col min="10431" max="10431" width="3.28515625" style="1" customWidth="1"/>
    <col min="10432" max="10432" width="2.7109375" style="1" customWidth="1"/>
    <col min="10433" max="10433" width="3.28515625" style="1" customWidth="1"/>
    <col min="10434" max="10434" width="2.7109375" style="1" customWidth="1"/>
    <col min="10435" max="10435" width="3.28515625" style="1" customWidth="1"/>
    <col min="10436" max="10436" width="2.7109375" style="1" customWidth="1"/>
    <col min="10437" max="10437" width="3.28515625" style="1" customWidth="1"/>
    <col min="10438" max="10438" width="2.7109375" style="1" customWidth="1"/>
    <col min="10439" max="10439" width="3.28515625" style="1" customWidth="1"/>
    <col min="10440" max="10440" width="2.7109375" style="1" customWidth="1"/>
    <col min="10441" max="10441" width="3.28515625" style="1" customWidth="1"/>
    <col min="10442" max="10442" width="2.7109375" style="1" customWidth="1"/>
    <col min="10443" max="10443" width="3.28515625" style="1" customWidth="1"/>
    <col min="10444" max="10444" width="2.7109375" style="1" customWidth="1"/>
    <col min="10445" max="10445" width="3.28515625" style="1" customWidth="1"/>
    <col min="10446" max="10446" width="2.7109375" style="1" customWidth="1"/>
    <col min="10447" max="10447" width="3.28515625" style="1" customWidth="1"/>
    <col min="10448" max="10448" width="2.7109375" style="1" customWidth="1"/>
    <col min="10449" max="10449" width="3.28515625" style="1" customWidth="1"/>
    <col min="10450" max="10450" width="2.7109375" style="1" customWidth="1"/>
    <col min="10451" max="10451" width="3.28515625" style="1" customWidth="1"/>
    <col min="10452" max="10452" width="2.7109375" style="1" customWidth="1"/>
    <col min="10453" max="10453" width="2.42578125" style="1" customWidth="1"/>
    <col min="10454" max="10454" width="2.28515625" style="1" customWidth="1"/>
    <col min="10455" max="10455" width="2.42578125" style="1" customWidth="1"/>
    <col min="10456" max="10466" width="4.140625" style="1" customWidth="1"/>
    <col min="10467" max="10467" width="2.42578125" style="1" customWidth="1"/>
    <col min="10468" max="10478" width="4.140625" style="1" customWidth="1"/>
    <col min="10479" max="10479" width="5.85546875" style="1" customWidth="1"/>
    <col min="10480" max="10481" width="6.42578125" style="1" customWidth="1"/>
    <col min="10482" max="10482" width="6.7109375" style="1" customWidth="1"/>
    <col min="10483" max="10671" width="9.140625" style="1"/>
    <col min="10672" max="10672" width="3.42578125" style="1" customWidth="1"/>
    <col min="10673" max="10673" width="17.42578125" style="1" customWidth="1"/>
    <col min="10674" max="10674" width="11.28515625" style="1" customWidth="1"/>
    <col min="10675" max="10675" width="5" style="1" customWidth="1"/>
    <col min="10676" max="10683" width="4.7109375" style="1" customWidth="1"/>
    <col min="10684" max="10686" width="5" style="1" customWidth="1"/>
    <col min="10687" max="10687" width="3.28515625" style="1" customWidth="1"/>
    <col min="10688" max="10688" width="2.7109375" style="1" customWidth="1"/>
    <col min="10689" max="10689" width="3.28515625" style="1" customWidth="1"/>
    <col min="10690" max="10690" width="2.7109375" style="1" customWidth="1"/>
    <col min="10691" max="10691" width="3.28515625" style="1" customWidth="1"/>
    <col min="10692" max="10692" width="2.7109375" style="1" customWidth="1"/>
    <col min="10693" max="10693" width="3.28515625" style="1" customWidth="1"/>
    <col min="10694" max="10694" width="2.7109375" style="1" customWidth="1"/>
    <col min="10695" max="10695" width="3.28515625" style="1" customWidth="1"/>
    <col min="10696" max="10696" width="2.7109375" style="1" customWidth="1"/>
    <col min="10697" max="10697" width="3.28515625" style="1" customWidth="1"/>
    <col min="10698" max="10698" width="2.7109375" style="1" customWidth="1"/>
    <col min="10699" max="10699" width="3.28515625" style="1" customWidth="1"/>
    <col min="10700" max="10700" width="2.7109375" style="1" customWidth="1"/>
    <col min="10701" max="10701" width="3.28515625" style="1" customWidth="1"/>
    <col min="10702" max="10702" width="2.7109375" style="1" customWidth="1"/>
    <col min="10703" max="10703" width="3.28515625" style="1" customWidth="1"/>
    <col min="10704" max="10704" width="2.7109375" style="1" customWidth="1"/>
    <col min="10705" max="10705" width="3.28515625" style="1" customWidth="1"/>
    <col min="10706" max="10706" width="2.7109375" style="1" customWidth="1"/>
    <col min="10707" max="10707" width="3.28515625" style="1" customWidth="1"/>
    <col min="10708" max="10708" width="2.7109375" style="1" customWidth="1"/>
    <col min="10709" max="10709" width="2.42578125" style="1" customWidth="1"/>
    <col min="10710" max="10710" width="2.28515625" style="1" customWidth="1"/>
    <col min="10711" max="10711" width="2.42578125" style="1" customWidth="1"/>
    <col min="10712" max="10722" width="4.140625" style="1" customWidth="1"/>
    <col min="10723" max="10723" width="2.42578125" style="1" customWidth="1"/>
    <col min="10724" max="10734" width="4.140625" style="1" customWidth="1"/>
    <col min="10735" max="10735" width="5.85546875" style="1" customWidth="1"/>
    <col min="10736" max="10737" width="6.42578125" style="1" customWidth="1"/>
    <col min="10738" max="10738" width="6.7109375" style="1" customWidth="1"/>
    <col min="10739" max="10927" width="9.140625" style="1"/>
    <col min="10928" max="10928" width="3.42578125" style="1" customWidth="1"/>
    <col min="10929" max="10929" width="17.42578125" style="1" customWidth="1"/>
    <col min="10930" max="10930" width="11.28515625" style="1" customWidth="1"/>
    <col min="10931" max="10931" width="5" style="1" customWidth="1"/>
    <col min="10932" max="10939" width="4.7109375" style="1" customWidth="1"/>
    <col min="10940" max="10942" width="5" style="1" customWidth="1"/>
    <col min="10943" max="10943" width="3.28515625" style="1" customWidth="1"/>
    <col min="10944" max="10944" width="2.7109375" style="1" customWidth="1"/>
    <col min="10945" max="10945" width="3.28515625" style="1" customWidth="1"/>
    <col min="10946" max="10946" width="2.7109375" style="1" customWidth="1"/>
    <col min="10947" max="10947" width="3.28515625" style="1" customWidth="1"/>
    <col min="10948" max="10948" width="2.7109375" style="1" customWidth="1"/>
    <col min="10949" max="10949" width="3.28515625" style="1" customWidth="1"/>
    <col min="10950" max="10950" width="2.7109375" style="1" customWidth="1"/>
    <col min="10951" max="10951" width="3.28515625" style="1" customWidth="1"/>
    <col min="10952" max="10952" width="2.7109375" style="1" customWidth="1"/>
    <col min="10953" max="10953" width="3.28515625" style="1" customWidth="1"/>
    <col min="10954" max="10954" width="2.7109375" style="1" customWidth="1"/>
    <col min="10955" max="10955" width="3.28515625" style="1" customWidth="1"/>
    <col min="10956" max="10956" width="2.7109375" style="1" customWidth="1"/>
    <col min="10957" max="10957" width="3.28515625" style="1" customWidth="1"/>
    <col min="10958" max="10958" width="2.7109375" style="1" customWidth="1"/>
    <col min="10959" max="10959" width="3.28515625" style="1" customWidth="1"/>
    <col min="10960" max="10960" width="2.7109375" style="1" customWidth="1"/>
    <col min="10961" max="10961" width="3.28515625" style="1" customWidth="1"/>
    <col min="10962" max="10962" width="2.7109375" style="1" customWidth="1"/>
    <col min="10963" max="10963" width="3.28515625" style="1" customWidth="1"/>
    <col min="10964" max="10964" width="2.7109375" style="1" customWidth="1"/>
    <col min="10965" max="10965" width="2.42578125" style="1" customWidth="1"/>
    <col min="10966" max="10966" width="2.28515625" style="1" customWidth="1"/>
    <col min="10967" max="10967" width="2.42578125" style="1" customWidth="1"/>
    <col min="10968" max="10978" width="4.140625" style="1" customWidth="1"/>
    <col min="10979" max="10979" width="2.42578125" style="1" customWidth="1"/>
    <col min="10980" max="10990" width="4.140625" style="1" customWidth="1"/>
    <col min="10991" max="10991" width="5.85546875" style="1" customWidth="1"/>
    <col min="10992" max="10993" width="6.42578125" style="1" customWidth="1"/>
    <col min="10994" max="10994" width="6.7109375" style="1" customWidth="1"/>
    <col min="10995" max="11183" width="9.140625" style="1"/>
    <col min="11184" max="11184" width="3.42578125" style="1" customWidth="1"/>
    <col min="11185" max="11185" width="17.42578125" style="1" customWidth="1"/>
    <col min="11186" max="11186" width="11.28515625" style="1" customWidth="1"/>
    <col min="11187" max="11187" width="5" style="1" customWidth="1"/>
    <col min="11188" max="11195" width="4.7109375" style="1" customWidth="1"/>
    <col min="11196" max="11198" width="5" style="1" customWidth="1"/>
    <col min="11199" max="11199" width="3.28515625" style="1" customWidth="1"/>
    <col min="11200" max="11200" width="2.7109375" style="1" customWidth="1"/>
    <col min="11201" max="11201" width="3.28515625" style="1" customWidth="1"/>
    <col min="11202" max="11202" width="2.7109375" style="1" customWidth="1"/>
    <col min="11203" max="11203" width="3.28515625" style="1" customWidth="1"/>
    <col min="11204" max="11204" width="2.7109375" style="1" customWidth="1"/>
    <col min="11205" max="11205" width="3.28515625" style="1" customWidth="1"/>
    <col min="11206" max="11206" width="2.7109375" style="1" customWidth="1"/>
    <col min="11207" max="11207" width="3.28515625" style="1" customWidth="1"/>
    <col min="11208" max="11208" width="2.7109375" style="1" customWidth="1"/>
    <col min="11209" max="11209" width="3.28515625" style="1" customWidth="1"/>
    <col min="11210" max="11210" width="2.7109375" style="1" customWidth="1"/>
    <col min="11211" max="11211" width="3.28515625" style="1" customWidth="1"/>
    <col min="11212" max="11212" width="2.7109375" style="1" customWidth="1"/>
    <col min="11213" max="11213" width="3.28515625" style="1" customWidth="1"/>
    <col min="11214" max="11214" width="2.7109375" style="1" customWidth="1"/>
    <col min="11215" max="11215" width="3.28515625" style="1" customWidth="1"/>
    <col min="11216" max="11216" width="2.7109375" style="1" customWidth="1"/>
    <col min="11217" max="11217" width="3.28515625" style="1" customWidth="1"/>
    <col min="11218" max="11218" width="2.7109375" style="1" customWidth="1"/>
    <col min="11219" max="11219" width="3.28515625" style="1" customWidth="1"/>
    <col min="11220" max="11220" width="2.7109375" style="1" customWidth="1"/>
    <col min="11221" max="11221" width="2.42578125" style="1" customWidth="1"/>
    <col min="11222" max="11222" width="2.28515625" style="1" customWidth="1"/>
    <col min="11223" max="11223" width="2.42578125" style="1" customWidth="1"/>
    <col min="11224" max="11234" width="4.140625" style="1" customWidth="1"/>
    <col min="11235" max="11235" width="2.42578125" style="1" customWidth="1"/>
    <col min="11236" max="11246" width="4.140625" style="1" customWidth="1"/>
    <col min="11247" max="11247" width="5.85546875" style="1" customWidth="1"/>
    <col min="11248" max="11249" width="6.42578125" style="1" customWidth="1"/>
    <col min="11250" max="11250" width="6.7109375" style="1" customWidth="1"/>
    <col min="11251" max="11439" width="9.140625" style="1"/>
    <col min="11440" max="11440" width="3.42578125" style="1" customWidth="1"/>
    <col min="11441" max="11441" width="17.42578125" style="1" customWidth="1"/>
    <col min="11442" max="11442" width="11.28515625" style="1" customWidth="1"/>
    <col min="11443" max="11443" width="5" style="1" customWidth="1"/>
    <col min="11444" max="11451" width="4.7109375" style="1" customWidth="1"/>
    <col min="11452" max="11454" width="5" style="1" customWidth="1"/>
    <col min="11455" max="11455" width="3.28515625" style="1" customWidth="1"/>
    <col min="11456" max="11456" width="2.7109375" style="1" customWidth="1"/>
    <col min="11457" max="11457" width="3.28515625" style="1" customWidth="1"/>
    <col min="11458" max="11458" width="2.7109375" style="1" customWidth="1"/>
    <col min="11459" max="11459" width="3.28515625" style="1" customWidth="1"/>
    <col min="11460" max="11460" width="2.7109375" style="1" customWidth="1"/>
    <col min="11461" max="11461" width="3.28515625" style="1" customWidth="1"/>
    <col min="11462" max="11462" width="2.7109375" style="1" customWidth="1"/>
    <col min="11463" max="11463" width="3.28515625" style="1" customWidth="1"/>
    <col min="11464" max="11464" width="2.7109375" style="1" customWidth="1"/>
    <col min="11465" max="11465" width="3.28515625" style="1" customWidth="1"/>
    <col min="11466" max="11466" width="2.7109375" style="1" customWidth="1"/>
    <col min="11467" max="11467" width="3.28515625" style="1" customWidth="1"/>
    <col min="11468" max="11468" width="2.7109375" style="1" customWidth="1"/>
    <col min="11469" max="11469" width="3.28515625" style="1" customWidth="1"/>
    <col min="11470" max="11470" width="2.7109375" style="1" customWidth="1"/>
    <col min="11471" max="11471" width="3.28515625" style="1" customWidth="1"/>
    <col min="11472" max="11472" width="2.7109375" style="1" customWidth="1"/>
    <col min="11473" max="11473" width="3.28515625" style="1" customWidth="1"/>
    <col min="11474" max="11474" width="2.7109375" style="1" customWidth="1"/>
    <col min="11475" max="11475" width="3.28515625" style="1" customWidth="1"/>
    <col min="11476" max="11476" width="2.7109375" style="1" customWidth="1"/>
    <col min="11477" max="11477" width="2.42578125" style="1" customWidth="1"/>
    <col min="11478" max="11478" width="2.28515625" style="1" customWidth="1"/>
    <col min="11479" max="11479" width="2.42578125" style="1" customWidth="1"/>
    <col min="11480" max="11490" width="4.140625" style="1" customWidth="1"/>
    <col min="11491" max="11491" width="2.42578125" style="1" customWidth="1"/>
    <col min="11492" max="11502" width="4.140625" style="1" customWidth="1"/>
    <col min="11503" max="11503" width="5.85546875" style="1" customWidth="1"/>
    <col min="11504" max="11505" width="6.42578125" style="1" customWidth="1"/>
    <col min="11506" max="11506" width="6.7109375" style="1" customWidth="1"/>
    <col min="11507" max="11695" width="9.140625" style="1"/>
    <col min="11696" max="11696" width="3.42578125" style="1" customWidth="1"/>
    <col min="11697" max="11697" width="17.42578125" style="1" customWidth="1"/>
    <col min="11698" max="11698" width="11.28515625" style="1" customWidth="1"/>
    <col min="11699" max="11699" width="5" style="1" customWidth="1"/>
    <col min="11700" max="11707" width="4.7109375" style="1" customWidth="1"/>
    <col min="11708" max="11710" width="5" style="1" customWidth="1"/>
    <col min="11711" max="11711" width="3.28515625" style="1" customWidth="1"/>
    <col min="11712" max="11712" width="2.7109375" style="1" customWidth="1"/>
    <col min="11713" max="11713" width="3.28515625" style="1" customWidth="1"/>
    <col min="11714" max="11714" width="2.7109375" style="1" customWidth="1"/>
    <col min="11715" max="11715" width="3.28515625" style="1" customWidth="1"/>
    <col min="11716" max="11716" width="2.7109375" style="1" customWidth="1"/>
    <col min="11717" max="11717" width="3.28515625" style="1" customWidth="1"/>
    <col min="11718" max="11718" width="2.7109375" style="1" customWidth="1"/>
    <col min="11719" max="11719" width="3.28515625" style="1" customWidth="1"/>
    <col min="11720" max="11720" width="2.7109375" style="1" customWidth="1"/>
    <col min="11721" max="11721" width="3.28515625" style="1" customWidth="1"/>
    <col min="11722" max="11722" width="2.7109375" style="1" customWidth="1"/>
    <col min="11723" max="11723" width="3.28515625" style="1" customWidth="1"/>
    <col min="11724" max="11724" width="2.7109375" style="1" customWidth="1"/>
    <col min="11725" max="11725" width="3.28515625" style="1" customWidth="1"/>
    <col min="11726" max="11726" width="2.7109375" style="1" customWidth="1"/>
    <col min="11727" max="11727" width="3.28515625" style="1" customWidth="1"/>
    <col min="11728" max="11728" width="2.7109375" style="1" customWidth="1"/>
    <col min="11729" max="11729" width="3.28515625" style="1" customWidth="1"/>
    <col min="11730" max="11730" width="2.7109375" style="1" customWidth="1"/>
    <col min="11731" max="11731" width="3.28515625" style="1" customWidth="1"/>
    <col min="11732" max="11732" width="2.7109375" style="1" customWidth="1"/>
    <col min="11733" max="11733" width="2.42578125" style="1" customWidth="1"/>
    <col min="11734" max="11734" width="2.28515625" style="1" customWidth="1"/>
    <col min="11735" max="11735" width="2.42578125" style="1" customWidth="1"/>
    <col min="11736" max="11746" width="4.140625" style="1" customWidth="1"/>
    <col min="11747" max="11747" width="2.42578125" style="1" customWidth="1"/>
    <col min="11748" max="11758" width="4.140625" style="1" customWidth="1"/>
    <col min="11759" max="11759" width="5.85546875" style="1" customWidth="1"/>
    <col min="11760" max="11761" width="6.42578125" style="1" customWidth="1"/>
    <col min="11762" max="11762" width="6.7109375" style="1" customWidth="1"/>
    <col min="11763" max="11951" width="9.140625" style="1"/>
    <col min="11952" max="11952" width="3.42578125" style="1" customWidth="1"/>
    <col min="11953" max="11953" width="17.42578125" style="1" customWidth="1"/>
    <col min="11954" max="11954" width="11.28515625" style="1" customWidth="1"/>
    <col min="11955" max="11955" width="5" style="1" customWidth="1"/>
    <col min="11956" max="11963" width="4.7109375" style="1" customWidth="1"/>
    <col min="11964" max="11966" width="5" style="1" customWidth="1"/>
    <col min="11967" max="11967" width="3.28515625" style="1" customWidth="1"/>
    <col min="11968" max="11968" width="2.7109375" style="1" customWidth="1"/>
    <col min="11969" max="11969" width="3.28515625" style="1" customWidth="1"/>
    <col min="11970" max="11970" width="2.7109375" style="1" customWidth="1"/>
    <col min="11971" max="11971" width="3.28515625" style="1" customWidth="1"/>
    <col min="11972" max="11972" width="2.7109375" style="1" customWidth="1"/>
    <col min="11973" max="11973" width="3.28515625" style="1" customWidth="1"/>
    <col min="11974" max="11974" width="2.7109375" style="1" customWidth="1"/>
    <col min="11975" max="11975" width="3.28515625" style="1" customWidth="1"/>
    <col min="11976" max="11976" width="2.7109375" style="1" customWidth="1"/>
    <col min="11977" max="11977" width="3.28515625" style="1" customWidth="1"/>
    <col min="11978" max="11978" width="2.7109375" style="1" customWidth="1"/>
    <col min="11979" max="11979" width="3.28515625" style="1" customWidth="1"/>
    <col min="11980" max="11980" width="2.7109375" style="1" customWidth="1"/>
    <col min="11981" max="11981" width="3.28515625" style="1" customWidth="1"/>
    <col min="11982" max="11982" width="2.7109375" style="1" customWidth="1"/>
    <col min="11983" max="11983" width="3.28515625" style="1" customWidth="1"/>
    <col min="11984" max="11984" width="2.7109375" style="1" customWidth="1"/>
    <col min="11985" max="11985" width="3.28515625" style="1" customWidth="1"/>
    <col min="11986" max="11986" width="2.7109375" style="1" customWidth="1"/>
    <col min="11987" max="11987" width="3.28515625" style="1" customWidth="1"/>
    <col min="11988" max="11988" width="2.7109375" style="1" customWidth="1"/>
    <col min="11989" max="11989" width="2.42578125" style="1" customWidth="1"/>
    <col min="11990" max="11990" width="2.28515625" style="1" customWidth="1"/>
    <col min="11991" max="11991" width="2.42578125" style="1" customWidth="1"/>
    <col min="11992" max="12002" width="4.140625" style="1" customWidth="1"/>
    <col min="12003" max="12003" width="2.42578125" style="1" customWidth="1"/>
    <col min="12004" max="12014" width="4.140625" style="1" customWidth="1"/>
    <col min="12015" max="12015" width="5.85546875" style="1" customWidth="1"/>
    <col min="12016" max="12017" width="6.42578125" style="1" customWidth="1"/>
    <col min="12018" max="12018" width="6.7109375" style="1" customWidth="1"/>
    <col min="12019" max="12207" width="9.140625" style="1"/>
    <col min="12208" max="12208" width="3.42578125" style="1" customWidth="1"/>
    <col min="12209" max="12209" width="17.42578125" style="1" customWidth="1"/>
    <col min="12210" max="12210" width="11.28515625" style="1" customWidth="1"/>
    <col min="12211" max="12211" width="5" style="1" customWidth="1"/>
    <col min="12212" max="12219" width="4.7109375" style="1" customWidth="1"/>
    <col min="12220" max="12222" width="5" style="1" customWidth="1"/>
    <col min="12223" max="12223" width="3.28515625" style="1" customWidth="1"/>
    <col min="12224" max="12224" width="2.7109375" style="1" customWidth="1"/>
    <col min="12225" max="12225" width="3.28515625" style="1" customWidth="1"/>
    <col min="12226" max="12226" width="2.7109375" style="1" customWidth="1"/>
    <col min="12227" max="12227" width="3.28515625" style="1" customWidth="1"/>
    <col min="12228" max="12228" width="2.7109375" style="1" customWidth="1"/>
    <col min="12229" max="12229" width="3.28515625" style="1" customWidth="1"/>
    <col min="12230" max="12230" width="2.7109375" style="1" customWidth="1"/>
    <col min="12231" max="12231" width="3.28515625" style="1" customWidth="1"/>
    <col min="12232" max="12232" width="2.7109375" style="1" customWidth="1"/>
    <col min="12233" max="12233" width="3.28515625" style="1" customWidth="1"/>
    <col min="12234" max="12234" width="2.7109375" style="1" customWidth="1"/>
    <col min="12235" max="12235" width="3.28515625" style="1" customWidth="1"/>
    <col min="12236" max="12236" width="2.7109375" style="1" customWidth="1"/>
    <col min="12237" max="12237" width="3.28515625" style="1" customWidth="1"/>
    <col min="12238" max="12238" width="2.7109375" style="1" customWidth="1"/>
    <col min="12239" max="12239" width="3.28515625" style="1" customWidth="1"/>
    <col min="12240" max="12240" width="2.7109375" style="1" customWidth="1"/>
    <col min="12241" max="12241" width="3.28515625" style="1" customWidth="1"/>
    <col min="12242" max="12242" width="2.7109375" style="1" customWidth="1"/>
    <col min="12243" max="12243" width="3.28515625" style="1" customWidth="1"/>
    <col min="12244" max="12244" width="2.7109375" style="1" customWidth="1"/>
    <col min="12245" max="12245" width="2.42578125" style="1" customWidth="1"/>
    <col min="12246" max="12246" width="2.28515625" style="1" customWidth="1"/>
    <col min="12247" max="12247" width="2.42578125" style="1" customWidth="1"/>
    <col min="12248" max="12258" width="4.140625" style="1" customWidth="1"/>
    <col min="12259" max="12259" width="2.42578125" style="1" customWidth="1"/>
    <col min="12260" max="12270" width="4.140625" style="1" customWidth="1"/>
    <col min="12271" max="12271" width="5.85546875" style="1" customWidth="1"/>
    <col min="12272" max="12273" width="6.42578125" style="1" customWidth="1"/>
    <col min="12274" max="12274" width="6.7109375" style="1" customWidth="1"/>
    <col min="12275" max="12463" width="9.140625" style="1"/>
    <col min="12464" max="12464" width="3.42578125" style="1" customWidth="1"/>
    <col min="12465" max="12465" width="17.42578125" style="1" customWidth="1"/>
    <col min="12466" max="12466" width="11.28515625" style="1" customWidth="1"/>
    <col min="12467" max="12467" width="5" style="1" customWidth="1"/>
    <col min="12468" max="12475" width="4.7109375" style="1" customWidth="1"/>
    <col min="12476" max="12478" width="5" style="1" customWidth="1"/>
    <col min="12479" max="12479" width="3.28515625" style="1" customWidth="1"/>
    <col min="12480" max="12480" width="2.7109375" style="1" customWidth="1"/>
    <col min="12481" max="12481" width="3.28515625" style="1" customWidth="1"/>
    <col min="12482" max="12482" width="2.7109375" style="1" customWidth="1"/>
    <col min="12483" max="12483" width="3.28515625" style="1" customWidth="1"/>
    <col min="12484" max="12484" width="2.7109375" style="1" customWidth="1"/>
    <col min="12485" max="12485" width="3.28515625" style="1" customWidth="1"/>
    <col min="12486" max="12486" width="2.7109375" style="1" customWidth="1"/>
    <col min="12487" max="12487" width="3.28515625" style="1" customWidth="1"/>
    <col min="12488" max="12488" width="2.7109375" style="1" customWidth="1"/>
    <col min="12489" max="12489" width="3.28515625" style="1" customWidth="1"/>
    <col min="12490" max="12490" width="2.7109375" style="1" customWidth="1"/>
    <col min="12491" max="12491" width="3.28515625" style="1" customWidth="1"/>
    <col min="12492" max="12492" width="2.7109375" style="1" customWidth="1"/>
    <col min="12493" max="12493" width="3.28515625" style="1" customWidth="1"/>
    <col min="12494" max="12494" width="2.7109375" style="1" customWidth="1"/>
    <col min="12495" max="12495" width="3.28515625" style="1" customWidth="1"/>
    <col min="12496" max="12496" width="2.7109375" style="1" customWidth="1"/>
    <col min="12497" max="12497" width="3.28515625" style="1" customWidth="1"/>
    <col min="12498" max="12498" width="2.7109375" style="1" customWidth="1"/>
    <col min="12499" max="12499" width="3.28515625" style="1" customWidth="1"/>
    <col min="12500" max="12500" width="2.7109375" style="1" customWidth="1"/>
    <col min="12501" max="12501" width="2.42578125" style="1" customWidth="1"/>
    <col min="12502" max="12502" width="2.28515625" style="1" customWidth="1"/>
    <col min="12503" max="12503" width="2.42578125" style="1" customWidth="1"/>
    <col min="12504" max="12514" width="4.140625" style="1" customWidth="1"/>
    <col min="12515" max="12515" width="2.42578125" style="1" customWidth="1"/>
    <col min="12516" max="12526" width="4.140625" style="1" customWidth="1"/>
    <col min="12527" max="12527" width="5.85546875" style="1" customWidth="1"/>
    <col min="12528" max="12529" width="6.42578125" style="1" customWidth="1"/>
    <col min="12530" max="12530" width="6.7109375" style="1" customWidth="1"/>
    <col min="12531" max="12719" width="9.140625" style="1"/>
    <col min="12720" max="12720" width="3.42578125" style="1" customWidth="1"/>
    <col min="12721" max="12721" width="17.42578125" style="1" customWidth="1"/>
    <col min="12722" max="12722" width="11.28515625" style="1" customWidth="1"/>
    <col min="12723" max="12723" width="5" style="1" customWidth="1"/>
    <col min="12724" max="12731" width="4.7109375" style="1" customWidth="1"/>
    <col min="12732" max="12734" width="5" style="1" customWidth="1"/>
    <col min="12735" max="12735" width="3.28515625" style="1" customWidth="1"/>
    <col min="12736" max="12736" width="2.7109375" style="1" customWidth="1"/>
    <col min="12737" max="12737" width="3.28515625" style="1" customWidth="1"/>
    <col min="12738" max="12738" width="2.7109375" style="1" customWidth="1"/>
    <col min="12739" max="12739" width="3.28515625" style="1" customWidth="1"/>
    <col min="12740" max="12740" width="2.7109375" style="1" customWidth="1"/>
    <col min="12741" max="12741" width="3.28515625" style="1" customWidth="1"/>
    <col min="12742" max="12742" width="2.7109375" style="1" customWidth="1"/>
    <col min="12743" max="12743" width="3.28515625" style="1" customWidth="1"/>
    <col min="12744" max="12744" width="2.7109375" style="1" customWidth="1"/>
    <col min="12745" max="12745" width="3.28515625" style="1" customWidth="1"/>
    <col min="12746" max="12746" width="2.7109375" style="1" customWidth="1"/>
    <col min="12747" max="12747" width="3.28515625" style="1" customWidth="1"/>
    <col min="12748" max="12748" width="2.7109375" style="1" customWidth="1"/>
    <col min="12749" max="12749" width="3.28515625" style="1" customWidth="1"/>
    <col min="12750" max="12750" width="2.7109375" style="1" customWidth="1"/>
    <col min="12751" max="12751" width="3.28515625" style="1" customWidth="1"/>
    <col min="12752" max="12752" width="2.7109375" style="1" customWidth="1"/>
    <col min="12753" max="12753" width="3.28515625" style="1" customWidth="1"/>
    <col min="12754" max="12754" width="2.7109375" style="1" customWidth="1"/>
    <col min="12755" max="12755" width="3.28515625" style="1" customWidth="1"/>
    <col min="12756" max="12756" width="2.7109375" style="1" customWidth="1"/>
    <col min="12757" max="12757" width="2.42578125" style="1" customWidth="1"/>
    <col min="12758" max="12758" width="2.28515625" style="1" customWidth="1"/>
    <col min="12759" max="12759" width="2.42578125" style="1" customWidth="1"/>
    <col min="12760" max="12770" width="4.140625" style="1" customWidth="1"/>
    <col min="12771" max="12771" width="2.42578125" style="1" customWidth="1"/>
    <col min="12772" max="12782" width="4.140625" style="1" customWidth="1"/>
    <col min="12783" max="12783" width="5.85546875" style="1" customWidth="1"/>
    <col min="12784" max="12785" width="6.42578125" style="1" customWidth="1"/>
    <col min="12786" max="12786" width="6.7109375" style="1" customWidth="1"/>
    <col min="12787" max="12975" width="9.140625" style="1"/>
    <col min="12976" max="12976" width="3.42578125" style="1" customWidth="1"/>
    <col min="12977" max="12977" width="17.42578125" style="1" customWidth="1"/>
    <col min="12978" max="12978" width="11.28515625" style="1" customWidth="1"/>
    <col min="12979" max="12979" width="5" style="1" customWidth="1"/>
    <col min="12980" max="12987" width="4.7109375" style="1" customWidth="1"/>
    <col min="12988" max="12990" width="5" style="1" customWidth="1"/>
    <col min="12991" max="12991" width="3.28515625" style="1" customWidth="1"/>
    <col min="12992" max="12992" width="2.7109375" style="1" customWidth="1"/>
    <col min="12993" max="12993" width="3.28515625" style="1" customWidth="1"/>
    <col min="12994" max="12994" width="2.7109375" style="1" customWidth="1"/>
    <col min="12995" max="12995" width="3.28515625" style="1" customWidth="1"/>
    <col min="12996" max="12996" width="2.7109375" style="1" customWidth="1"/>
    <col min="12997" max="12997" width="3.28515625" style="1" customWidth="1"/>
    <col min="12998" max="12998" width="2.7109375" style="1" customWidth="1"/>
    <col min="12999" max="12999" width="3.28515625" style="1" customWidth="1"/>
    <col min="13000" max="13000" width="2.7109375" style="1" customWidth="1"/>
    <col min="13001" max="13001" width="3.28515625" style="1" customWidth="1"/>
    <col min="13002" max="13002" width="2.7109375" style="1" customWidth="1"/>
    <col min="13003" max="13003" width="3.28515625" style="1" customWidth="1"/>
    <col min="13004" max="13004" width="2.7109375" style="1" customWidth="1"/>
    <col min="13005" max="13005" width="3.28515625" style="1" customWidth="1"/>
    <col min="13006" max="13006" width="2.7109375" style="1" customWidth="1"/>
    <col min="13007" max="13007" width="3.28515625" style="1" customWidth="1"/>
    <col min="13008" max="13008" width="2.7109375" style="1" customWidth="1"/>
    <col min="13009" max="13009" width="3.28515625" style="1" customWidth="1"/>
    <col min="13010" max="13010" width="2.7109375" style="1" customWidth="1"/>
    <col min="13011" max="13011" width="3.28515625" style="1" customWidth="1"/>
    <col min="13012" max="13012" width="2.7109375" style="1" customWidth="1"/>
    <col min="13013" max="13013" width="2.42578125" style="1" customWidth="1"/>
    <col min="13014" max="13014" width="2.28515625" style="1" customWidth="1"/>
    <col min="13015" max="13015" width="2.42578125" style="1" customWidth="1"/>
    <col min="13016" max="13026" width="4.140625" style="1" customWidth="1"/>
    <col min="13027" max="13027" width="2.42578125" style="1" customWidth="1"/>
    <col min="13028" max="13038" width="4.140625" style="1" customWidth="1"/>
    <col min="13039" max="13039" width="5.85546875" style="1" customWidth="1"/>
    <col min="13040" max="13041" width="6.42578125" style="1" customWidth="1"/>
    <col min="13042" max="13042" width="6.7109375" style="1" customWidth="1"/>
    <col min="13043" max="13231" width="9.140625" style="1"/>
    <col min="13232" max="13232" width="3.42578125" style="1" customWidth="1"/>
    <col min="13233" max="13233" width="17.42578125" style="1" customWidth="1"/>
    <col min="13234" max="13234" width="11.28515625" style="1" customWidth="1"/>
    <col min="13235" max="13235" width="5" style="1" customWidth="1"/>
    <col min="13236" max="13243" width="4.7109375" style="1" customWidth="1"/>
    <col min="13244" max="13246" width="5" style="1" customWidth="1"/>
    <col min="13247" max="13247" width="3.28515625" style="1" customWidth="1"/>
    <col min="13248" max="13248" width="2.7109375" style="1" customWidth="1"/>
    <col min="13249" max="13249" width="3.28515625" style="1" customWidth="1"/>
    <col min="13250" max="13250" width="2.7109375" style="1" customWidth="1"/>
    <col min="13251" max="13251" width="3.28515625" style="1" customWidth="1"/>
    <col min="13252" max="13252" width="2.7109375" style="1" customWidth="1"/>
    <col min="13253" max="13253" width="3.28515625" style="1" customWidth="1"/>
    <col min="13254" max="13254" width="2.7109375" style="1" customWidth="1"/>
    <col min="13255" max="13255" width="3.28515625" style="1" customWidth="1"/>
    <col min="13256" max="13256" width="2.7109375" style="1" customWidth="1"/>
    <col min="13257" max="13257" width="3.28515625" style="1" customWidth="1"/>
    <col min="13258" max="13258" width="2.7109375" style="1" customWidth="1"/>
    <col min="13259" max="13259" width="3.28515625" style="1" customWidth="1"/>
    <col min="13260" max="13260" width="2.7109375" style="1" customWidth="1"/>
    <col min="13261" max="13261" width="3.28515625" style="1" customWidth="1"/>
    <col min="13262" max="13262" width="2.7109375" style="1" customWidth="1"/>
    <col min="13263" max="13263" width="3.28515625" style="1" customWidth="1"/>
    <col min="13264" max="13264" width="2.7109375" style="1" customWidth="1"/>
    <col min="13265" max="13265" width="3.28515625" style="1" customWidth="1"/>
    <col min="13266" max="13266" width="2.7109375" style="1" customWidth="1"/>
    <col min="13267" max="13267" width="3.28515625" style="1" customWidth="1"/>
    <col min="13268" max="13268" width="2.7109375" style="1" customWidth="1"/>
    <col min="13269" max="13269" width="2.42578125" style="1" customWidth="1"/>
    <col min="13270" max="13270" width="2.28515625" style="1" customWidth="1"/>
    <col min="13271" max="13271" width="2.42578125" style="1" customWidth="1"/>
    <col min="13272" max="13282" width="4.140625" style="1" customWidth="1"/>
    <col min="13283" max="13283" width="2.42578125" style="1" customWidth="1"/>
    <col min="13284" max="13294" width="4.140625" style="1" customWidth="1"/>
    <col min="13295" max="13295" width="5.85546875" style="1" customWidth="1"/>
    <col min="13296" max="13297" width="6.42578125" style="1" customWidth="1"/>
    <col min="13298" max="13298" width="6.7109375" style="1" customWidth="1"/>
    <col min="13299" max="13487" width="9.140625" style="1"/>
    <col min="13488" max="13488" width="3.42578125" style="1" customWidth="1"/>
    <col min="13489" max="13489" width="17.42578125" style="1" customWidth="1"/>
    <col min="13490" max="13490" width="11.28515625" style="1" customWidth="1"/>
    <col min="13491" max="13491" width="5" style="1" customWidth="1"/>
    <col min="13492" max="13499" width="4.7109375" style="1" customWidth="1"/>
    <col min="13500" max="13502" width="5" style="1" customWidth="1"/>
    <col min="13503" max="13503" width="3.28515625" style="1" customWidth="1"/>
    <col min="13504" max="13504" width="2.7109375" style="1" customWidth="1"/>
    <col min="13505" max="13505" width="3.28515625" style="1" customWidth="1"/>
    <col min="13506" max="13506" width="2.7109375" style="1" customWidth="1"/>
    <col min="13507" max="13507" width="3.28515625" style="1" customWidth="1"/>
    <col min="13508" max="13508" width="2.7109375" style="1" customWidth="1"/>
    <col min="13509" max="13509" width="3.28515625" style="1" customWidth="1"/>
    <col min="13510" max="13510" width="2.7109375" style="1" customWidth="1"/>
    <col min="13511" max="13511" width="3.28515625" style="1" customWidth="1"/>
    <col min="13512" max="13512" width="2.7109375" style="1" customWidth="1"/>
    <col min="13513" max="13513" width="3.28515625" style="1" customWidth="1"/>
    <col min="13514" max="13514" width="2.7109375" style="1" customWidth="1"/>
    <col min="13515" max="13515" width="3.28515625" style="1" customWidth="1"/>
    <col min="13516" max="13516" width="2.7109375" style="1" customWidth="1"/>
    <col min="13517" max="13517" width="3.28515625" style="1" customWidth="1"/>
    <col min="13518" max="13518" width="2.7109375" style="1" customWidth="1"/>
    <col min="13519" max="13519" width="3.28515625" style="1" customWidth="1"/>
    <col min="13520" max="13520" width="2.7109375" style="1" customWidth="1"/>
    <col min="13521" max="13521" width="3.28515625" style="1" customWidth="1"/>
    <col min="13522" max="13522" width="2.7109375" style="1" customWidth="1"/>
    <col min="13523" max="13523" width="3.28515625" style="1" customWidth="1"/>
    <col min="13524" max="13524" width="2.7109375" style="1" customWidth="1"/>
    <col min="13525" max="13525" width="2.42578125" style="1" customWidth="1"/>
    <col min="13526" max="13526" width="2.28515625" style="1" customWidth="1"/>
    <col min="13527" max="13527" width="2.42578125" style="1" customWidth="1"/>
    <col min="13528" max="13538" width="4.140625" style="1" customWidth="1"/>
    <col min="13539" max="13539" width="2.42578125" style="1" customWidth="1"/>
    <col min="13540" max="13550" width="4.140625" style="1" customWidth="1"/>
    <col min="13551" max="13551" width="5.85546875" style="1" customWidth="1"/>
    <col min="13552" max="13553" width="6.42578125" style="1" customWidth="1"/>
    <col min="13554" max="13554" width="6.7109375" style="1" customWidth="1"/>
    <col min="13555" max="13743" width="9.140625" style="1"/>
    <col min="13744" max="13744" width="3.42578125" style="1" customWidth="1"/>
    <col min="13745" max="13745" width="17.42578125" style="1" customWidth="1"/>
    <col min="13746" max="13746" width="11.28515625" style="1" customWidth="1"/>
    <col min="13747" max="13747" width="5" style="1" customWidth="1"/>
    <col min="13748" max="13755" width="4.7109375" style="1" customWidth="1"/>
    <col min="13756" max="13758" width="5" style="1" customWidth="1"/>
    <col min="13759" max="13759" width="3.28515625" style="1" customWidth="1"/>
    <col min="13760" max="13760" width="2.7109375" style="1" customWidth="1"/>
    <col min="13761" max="13761" width="3.28515625" style="1" customWidth="1"/>
    <col min="13762" max="13762" width="2.7109375" style="1" customWidth="1"/>
    <col min="13763" max="13763" width="3.28515625" style="1" customWidth="1"/>
    <col min="13764" max="13764" width="2.7109375" style="1" customWidth="1"/>
    <col min="13765" max="13765" width="3.28515625" style="1" customWidth="1"/>
    <col min="13766" max="13766" width="2.7109375" style="1" customWidth="1"/>
    <col min="13767" max="13767" width="3.28515625" style="1" customWidth="1"/>
    <col min="13768" max="13768" width="2.7109375" style="1" customWidth="1"/>
    <col min="13769" max="13769" width="3.28515625" style="1" customWidth="1"/>
    <col min="13770" max="13770" width="2.7109375" style="1" customWidth="1"/>
    <col min="13771" max="13771" width="3.28515625" style="1" customWidth="1"/>
    <col min="13772" max="13772" width="2.7109375" style="1" customWidth="1"/>
    <col min="13773" max="13773" width="3.28515625" style="1" customWidth="1"/>
    <col min="13774" max="13774" width="2.7109375" style="1" customWidth="1"/>
    <col min="13775" max="13775" width="3.28515625" style="1" customWidth="1"/>
    <col min="13776" max="13776" width="2.7109375" style="1" customWidth="1"/>
    <col min="13777" max="13777" width="3.28515625" style="1" customWidth="1"/>
    <col min="13778" max="13778" width="2.7109375" style="1" customWidth="1"/>
    <col min="13779" max="13779" width="3.28515625" style="1" customWidth="1"/>
    <col min="13780" max="13780" width="2.7109375" style="1" customWidth="1"/>
    <col min="13781" max="13781" width="2.42578125" style="1" customWidth="1"/>
    <col min="13782" max="13782" width="2.28515625" style="1" customWidth="1"/>
    <col min="13783" max="13783" width="2.42578125" style="1" customWidth="1"/>
    <col min="13784" max="13794" width="4.140625" style="1" customWidth="1"/>
    <col min="13795" max="13795" width="2.42578125" style="1" customWidth="1"/>
    <col min="13796" max="13806" width="4.140625" style="1" customWidth="1"/>
    <col min="13807" max="13807" width="5.85546875" style="1" customWidth="1"/>
    <col min="13808" max="13809" width="6.42578125" style="1" customWidth="1"/>
    <col min="13810" max="13810" width="6.7109375" style="1" customWidth="1"/>
    <col min="13811" max="13999" width="9.140625" style="1"/>
    <col min="14000" max="14000" width="3.42578125" style="1" customWidth="1"/>
    <col min="14001" max="14001" width="17.42578125" style="1" customWidth="1"/>
    <col min="14002" max="14002" width="11.28515625" style="1" customWidth="1"/>
    <col min="14003" max="14003" width="5" style="1" customWidth="1"/>
    <col min="14004" max="14011" width="4.7109375" style="1" customWidth="1"/>
    <col min="14012" max="14014" width="5" style="1" customWidth="1"/>
    <col min="14015" max="14015" width="3.28515625" style="1" customWidth="1"/>
    <col min="14016" max="14016" width="2.7109375" style="1" customWidth="1"/>
    <col min="14017" max="14017" width="3.28515625" style="1" customWidth="1"/>
    <col min="14018" max="14018" width="2.7109375" style="1" customWidth="1"/>
    <col min="14019" max="14019" width="3.28515625" style="1" customWidth="1"/>
    <col min="14020" max="14020" width="2.7109375" style="1" customWidth="1"/>
    <col min="14021" max="14021" width="3.28515625" style="1" customWidth="1"/>
    <col min="14022" max="14022" width="2.7109375" style="1" customWidth="1"/>
    <col min="14023" max="14023" width="3.28515625" style="1" customWidth="1"/>
    <col min="14024" max="14024" width="2.7109375" style="1" customWidth="1"/>
    <col min="14025" max="14025" width="3.28515625" style="1" customWidth="1"/>
    <col min="14026" max="14026" width="2.7109375" style="1" customWidth="1"/>
    <col min="14027" max="14027" width="3.28515625" style="1" customWidth="1"/>
    <col min="14028" max="14028" width="2.7109375" style="1" customWidth="1"/>
    <col min="14029" max="14029" width="3.28515625" style="1" customWidth="1"/>
    <col min="14030" max="14030" width="2.7109375" style="1" customWidth="1"/>
    <col min="14031" max="14031" width="3.28515625" style="1" customWidth="1"/>
    <col min="14032" max="14032" width="2.7109375" style="1" customWidth="1"/>
    <col min="14033" max="14033" width="3.28515625" style="1" customWidth="1"/>
    <col min="14034" max="14034" width="2.7109375" style="1" customWidth="1"/>
    <col min="14035" max="14035" width="3.28515625" style="1" customWidth="1"/>
    <col min="14036" max="14036" width="2.7109375" style="1" customWidth="1"/>
    <col min="14037" max="14037" width="2.42578125" style="1" customWidth="1"/>
    <col min="14038" max="14038" width="2.28515625" style="1" customWidth="1"/>
    <col min="14039" max="14039" width="2.42578125" style="1" customWidth="1"/>
    <col min="14040" max="14050" width="4.140625" style="1" customWidth="1"/>
    <col min="14051" max="14051" width="2.42578125" style="1" customWidth="1"/>
    <col min="14052" max="14062" width="4.140625" style="1" customWidth="1"/>
    <col min="14063" max="14063" width="5.85546875" style="1" customWidth="1"/>
    <col min="14064" max="14065" width="6.42578125" style="1" customWidth="1"/>
    <col min="14066" max="14066" width="6.7109375" style="1" customWidth="1"/>
    <col min="14067" max="14255" width="9.140625" style="1"/>
    <col min="14256" max="14256" width="3.42578125" style="1" customWidth="1"/>
    <col min="14257" max="14257" width="17.42578125" style="1" customWidth="1"/>
    <col min="14258" max="14258" width="11.28515625" style="1" customWidth="1"/>
    <col min="14259" max="14259" width="5" style="1" customWidth="1"/>
    <col min="14260" max="14267" width="4.7109375" style="1" customWidth="1"/>
    <col min="14268" max="14270" width="5" style="1" customWidth="1"/>
    <col min="14271" max="14271" width="3.28515625" style="1" customWidth="1"/>
    <col min="14272" max="14272" width="2.7109375" style="1" customWidth="1"/>
    <col min="14273" max="14273" width="3.28515625" style="1" customWidth="1"/>
    <col min="14274" max="14274" width="2.7109375" style="1" customWidth="1"/>
    <col min="14275" max="14275" width="3.28515625" style="1" customWidth="1"/>
    <col min="14276" max="14276" width="2.7109375" style="1" customWidth="1"/>
    <col min="14277" max="14277" width="3.28515625" style="1" customWidth="1"/>
    <col min="14278" max="14278" width="2.7109375" style="1" customWidth="1"/>
    <col min="14279" max="14279" width="3.28515625" style="1" customWidth="1"/>
    <col min="14280" max="14280" width="2.7109375" style="1" customWidth="1"/>
    <col min="14281" max="14281" width="3.28515625" style="1" customWidth="1"/>
    <col min="14282" max="14282" width="2.7109375" style="1" customWidth="1"/>
    <col min="14283" max="14283" width="3.28515625" style="1" customWidth="1"/>
    <col min="14284" max="14284" width="2.7109375" style="1" customWidth="1"/>
    <col min="14285" max="14285" width="3.28515625" style="1" customWidth="1"/>
    <col min="14286" max="14286" width="2.7109375" style="1" customWidth="1"/>
    <col min="14287" max="14287" width="3.28515625" style="1" customWidth="1"/>
    <col min="14288" max="14288" width="2.7109375" style="1" customWidth="1"/>
    <col min="14289" max="14289" width="3.28515625" style="1" customWidth="1"/>
    <col min="14290" max="14290" width="2.7109375" style="1" customWidth="1"/>
    <col min="14291" max="14291" width="3.28515625" style="1" customWidth="1"/>
    <col min="14292" max="14292" width="2.7109375" style="1" customWidth="1"/>
    <col min="14293" max="14293" width="2.42578125" style="1" customWidth="1"/>
    <col min="14294" max="14294" width="2.28515625" style="1" customWidth="1"/>
    <col min="14295" max="14295" width="2.42578125" style="1" customWidth="1"/>
    <col min="14296" max="14306" width="4.140625" style="1" customWidth="1"/>
    <col min="14307" max="14307" width="2.42578125" style="1" customWidth="1"/>
    <col min="14308" max="14318" width="4.140625" style="1" customWidth="1"/>
    <col min="14319" max="14319" width="5.85546875" style="1" customWidth="1"/>
    <col min="14320" max="14321" width="6.42578125" style="1" customWidth="1"/>
    <col min="14322" max="14322" width="6.7109375" style="1" customWidth="1"/>
    <col min="14323" max="14511" width="9.140625" style="1"/>
    <col min="14512" max="14512" width="3.42578125" style="1" customWidth="1"/>
    <col min="14513" max="14513" width="17.42578125" style="1" customWidth="1"/>
    <col min="14514" max="14514" width="11.28515625" style="1" customWidth="1"/>
    <col min="14515" max="14515" width="5" style="1" customWidth="1"/>
    <col min="14516" max="14523" width="4.7109375" style="1" customWidth="1"/>
    <col min="14524" max="14526" width="5" style="1" customWidth="1"/>
    <col min="14527" max="14527" width="3.28515625" style="1" customWidth="1"/>
    <col min="14528" max="14528" width="2.7109375" style="1" customWidth="1"/>
    <col min="14529" max="14529" width="3.28515625" style="1" customWidth="1"/>
    <col min="14530" max="14530" width="2.7109375" style="1" customWidth="1"/>
    <col min="14531" max="14531" width="3.28515625" style="1" customWidth="1"/>
    <col min="14532" max="14532" width="2.7109375" style="1" customWidth="1"/>
    <col min="14533" max="14533" width="3.28515625" style="1" customWidth="1"/>
    <col min="14534" max="14534" width="2.7109375" style="1" customWidth="1"/>
    <col min="14535" max="14535" width="3.28515625" style="1" customWidth="1"/>
    <col min="14536" max="14536" width="2.7109375" style="1" customWidth="1"/>
    <col min="14537" max="14537" width="3.28515625" style="1" customWidth="1"/>
    <col min="14538" max="14538" width="2.7109375" style="1" customWidth="1"/>
    <col min="14539" max="14539" width="3.28515625" style="1" customWidth="1"/>
    <col min="14540" max="14540" width="2.7109375" style="1" customWidth="1"/>
    <col min="14541" max="14541" width="3.28515625" style="1" customWidth="1"/>
    <col min="14542" max="14542" width="2.7109375" style="1" customWidth="1"/>
    <col min="14543" max="14543" width="3.28515625" style="1" customWidth="1"/>
    <col min="14544" max="14544" width="2.7109375" style="1" customWidth="1"/>
    <col min="14545" max="14545" width="3.28515625" style="1" customWidth="1"/>
    <col min="14546" max="14546" width="2.7109375" style="1" customWidth="1"/>
    <col min="14547" max="14547" width="3.28515625" style="1" customWidth="1"/>
    <col min="14548" max="14548" width="2.7109375" style="1" customWidth="1"/>
    <col min="14549" max="14549" width="2.42578125" style="1" customWidth="1"/>
    <col min="14550" max="14550" width="2.28515625" style="1" customWidth="1"/>
    <col min="14551" max="14551" width="2.42578125" style="1" customWidth="1"/>
    <col min="14552" max="14562" width="4.140625" style="1" customWidth="1"/>
    <col min="14563" max="14563" width="2.42578125" style="1" customWidth="1"/>
    <col min="14564" max="14574" width="4.140625" style="1" customWidth="1"/>
    <col min="14575" max="14575" width="5.85546875" style="1" customWidth="1"/>
    <col min="14576" max="14577" width="6.42578125" style="1" customWidth="1"/>
    <col min="14578" max="14578" width="6.7109375" style="1" customWidth="1"/>
    <col min="14579" max="14767" width="9.140625" style="1"/>
    <col min="14768" max="14768" width="3.42578125" style="1" customWidth="1"/>
    <col min="14769" max="14769" width="17.42578125" style="1" customWidth="1"/>
    <col min="14770" max="14770" width="11.28515625" style="1" customWidth="1"/>
    <col min="14771" max="14771" width="5" style="1" customWidth="1"/>
    <col min="14772" max="14779" width="4.7109375" style="1" customWidth="1"/>
    <col min="14780" max="14782" width="5" style="1" customWidth="1"/>
    <col min="14783" max="14783" width="3.28515625" style="1" customWidth="1"/>
    <col min="14784" max="14784" width="2.7109375" style="1" customWidth="1"/>
    <col min="14785" max="14785" width="3.28515625" style="1" customWidth="1"/>
    <col min="14786" max="14786" width="2.7109375" style="1" customWidth="1"/>
    <col min="14787" max="14787" width="3.28515625" style="1" customWidth="1"/>
    <col min="14788" max="14788" width="2.7109375" style="1" customWidth="1"/>
    <col min="14789" max="14789" width="3.28515625" style="1" customWidth="1"/>
    <col min="14790" max="14790" width="2.7109375" style="1" customWidth="1"/>
    <col min="14791" max="14791" width="3.28515625" style="1" customWidth="1"/>
    <col min="14792" max="14792" width="2.7109375" style="1" customWidth="1"/>
    <col min="14793" max="14793" width="3.28515625" style="1" customWidth="1"/>
    <col min="14794" max="14794" width="2.7109375" style="1" customWidth="1"/>
    <col min="14795" max="14795" width="3.28515625" style="1" customWidth="1"/>
    <col min="14796" max="14796" width="2.7109375" style="1" customWidth="1"/>
    <col min="14797" max="14797" width="3.28515625" style="1" customWidth="1"/>
    <col min="14798" max="14798" width="2.7109375" style="1" customWidth="1"/>
    <col min="14799" max="14799" width="3.28515625" style="1" customWidth="1"/>
    <col min="14800" max="14800" width="2.7109375" style="1" customWidth="1"/>
    <col min="14801" max="14801" width="3.28515625" style="1" customWidth="1"/>
    <col min="14802" max="14802" width="2.7109375" style="1" customWidth="1"/>
    <col min="14803" max="14803" width="3.28515625" style="1" customWidth="1"/>
    <col min="14804" max="14804" width="2.7109375" style="1" customWidth="1"/>
    <col min="14805" max="14805" width="2.42578125" style="1" customWidth="1"/>
    <col min="14806" max="14806" width="2.28515625" style="1" customWidth="1"/>
    <col min="14807" max="14807" width="2.42578125" style="1" customWidth="1"/>
    <col min="14808" max="14818" width="4.140625" style="1" customWidth="1"/>
    <col min="14819" max="14819" width="2.42578125" style="1" customWidth="1"/>
    <col min="14820" max="14830" width="4.140625" style="1" customWidth="1"/>
    <col min="14831" max="14831" width="5.85546875" style="1" customWidth="1"/>
    <col min="14832" max="14833" width="6.42578125" style="1" customWidth="1"/>
    <col min="14834" max="14834" width="6.7109375" style="1" customWidth="1"/>
    <col min="14835" max="15023" width="9.140625" style="1"/>
    <col min="15024" max="15024" width="3.42578125" style="1" customWidth="1"/>
    <col min="15025" max="15025" width="17.42578125" style="1" customWidth="1"/>
    <col min="15026" max="15026" width="11.28515625" style="1" customWidth="1"/>
    <col min="15027" max="15027" width="5" style="1" customWidth="1"/>
    <col min="15028" max="15035" width="4.7109375" style="1" customWidth="1"/>
    <col min="15036" max="15038" width="5" style="1" customWidth="1"/>
    <col min="15039" max="15039" width="3.28515625" style="1" customWidth="1"/>
    <col min="15040" max="15040" width="2.7109375" style="1" customWidth="1"/>
    <col min="15041" max="15041" width="3.28515625" style="1" customWidth="1"/>
    <col min="15042" max="15042" width="2.7109375" style="1" customWidth="1"/>
    <col min="15043" max="15043" width="3.28515625" style="1" customWidth="1"/>
    <col min="15044" max="15044" width="2.7109375" style="1" customWidth="1"/>
    <col min="15045" max="15045" width="3.28515625" style="1" customWidth="1"/>
    <col min="15046" max="15046" width="2.7109375" style="1" customWidth="1"/>
    <col min="15047" max="15047" width="3.28515625" style="1" customWidth="1"/>
    <col min="15048" max="15048" width="2.7109375" style="1" customWidth="1"/>
    <col min="15049" max="15049" width="3.28515625" style="1" customWidth="1"/>
    <col min="15050" max="15050" width="2.7109375" style="1" customWidth="1"/>
    <col min="15051" max="15051" width="3.28515625" style="1" customWidth="1"/>
    <col min="15052" max="15052" width="2.7109375" style="1" customWidth="1"/>
    <col min="15053" max="15053" width="3.28515625" style="1" customWidth="1"/>
    <col min="15054" max="15054" width="2.7109375" style="1" customWidth="1"/>
    <col min="15055" max="15055" width="3.28515625" style="1" customWidth="1"/>
    <col min="15056" max="15056" width="2.7109375" style="1" customWidth="1"/>
    <col min="15057" max="15057" width="3.28515625" style="1" customWidth="1"/>
    <col min="15058" max="15058" width="2.7109375" style="1" customWidth="1"/>
    <col min="15059" max="15059" width="3.28515625" style="1" customWidth="1"/>
    <col min="15060" max="15060" width="2.7109375" style="1" customWidth="1"/>
    <col min="15061" max="15061" width="2.42578125" style="1" customWidth="1"/>
    <col min="15062" max="15062" width="2.28515625" style="1" customWidth="1"/>
    <col min="15063" max="15063" width="2.42578125" style="1" customWidth="1"/>
    <col min="15064" max="15074" width="4.140625" style="1" customWidth="1"/>
    <col min="15075" max="15075" width="2.42578125" style="1" customWidth="1"/>
    <col min="15076" max="15086" width="4.140625" style="1" customWidth="1"/>
    <col min="15087" max="15087" width="5.85546875" style="1" customWidth="1"/>
    <col min="15088" max="15089" width="6.42578125" style="1" customWidth="1"/>
    <col min="15090" max="15090" width="6.7109375" style="1" customWidth="1"/>
    <col min="15091" max="15279" width="9.140625" style="1"/>
    <col min="15280" max="15280" width="3.42578125" style="1" customWidth="1"/>
    <col min="15281" max="15281" width="17.42578125" style="1" customWidth="1"/>
    <col min="15282" max="15282" width="11.28515625" style="1" customWidth="1"/>
    <col min="15283" max="15283" width="5" style="1" customWidth="1"/>
    <col min="15284" max="15291" width="4.7109375" style="1" customWidth="1"/>
    <col min="15292" max="15294" width="5" style="1" customWidth="1"/>
    <col min="15295" max="15295" width="3.28515625" style="1" customWidth="1"/>
    <col min="15296" max="15296" width="2.7109375" style="1" customWidth="1"/>
    <col min="15297" max="15297" width="3.28515625" style="1" customWidth="1"/>
    <col min="15298" max="15298" width="2.7109375" style="1" customWidth="1"/>
    <col min="15299" max="15299" width="3.28515625" style="1" customWidth="1"/>
    <col min="15300" max="15300" width="2.7109375" style="1" customWidth="1"/>
    <col min="15301" max="15301" width="3.28515625" style="1" customWidth="1"/>
    <col min="15302" max="15302" width="2.7109375" style="1" customWidth="1"/>
    <col min="15303" max="15303" width="3.28515625" style="1" customWidth="1"/>
    <col min="15304" max="15304" width="2.7109375" style="1" customWidth="1"/>
    <col min="15305" max="15305" width="3.28515625" style="1" customWidth="1"/>
    <col min="15306" max="15306" width="2.7109375" style="1" customWidth="1"/>
    <col min="15307" max="15307" width="3.28515625" style="1" customWidth="1"/>
    <col min="15308" max="15308" width="2.7109375" style="1" customWidth="1"/>
    <col min="15309" max="15309" width="3.28515625" style="1" customWidth="1"/>
    <col min="15310" max="15310" width="2.7109375" style="1" customWidth="1"/>
    <col min="15311" max="15311" width="3.28515625" style="1" customWidth="1"/>
    <col min="15312" max="15312" width="2.7109375" style="1" customWidth="1"/>
    <col min="15313" max="15313" width="3.28515625" style="1" customWidth="1"/>
    <col min="15314" max="15314" width="2.7109375" style="1" customWidth="1"/>
    <col min="15315" max="15315" width="3.28515625" style="1" customWidth="1"/>
    <col min="15316" max="15316" width="2.7109375" style="1" customWidth="1"/>
    <col min="15317" max="15317" width="2.42578125" style="1" customWidth="1"/>
    <col min="15318" max="15318" width="2.28515625" style="1" customWidth="1"/>
    <col min="15319" max="15319" width="2.42578125" style="1" customWidth="1"/>
    <col min="15320" max="15330" width="4.140625" style="1" customWidth="1"/>
    <col min="15331" max="15331" width="2.42578125" style="1" customWidth="1"/>
    <col min="15332" max="15342" width="4.140625" style="1" customWidth="1"/>
    <col min="15343" max="15343" width="5.85546875" style="1" customWidth="1"/>
    <col min="15344" max="15345" width="6.42578125" style="1" customWidth="1"/>
    <col min="15346" max="15346" width="6.7109375" style="1" customWidth="1"/>
    <col min="15347" max="15535" width="9.140625" style="1"/>
    <col min="15536" max="15536" width="3.42578125" style="1" customWidth="1"/>
    <col min="15537" max="15537" width="17.42578125" style="1" customWidth="1"/>
    <col min="15538" max="15538" width="11.28515625" style="1" customWidth="1"/>
    <col min="15539" max="15539" width="5" style="1" customWidth="1"/>
    <col min="15540" max="15547" width="4.7109375" style="1" customWidth="1"/>
    <col min="15548" max="15550" width="5" style="1" customWidth="1"/>
    <col min="15551" max="15551" width="3.28515625" style="1" customWidth="1"/>
    <col min="15552" max="15552" width="2.7109375" style="1" customWidth="1"/>
    <col min="15553" max="15553" width="3.28515625" style="1" customWidth="1"/>
    <col min="15554" max="15554" width="2.7109375" style="1" customWidth="1"/>
    <col min="15555" max="15555" width="3.28515625" style="1" customWidth="1"/>
    <col min="15556" max="15556" width="2.7109375" style="1" customWidth="1"/>
    <col min="15557" max="15557" width="3.28515625" style="1" customWidth="1"/>
    <col min="15558" max="15558" width="2.7109375" style="1" customWidth="1"/>
    <col min="15559" max="15559" width="3.28515625" style="1" customWidth="1"/>
    <col min="15560" max="15560" width="2.7109375" style="1" customWidth="1"/>
    <col min="15561" max="15561" width="3.28515625" style="1" customWidth="1"/>
    <col min="15562" max="15562" width="2.7109375" style="1" customWidth="1"/>
    <col min="15563" max="15563" width="3.28515625" style="1" customWidth="1"/>
    <col min="15564" max="15564" width="2.7109375" style="1" customWidth="1"/>
    <col min="15565" max="15565" width="3.28515625" style="1" customWidth="1"/>
    <col min="15566" max="15566" width="2.7109375" style="1" customWidth="1"/>
    <col min="15567" max="15567" width="3.28515625" style="1" customWidth="1"/>
    <col min="15568" max="15568" width="2.7109375" style="1" customWidth="1"/>
    <col min="15569" max="15569" width="3.28515625" style="1" customWidth="1"/>
    <col min="15570" max="15570" width="2.7109375" style="1" customWidth="1"/>
    <col min="15571" max="15571" width="3.28515625" style="1" customWidth="1"/>
    <col min="15572" max="15572" width="2.7109375" style="1" customWidth="1"/>
    <col min="15573" max="15573" width="2.42578125" style="1" customWidth="1"/>
    <col min="15574" max="15574" width="2.28515625" style="1" customWidth="1"/>
    <col min="15575" max="15575" width="2.42578125" style="1" customWidth="1"/>
    <col min="15576" max="15586" width="4.140625" style="1" customWidth="1"/>
    <col min="15587" max="15587" width="2.42578125" style="1" customWidth="1"/>
    <col min="15588" max="15598" width="4.140625" style="1" customWidth="1"/>
    <col min="15599" max="15599" width="5.85546875" style="1" customWidth="1"/>
    <col min="15600" max="15601" width="6.42578125" style="1" customWidth="1"/>
    <col min="15602" max="15602" width="6.7109375" style="1" customWidth="1"/>
    <col min="15603" max="15791" width="9.140625" style="1"/>
    <col min="15792" max="15792" width="3.42578125" style="1" customWidth="1"/>
    <col min="15793" max="15793" width="17.42578125" style="1" customWidth="1"/>
    <col min="15794" max="15794" width="11.28515625" style="1" customWidth="1"/>
    <col min="15795" max="15795" width="5" style="1" customWidth="1"/>
    <col min="15796" max="15803" width="4.7109375" style="1" customWidth="1"/>
    <col min="15804" max="15806" width="5" style="1" customWidth="1"/>
    <col min="15807" max="15807" width="3.28515625" style="1" customWidth="1"/>
    <col min="15808" max="15808" width="2.7109375" style="1" customWidth="1"/>
    <col min="15809" max="15809" width="3.28515625" style="1" customWidth="1"/>
    <col min="15810" max="15810" width="2.7109375" style="1" customWidth="1"/>
    <col min="15811" max="15811" width="3.28515625" style="1" customWidth="1"/>
    <col min="15812" max="15812" width="2.7109375" style="1" customWidth="1"/>
    <col min="15813" max="15813" width="3.28515625" style="1" customWidth="1"/>
    <col min="15814" max="15814" width="2.7109375" style="1" customWidth="1"/>
    <col min="15815" max="15815" width="3.28515625" style="1" customWidth="1"/>
    <col min="15816" max="15816" width="2.7109375" style="1" customWidth="1"/>
    <col min="15817" max="15817" width="3.28515625" style="1" customWidth="1"/>
    <col min="15818" max="15818" width="2.7109375" style="1" customWidth="1"/>
    <col min="15819" max="15819" width="3.28515625" style="1" customWidth="1"/>
    <col min="15820" max="15820" width="2.7109375" style="1" customWidth="1"/>
    <col min="15821" max="15821" width="3.28515625" style="1" customWidth="1"/>
    <col min="15822" max="15822" width="2.7109375" style="1" customWidth="1"/>
    <col min="15823" max="15823" width="3.28515625" style="1" customWidth="1"/>
    <col min="15824" max="15824" width="2.7109375" style="1" customWidth="1"/>
    <col min="15825" max="15825" width="3.28515625" style="1" customWidth="1"/>
    <col min="15826" max="15826" width="2.7109375" style="1" customWidth="1"/>
    <col min="15827" max="15827" width="3.28515625" style="1" customWidth="1"/>
    <col min="15828" max="15828" width="2.7109375" style="1" customWidth="1"/>
    <col min="15829" max="15829" width="2.42578125" style="1" customWidth="1"/>
    <col min="15830" max="15830" width="2.28515625" style="1" customWidth="1"/>
    <col min="15831" max="15831" width="2.42578125" style="1" customWidth="1"/>
    <col min="15832" max="15842" width="4.140625" style="1" customWidth="1"/>
    <col min="15843" max="15843" width="2.42578125" style="1" customWidth="1"/>
    <col min="15844" max="15854" width="4.140625" style="1" customWidth="1"/>
    <col min="15855" max="15855" width="5.85546875" style="1" customWidth="1"/>
    <col min="15856" max="15857" width="6.42578125" style="1" customWidth="1"/>
    <col min="15858" max="15858" width="6.7109375" style="1" customWidth="1"/>
    <col min="15859" max="16047" width="9.140625" style="1"/>
    <col min="16048" max="16048" width="3.42578125" style="1" customWidth="1"/>
    <col min="16049" max="16049" width="17.42578125" style="1" customWidth="1"/>
    <col min="16050" max="16050" width="11.28515625" style="1" customWidth="1"/>
    <col min="16051" max="16051" width="5" style="1" customWidth="1"/>
    <col min="16052" max="16059" width="4.7109375" style="1" customWidth="1"/>
    <col min="16060" max="16062" width="5" style="1" customWidth="1"/>
    <col min="16063" max="16063" width="3.28515625" style="1" customWidth="1"/>
    <col min="16064" max="16064" width="2.7109375" style="1" customWidth="1"/>
    <col min="16065" max="16065" width="3.28515625" style="1" customWidth="1"/>
    <col min="16066" max="16066" width="2.7109375" style="1" customWidth="1"/>
    <col min="16067" max="16067" width="3.28515625" style="1" customWidth="1"/>
    <col min="16068" max="16068" width="2.7109375" style="1" customWidth="1"/>
    <col min="16069" max="16069" width="3.28515625" style="1" customWidth="1"/>
    <col min="16070" max="16070" width="2.7109375" style="1" customWidth="1"/>
    <col min="16071" max="16071" width="3.28515625" style="1" customWidth="1"/>
    <col min="16072" max="16072" width="2.7109375" style="1" customWidth="1"/>
    <col min="16073" max="16073" width="3.28515625" style="1" customWidth="1"/>
    <col min="16074" max="16074" width="2.7109375" style="1" customWidth="1"/>
    <col min="16075" max="16075" width="3.28515625" style="1" customWidth="1"/>
    <col min="16076" max="16076" width="2.7109375" style="1" customWidth="1"/>
    <col min="16077" max="16077" width="3.28515625" style="1" customWidth="1"/>
    <col min="16078" max="16078" width="2.7109375" style="1" customWidth="1"/>
    <col min="16079" max="16079" width="3.28515625" style="1" customWidth="1"/>
    <col min="16080" max="16080" width="2.7109375" style="1" customWidth="1"/>
    <col min="16081" max="16081" width="3.28515625" style="1" customWidth="1"/>
    <col min="16082" max="16082" width="2.7109375" style="1" customWidth="1"/>
    <col min="16083" max="16083" width="3.28515625" style="1" customWidth="1"/>
    <col min="16084" max="16084" width="2.7109375" style="1" customWidth="1"/>
    <col min="16085" max="16085" width="2.42578125" style="1" customWidth="1"/>
    <col min="16086" max="16086" width="2.28515625" style="1" customWidth="1"/>
    <col min="16087" max="16087" width="2.42578125" style="1" customWidth="1"/>
    <col min="16088" max="16098" width="4.140625" style="1" customWidth="1"/>
    <col min="16099" max="16099" width="2.42578125" style="1" customWidth="1"/>
    <col min="16100" max="16110" width="4.140625" style="1" customWidth="1"/>
    <col min="16111" max="16111" width="5.85546875" style="1" customWidth="1"/>
    <col min="16112" max="16113" width="6.42578125" style="1" customWidth="1"/>
    <col min="16114" max="16114" width="6.7109375" style="1" customWidth="1"/>
    <col min="16115" max="16384" width="9.140625" style="1"/>
  </cols>
  <sheetData>
    <row r="1" ht="18.75" customHeight="1" x14ac:dyDescent="0.2"/>
    <row r="31" ht="20.25" customHeight="1" x14ac:dyDescent="0.2"/>
    <row r="32" ht="18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1148"/>
  <sheetViews>
    <sheetView tabSelected="1" zoomScaleNormal="100" zoomScaleSheetLayoutView="70" workbookViewId="0">
      <selection activeCell="R12" sqref="R12"/>
    </sheetView>
  </sheetViews>
  <sheetFormatPr defaultRowHeight="15" outlineLevelRow="1" outlineLevelCol="1" x14ac:dyDescent="0.2"/>
  <cols>
    <col min="1" max="1" width="1.7109375" style="2" customWidth="1"/>
    <col min="2" max="2" width="7" style="4" customWidth="1"/>
    <col min="3" max="3" width="25.140625" style="4" customWidth="1"/>
    <col min="4" max="4" width="16.5703125" style="4" customWidth="1"/>
    <col min="5" max="5" width="6.28515625" style="147" customWidth="1"/>
    <col min="6" max="6" width="6.85546875" style="147" customWidth="1"/>
    <col min="7" max="7" width="5.7109375" style="4" hidden="1" customWidth="1" outlineLevel="1"/>
    <col min="8" max="8" width="5.85546875" style="4" customWidth="1" collapsed="1"/>
    <col min="9" max="9" width="5.85546875" style="4" customWidth="1"/>
    <col min="10" max="10" width="5.85546875" style="4" hidden="1" customWidth="1" outlineLevel="1"/>
    <col min="11" max="11" width="5.85546875" style="4" customWidth="1" collapsed="1"/>
    <col min="12" max="12" width="5.85546875" style="4" customWidth="1"/>
    <col min="13" max="13" width="5.85546875" style="4" hidden="1" customWidth="1" outlineLevel="1"/>
    <col min="14" max="14" width="5.85546875" style="4" customWidth="1" collapsed="1"/>
    <col min="15" max="15" width="5.85546875" style="4" customWidth="1"/>
    <col min="16" max="16" width="5.85546875" style="4" hidden="1" customWidth="1" outlineLevel="1"/>
    <col min="17" max="17" width="5.85546875" style="4" customWidth="1" collapsed="1"/>
    <col min="18" max="18" width="5.85546875" style="4" customWidth="1"/>
    <col min="19" max="19" width="5.85546875" style="4" hidden="1" customWidth="1" outlineLevel="1"/>
    <col min="20" max="20" width="5.85546875" style="4" customWidth="1" collapsed="1"/>
    <col min="21" max="21" width="5.85546875" style="4" customWidth="1"/>
    <col min="22" max="22" width="5.85546875" style="4" hidden="1" customWidth="1" outlineLevel="1"/>
    <col min="23" max="23" width="5.85546875" style="4" customWidth="1" collapsed="1"/>
    <col min="24" max="24" width="5.85546875" style="4" customWidth="1"/>
    <col min="25" max="27" width="9.7109375" style="4" customWidth="1"/>
    <col min="28" max="28" width="44.85546875" style="34" hidden="1" customWidth="1" outlineLevel="1"/>
    <col min="29" max="29" width="9.140625" style="3" collapsed="1"/>
    <col min="30" max="31" width="9.140625" style="3"/>
    <col min="32" max="33" width="9.140625" style="2"/>
    <col min="34" max="49" width="9.140625" style="4"/>
    <col min="50" max="90" width="9.140625" style="3"/>
    <col min="91" max="16384" width="9.140625" style="4"/>
  </cols>
  <sheetData>
    <row r="1" spans="2:88" ht="26.25" customHeight="1" x14ac:dyDescent="0.2">
      <c r="B1" s="224" t="s">
        <v>113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88" ht="30.75" customHeight="1" x14ac:dyDescent="0.2">
      <c r="B2" s="240" t="s">
        <v>20</v>
      </c>
      <c r="C2" s="240" t="s">
        <v>21</v>
      </c>
      <c r="D2" s="240" t="s">
        <v>22</v>
      </c>
      <c r="E2" s="241" t="s">
        <v>0</v>
      </c>
      <c r="F2" s="241" t="s">
        <v>23</v>
      </c>
      <c r="G2" s="229" t="s">
        <v>205</v>
      </c>
      <c r="H2" s="230"/>
      <c r="I2" s="231"/>
      <c r="J2" s="229" t="s">
        <v>206</v>
      </c>
      <c r="K2" s="230"/>
      <c r="L2" s="231"/>
      <c r="M2" s="229" t="s">
        <v>207</v>
      </c>
      <c r="N2" s="230"/>
      <c r="O2" s="231"/>
      <c r="P2" s="229" t="s">
        <v>215</v>
      </c>
      <c r="Q2" s="230"/>
      <c r="R2" s="231"/>
      <c r="S2" s="229" t="s">
        <v>223</v>
      </c>
      <c r="T2" s="230"/>
      <c r="U2" s="231"/>
      <c r="V2" s="229" t="s">
        <v>227</v>
      </c>
      <c r="W2" s="230"/>
      <c r="X2" s="231"/>
      <c r="Y2" s="237" t="s">
        <v>228</v>
      </c>
      <c r="Z2" s="237"/>
      <c r="AA2" s="237"/>
      <c r="AB2" s="235" t="s">
        <v>59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2:88" ht="26.25" customHeight="1" x14ac:dyDescent="0.2">
      <c r="B3" s="240"/>
      <c r="C3" s="240"/>
      <c r="D3" s="240"/>
      <c r="E3" s="242"/>
      <c r="F3" s="242"/>
      <c r="G3" s="141"/>
      <c r="H3" s="141" t="s">
        <v>24</v>
      </c>
      <c r="I3" s="141" t="s">
        <v>1</v>
      </c>
      <c r="J3" s="141"/>
      <c r="K3" s="141" t="s">
        <v>24</v>
      </c>
      <c r="L3" s="141" t="s">
        <v>1</v>
      </c>
      <c r="M3" s="141"/>
      <c r="N3" s="141" t="s">
        <v>24</v>
      </c>
      <c r="O3" s="141" t="s">
        <v>1</v>
      </c>
      <c r="P3" s="141"/>
      <c r="Q3" s="141" t="s">
        <v>24</v>
      </c>
      <c r="R3" s="141" t="s">
        <v>1</v>
      </c>
      <c r="S3" s="141"/>
      <c r="T3" s="141" t="s">
        <v>24</v>
      </c>
      <c r="U3" s="141" t="s">
        <v>1</v>
      </c>
      <c r="V3" s="141"/>
      <c r="W3" s="141" t="s">
        <v>24</v>
      </c>
      <c r="X3" s="141" t="s">
        <v>1</v>
      </c>
      <c r="Y3" s="141" t="s">
        <v>25</v>
      </c>
      <c r="Z3" s="141" t="s">
        <v>26</v>
      </c>
      <c r="AA3" s="141" t="s">
        <v>27</v>
      </c>
      <c r="AB3" s="236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2:88" ht="15.75" customHeight="1" x14ac:dyDescent="0.2">
      <c r="B4" s="141"/>
      <c r="C4" s="141"/>
      <c r="D4" s="141"/>
      <c r="E4" s="142"/>
      <c r="F4" s="182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37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88" ht="15" customHeight="1" x14ac:dyDescent="0.2">
      <c r="B5" s="17" t="s">
        <v>129</v>
      </c>
      <c r="C5" s="171" t="s">
        <v>114</v>
      </c>
      <c r="D5" s="172" t="s">
        <v>204</v>
      </c>
      <c r="E5" s="22" t="s">
        <v>137</v>
      </c>
      <c r="F5" s="23">
        <v>1608</v>
      </c>
      <c r="G5" s="6"/>
      <c r="H5" s="7">
        <f t="shared" ref="H5:H36" si="0">IF(I5&gt;$H$81,0,IF(I5=1,50)+IF(I5=2,49)+IF(I5=3,48)+IF(I5=4,47)+IF(I5=5,46)+IF(I5=6,45)+IF(I5=7,44)+IF(I5=8,43)+IF(I5=9,42)+IF(I5=10,41)+IF(I5=11,40)+IF(I5=12,39)+IF(I5=13,38)+IF(I5=14,37)+IF(I5=15,36)+IF(I5=16,35)+IF(I5=17,34)+IF(I5=18,33)+IF(I5=19,32)+IF(I5=20,31)+IF(I5=21,30)+IF(I5=22,29)+IF(I5=23,28)+IF(I5=24,27)+IF(I5=25,26)+IF(I5=26,25)+IF(I5=27,24)+IF(I5=28,23)+IF(I5=29,22)+IF(I5=30,21)+IF(I5=31,20)+IF(I5=32,19)+IF(I5=33,18)+IF(I5=34,17)+IF(I5=35,16)+IF(I5=36,15)+IF(I5=37,14)+IF(I5=38,13)+IF(I5=39,12)+IF(I5=40,11)+IF(I5=41,10)+IF(I5=42,9)+IF(I5=43,8)+IF(I5=44,7)+IF(I5=45,6)+IF(I5=46,5)+IF(I5=47,4)+IF(I5=48,3)+IF(I5=49,2)+IF(I5=50,1))</f>
        <v>0</v>
      </c>
      <c r="I5" s="8">
        <v>40</v>
      </c>
      <c r="J5" s="6"/>
      <c r="K5" s="7">
        <f t="shared" ref="K5:K36" si="1">IF(L5&gt;$K$81,0,IF(L5=1,50)+IF(L5=2,49)+IF(L5=3,48)+IF(L5=4,47)+IF(L5=5,46)+IF(L5=6,45)+IF(L5=7,44)+IF(L5=8,43)+IF(L5=9,42)+IF(L5=10,41)+IF(L5=11,40)+IF(L5=12,39)+IF(L5=13,38)+IF(L5=14,37)+IF(L5=15,36)+IF(L5=16,35)+IF(L5=17,34)+IF(L5=18,33)+IF(L5=19,32)+IF(L5=20,31)+IF(L5=21,30)+IF(L5=22,29)+IF(L5=23,28)+IF(L5=24,27)+IF(L5=25,26)+IF(L5=26,25)+IF(L5=27,24)+IF(L5=28,23)+IF(L5=29,22)+IF(L5=30,21)+IF(L5=31,20)+IF(L5=32,19)+IF(L5=33,18)+IF(L5=34,17)+IF(L5=35,16)+IF(L5=36,15)+IF(L5=37,14)+IF(L5=38,13)+IF(L5=39,12)+IF(L5=40,11)+IF(L5=41,10)+IF(L5=42,9)+IF(L5=43,8)+IF(L5=44,7)+IF(L5=45,6)+IF(L5=46,5)+IF(L5=47,4)+IF(L5=48,3)+IF(L5=49,2)+IF(L5=50,1))</f>
        <v>44</v>
      </c>
      <c r="L5" s="8">
        <v>7</v>
      </c>
      <c r="M5" s="6" t="s">
        <v>110</v>
      </c>
      <c r="N5" s="7">
        <f t="shared" ref="N5:N36" si="2">IF(O5&gt;$N$81,0,IF(O5=1,50)+IF(O5=2,49)+IF(O5=3,48)+IF(O5=4,47)+IF(O5=5,46)+IF(O5=6,45)+IF(O5=7,44)+IF(O5=8,43)+IF(O5=9,42)+IF(O5=10,41)+IF(O5=11,40)+IF(O5=12,39)+IF(O5=13,38)+IF(O5=14,37)+IF(O5=15,36)+IF(O5=16,35)+IF(O5=17,34)+IF(O5=18,33)+IF(O5=19,32)+IF(O5=20,31)+IF(O5=21,30)+IF(O5=22,29)+IF(O5=23,28)+IF(O5=24,27)+IF(O5=25,26)+IF(O5=26,25)+IF(O5=27,24)+IF(O5=28,23)+IF(O5=29,22)+IF(O5=30,21)+IF(O5=31,20)+IF(O5=32,19)+IF(O5=33,18)+IF(O5=34,17)+IF(O5=35,16)+IF(O5=36,15)+IF(O5=37,14)+IF(O5=38,13)+IF(O5=39,12)+IF(O5=40,11)+IF(O5=41,10)+IF(O5=42,9)+IF(O5=43,8)+IF(O5=44,7)+IF(O5=45,6)+IF(O5=46,5)+IF(O5=47,4)+IF(O5=48,3)+IF(O5=49,2)+IF(O5=50,1))</f>
        <v>0</v>
      </c>
      <c r="O5" s="8">
        <v>41</v>
      </c>
      <c r="P5" s="6"/>
      <c r="Q5" s="7">
        <f t="shared" ref="Q5:Q36" si="3">IF(R5&gt;$Q$81,0,IF(R5=1,50)+IF(R5=2,49)+IF(R5=3,48)+IF(R5=4,47)+IF(R5=5,46)+IF(R5=6,45)+IF(R5=7,44)+IF(R5=8,43)+IF(R5=9,42)+IF(R5=10,41)+IF(R5=11,40)+IF(R5=12,39)+IF(R5=13,38)+IF(R5=14,37)+IF(R5=15,36)+IF(R5=16,35)+IF(R5=17,34)+IF(R5=18,33)+IF(R5=19,32)+IF(R5=20,31)+IF(R5=21,30)+IF(R5=22,29)+IF(R5=23,28)+IF(R5=24,27)+IF(R5=25,26)+IF(R5=26,25)+IF(R5=27,24)+IF(R5=28,23)+IF(R5=29,22)+IF(R5=30,21)+IF(R5=31,20)+IF(R5=32,19)+IF(R5=33,18)+IF(R5=34,17)+IF(R5=35,16)+IF(R5=36,15)+IF(R5=37,14)+IF(R5=38,13)+IF(R5=39,12)+IF(R5=40,11)+IF(R5=41,10)+IF(R5=42,9)+IF(R5=43,8)+IF(R5=44,7)+IF(R5=45,6)+IF(R5=46,5)+IF(R5=47,4)+IF(R5=48,3)+IF(R5=49,2)+IF(R5=50,1))</f>
        <v>0</v>
      </c>
      <c r="R5" s="8">
        <v>37</v>
      </c>
      <c r="S5" s="6"/>
      <c r="T5" s="7">
        <f t="shared" ref="T5:T36" si="4">IF(U5&gt;$T$81,0,IF(U5=1,50)+IF(U5=2,49)+IF(U5=3,48)+IF(U5=4,47)+IF(U5=5,46)+IF(U5=6,45)+IF(U5=7,44)+IF(U5=8,43)+IF(U5=9,42)+IF(U5=10,41)+IF(U5=11,40)+IF(U5=12,39)+IF(U5=13,38)+IF(U5=14,37)+IF(U5=15,36)+IF(U5=16,35)+IF(U5=17,34)+IF(U5=18,33)+IF(U5=19,32)+IF(U5=20,31)+IF(U5=21,30)+IF(U5=22,29)+IF(U5=23,28)+IF(U5=24,27)+IF(U5=25,26)+IF(U5=26,25)+IF(U5=27,24)+IF(U5=28,23)+IF(U5=29,22)+IF(U5=30,21)+IF(U5=31,20)+IF(U5=32,19)+IF(U5=33,18)+IF(U5=34,17)+IF(U5=35,16)+IF(U5=36,15)+IF(U5=37,14)+IF(U5=38,13)+IF(U5=39,12)+IF(U5=40,11)+IF(U5=41,10)+IF(U5=42,9)+IF(U5=43,8)+IF(U5=44,7)+IF(U5=45,6)+IF(U5=46,5)+IF(U5=47,4)+IF(U5=48,3)+IF(U5=49,2)+IF(U5=50,1))</f>
        <v>0</v>
      </c>
      <c r="U5" s="8">
        <v>21</v>
      </c>
      <c r="V5" s="6"/>
      <c r="W5" s="7">
        <f t="shared" ref="W5:W36" si="5">IF(X5&gt;$W$81,0,IF(X5=1,50)+IF(X5=2,49)+IF(X5=3,48)+IF(X5=4,47)+IF(X5=5,46)+IF(X5=6,45)+IF(X5=7,44)+IF(X5=8,43)+IF(X5=9,42)+IF(X5=10,41)+IF(X5=11,40)+IF(X5=12,39)+IF(X5=13,38)+IF(X5=14,37)+IF(X5=15,36)+IF(X5=16,35)+IF(X5=17,34)+IF(X5=18,33)+IF(X5=19,32)+IF(X5=20,31)+IF(X5=21,30)+IF(X5=22,29)+IF(X5=23,28)+IF(X5=24,27)+IF(X5=25,26)+IF(X5=26,25)+IF(X5=27,24)+IF(X5=28,23)+IF(X5=29,22)+IF(X5=30,21)+IF(X5=31,20)+IF(X5=32,19)+IF(X5=33,18)+IF(X5=34,17)+IF(X5=35,16)+IF(X5=36,15)+IF(X5=37,14)+IF(X5=38,13)+IF(X5=39,12)+IF(X5=40,11)+IF(X5=41,10)+IF(X5=42,9)+IF(X5=43,8)+IF(X5=44,7)+IF(X5=45,6)+IF(X5=46,5)+IF(X5=47,4)+IF(X5=48,3)+IF(X5=49,2)+IF(X5=50,1))</f>
        <v>0</v>
      </c>
      <c r="X5" s="8"/>
      <c r="Y5" s="25">
        <f t="shared" ref="Y5:Y36" si="6">IF(G5="X",0,H5)+IF(J5="X",0,K5)+IF(M5="X",0,N5)+IF(P5="X",0,Q5)+IF(S5="X",0,T5)+IF(V5="X",0,W5)</f>
        <v>44</v>
      </c>
      <c r="Z5" s="25">
        <f t="shared" ref="Z5:Z36" si="7">IF(G5="X",0,I5)+IF(J5="X",0,L5)+IF(M5="X",0,O5)+IF(P5="X",0,R5)+IF(S5="X",0,U5)+IF(V5="X",0,X5)</f>
        <v>105</v>
      </c>
      <c r="AA5" s="18">
        <v>49</v>
      </c>
      <c r="AB5" s="3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2:88" ht="15" customHeight="1" x14ac:dyDescent="0.2">
      <c r="B6" s="17" t="s">
        <v>178</v>
      </c>
      <c r="C6" s="16" t="s">
        <v>88</v>
      </c>
      <c r="D6" s="16" t="s">
        <v>17</v>
      </c>
      <c r="E6" s="20" t="s">
        <v>137</v>
      </c>
      <c r="F6" s="19">
        <v>1511</v>
      </c>
      <c r="G6" s="6"/>
      <c r="H6" s="7">
        <f t="shared" si="0"/>
        <v>20</v>
      </c>
      <c r="I6" s="8">
        <v>31</v>
      </c>
      <c r="J6" s="6"/>
      <c r="K6" s="7">
        <f t="shared" si="1"/>
        <v>22</v>
      </c>
      <c r="L6" s="8">
        <v>29</v>
      </c>
      <c r="M6" s="6" t="s">
        <v>110</v>
      </c>
      <c r="N6" s="7">
        <f t="shared" si="2"/>
        <v>0</v>
      </c>
      <c r="O6" s="8">
        <v>41</v>
      </c>
      <c r="P6" s="6"/>
      <c r="Q6" s="7">
        <f t="shared" si="3"/>
        <v>0</v>
      </c>
      <c r="R6" s="8">
        <v>37</v>
      </c>
      <c r="S6" s="6"/>
      <c r="T6" s="7">
        <f t="shared" si="4"/>
        <v>0</v>
      </c>
      <c r="U6" s="8">
        <v>21</v>
      </c>
      <c r="V6" s="6"/>
      <c r="W6" s="7">
        <f t="shared" si="5"/>
        <v>0</v>
      </c>
      <c r="X6" s="8"/>
      <c r="Y6" s="25">
        <f t="shared" si="6"/>
        <v>42</v>
      </c>
      <c r="Z6" s="25">
        <f t="shared" si="7"/>
        <v>118</v>
      </c>
      <c r="AA6" s="18">
        <v>51</v>
      </c>
      <c r="AB6" s="36" t="s">
        <v>54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2:88" ht="15" customHeight="1" x14ac:dyDescent="0.2">
      <c r="B7" s="195" t="s">
        <v>128</v>
      </c>
      <c r="C7" s="196" t="s">
        <v>123</v>
      </c>
      <c r="D7" s="196" t="s">
        <v>124</v>
      </c>
      <c r="E7" s="197" t="s">
        <v>137</v>
      </c>
      <c r="F7" s="198">
        <v>1507</v>
      </c>
      <c r="G7" s="6" t="s">
        <v>110</v>
      </c>
      <c r="H7" s="7">
        <f t="shared" si="0"/>
        <v>0</v>
      </c>
      <c r="I7" s="8">
        <v>40</v>
      </c>
      <c r="J7" s="6"/>
      <c r="K7" s="7">
        <f t="shared" si="1"/>
        <v>47</v>
      </c>
      <c r="L7" s="8">
        <v>4</v>
      </c>
      <c r="M7" s="6"/>
      <c r="N7" s="7">
        <f t="shared" si="2"/>
        <v>50</v>
      </c>
      <c r="O7" s="8">
        <v>1</v>
      </c>
      <c r="P7" s="6"/>
      <c r="Q7" s="7">
        <f t="shared" si="3"/>
        <v>48</v>
      </c>
      <c r="R7" s="8">
        <v>3</v>
      </c>
      <c r="S7" s="6"/>
      <c r="T7" s="7">
        <f t="shared" si="4"/>
        <v>49</v>
      </c>
      <c r="U7" s="8">
        <v>2</v>
      </c>
      <c r="V7" s="6"/>
      <c r="W7" s="7">
        <f t="shared" si="5"/>
        <v>0</v>
      </c>
      <c r="X7" s="8"/>
      <c r="Y7" s="25">
        <f t="shared" si="6"/>
        <v>194</v>
      </c>
      <c r="Z7" s="25">
        <f t="shared" si="7"/>
        <v>10</v>
      </c>
      <c r="AA7" s="203">
        <v>2</v>
      </c>
      <c r="AB7" s="35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2:88" s="2" customFormat="1" ht="15" customHeight="1" x14ac:dyDescent="0.2">
      <c r="B8" s="170" t="s">
        <v>127</v>
      </c>
      <c r="C8" s="140" t="s">
        <v>41</v>
      </c>
      <c r="D8" s="140" t="s">
        <v>86</v>
      </c>
      <c r="E8" s="175" t="s">
        <v>137</v>
      </c>
      <c r="F8" s="174">
        <v>1475</v>
      </c>
      <c r="G8" s="6"/>
      <c r="H8" s="7">
        <f t="shared" si="0"/>
        <v>50</v>
      </c>
      <c r="I8" s="8">
        <v>1</v>
      </c>
      <c r="J8" s="6"/>
      <c r="K8" s="7">
        <f t="shared" si="1"/>
        <v>50</v>
      </c>
      <c r="L8" s="8">
        <v>1</v>
      </c>
      <c r="M8" s="6"/>
      <c r="N8" s="7">
        <f t="shared" si="2"/>
        <v>49</v>
      </c>
      <c r="O8" s="8">
        <v>2</v>
      </c>
      <c r="P8" s="6" t="s">
        <v>110</v>
      </c>
      <c r="Q8" s="7">
        <f t="shared" si="3"/>
        <v>23</v>
      </c>
      <c r="R8" s="8">
        <v>28</v>
      </c>
      <c r="S8" s="6"/>
      <c r="T8" s="7">
        <f t="shared" si="4"/>
        <v>47</v>
      </c>
      <c r="U8" s="8">
        <v>4</v>
      </c>
      <c r="V8" s="6"/>
      <c r="W8" s="7">
        <f t="shared" si="5"/>
        <v>0</v>
      </c>
      <c r="X8" s="8"/>
      <c r="Y8" s="25">
        <f t="shared" si="6"/>
        <v>196</v>
      </c>
      <c r="Z8" s="25">
        <f t="shared" si="7"/>
        <v>8</v>
      </c>
      <c r="AA8" s="176">
        <v>1</v>
      </c>
      <c r="AB8" s="35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2:88" ht="15" customHeight="1" x14ac:dyDescent="0.2">
      <c r="B9" s="17" t="s">
        <v>131</v>
      </c>
      <c r="C9" s="16" t="s">
        <v>118</v>
      </c>
      <c r="D9" s="16" t="s">
        <v>119</v>
      </c>
      <c r="E9" s="19" t="s">
        <v>137</v>
      </c>
      <c r="F9" s="24">
        <v>1463</v>
      </c>
      <c r="G9" s="6"/>
      <c r="H9" s="7">
        <f t="shared" si="0"/>
        <v>0</v>
      </c>
      <c r="I9" s="8">
        <v>40</v>
      </c>
      <c r="J9" s="6"/>
      <c r="K9" s="7">
        <f t="shared" si="1"/>
        <v>43</v>
      </c>
      <c r="L9" s="8">
        <v>8</v>
      </c>
      <c r="M9" s="6" t="s">
        <v>110</v>
      </c>
      <c r="N9" s="7">
        <f t="shared" si="2"/>
        <v>0</v>
      </c>
      <c r="O9" s="8">
        <v>41</v>
      </c>
      <c r="P9" s="6"/>
      <c r="Q9" s="7">
        <f t="shared" si="3"/>
        <v>0</v>
      </c>
      <c r="R9" s="8">
        <v>37</v>
      </c>
      <c r="S9" s="6"/>
      <c r="T9" s="7">
        <f t="shared" si="4"/>
        <v>0</v>
      </c>
      <c r="U9" s="8">
        <v>21</v>
      </c>
      <c r="V9" s="6"/>
      <c r="W9" s="7">
        <f t="shared" si="5"/>
        <v>0</v>
      </c>
      <c r="X9" s="8"/>
      <c r="Y9" s="25">
        <f t="shared" si="6"/>
        <v>43</v>
      </c>
      <c r="Z9" s="25">
        <f t="shared" si="7"/>
        <v>106</v>
      </c>
      <c r="AA9" s="18">
        <v>50</v>
      </c>
      <c r="AB9" s="35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2:88" ht="15" customHeight="1" x14ac:dyDescent="0.2">
      <c r="B10" s="17" t="s">
        <v>179</v>
      </c>
      <c r="C10" s="171" t="s">
        <v>116</v>
      </c>
      <c r="D10" s="171" t="s">
        <v>117</v>
      </c>
      <c r="E10" s="5"/>
      <c r="F10" s="23">
        <v>1459</v>
      </c>
      <c r="G10" s="6" t="s">
        <v>110</v>
      </c>
      <c r="H10" s="7">
        <f t="shared" si="0"/>
        <v>0</v>
      </c>
      <c r="I10" s="8">
        <v>40</v>
      </c>
      <c r="J10" s="6"/>
      <c r="K10" s="7">
        <f t="shared" si="1"/>
        <v>48</v>
      </c>
      <c r="L10" s="8">
        <v>3</v>
      </c>
      <c r="M10" s="6"/>
      <c r="N10" s="7">
        <f t="shared" si="2"/>
        <v>39</v>
      </c>
      <c r="O10" s="8">
        <v>12</v>
      </c>
      <c r="P10" s="6"/>
      <c r="Q10" s="7">
        <f t="shared" si="3"/>
        <v>0</v>
      </c>
      <c r="R10" s="8">
        <v>37</v>
      </c>
      <c r="S10" s="6"/>
      <c r="T10" s="7">
        <f t="shared" si="4"/>
        <v>0</v>
      </c>
      <c r="U10" s="8">
        <v>21</v>
      </c>
      <c r="V10" s="6"/>
      <c r="W10" s="7">
        <f t="shared" si="5"/>
        <v>0</v>
      </c>
      <c r="X10" s="8"/>
      <c r="Y10" s="25">
        <f t="shared" si="6"/>
        <v>87</v>
      </c>
      <c r="Z10" s="25">
        <f t="shared" si="7"/>
        <v>73</v>
      </c>
      <c r="AA10" s="18">
        <v>32</v>
      </c>
      <c r="AB10" s="35"/>
      <c r="AE10" s="233">
        <f>MAX(AA5:AB64)</f>
        <v>58</v>
      </c>
      <c r="AF10" s="23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2:88" ht="15" customHeight="1" x14ac:dyDescent="0.2">
      <c r="B11" s="17" t="s">
        <v>180</v>
      </c>
      <c r="C11" s="16" t="s">
        <v>121</v>
      </c>
      <c r="D11" s="16" t="s">
        <v>122</v>
      </c>
      <c r="E11" s="19" t="s">
        <v>139</v>
      </c>
      <c r="F11" s="23">
        <v>1455</v>
      </c>
      <c r="G11" s="6"/>
      <c r="H11" s="7">
        <f t="shared" si="0"/>
        <v>0</v>
      </c>
      <c r="I11" s="8">
        <v>40</v>
      </c>
      <c r="J11" s="6"/>
      <c r="K11" s="7">
        <f t="shared" si="1"/>
        <v>45</v>
      </c>
      <c r="L11" s="8">
        <v>6</v>
      </c>
      <c r="M11" s="6" t="s">
        <v>110</v>
      </c>
      <c r="N11" s="7">
        <f t="shared" si="2"/>
        <v>0</v>
      </c>
      <c r="O11" s="8">
        <v>41</v>
      </c>
      <c r="P11" s="6"/>
      <c r="Q11" s="7">
        <f t="shared" si="3"/>
        <v>0</v>
      </c>
      <c r="R11" s="8">
        <v>37</v>
      </c>
      <c r="S11" s="6"/>
      <c r="T11" s="7">
        <f t="shared" si="4"/>
        <v>0</v>
      </c>
      <c r="U11" s="8">
        <v>21</v>
      </c>
      <c r="V11" s="6"/>
      <c r="W11" s="7">
        <f t="shared" si="5"/>
        <v>0</v>
      </c>
      <c r="X11" s="8"/>
      <c r="Y11" s="25">
        <f t="shared" si="6"/>
        <v>45</v>
      </c>
      <c r="Z11" s="25">
        <f t="shared" si="7"/>
        <v>104</v>
      </c>
      <c r="AA11" s="18">
        <v>46</v>
      </c>
      <c r="AB11" s="35"/>
      <c r="AE11" s="234"/>
      <c r="AF11" s="234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2:88" ht="15" customHeight="1" x14ac:dyDescent="0.2">
      <c r="B12" s="177" t="s">
        <v>130</v>
      </c>
      <c r="C12" s="178" t="s">
        <v>2</v>
      </c>
      <c r="D12" s="178" t="s">
        <v>16</v>
      </c>
      <c r="E12" s="181"/>
      <c r="F12" s="205">
        <v>1446</v>
      </c>
      <c r="G12" s="6" t="s">
        <v>110</v>
      </c>
      <c r="H12" s="7">
        <f t="shared" si="0"/>
        <v>41</v>
      </c>
      <c r="I12" s="8">
        <v>10</v>
      </c>
      <c r="J12" s="6"/>
      <c r="K12" s="7">
        <f t="shared" si="1"/>
        <v>46</v>
      </c>
      <c r="L12" s="8">
        <v>5</v>
      </c>
      <c r="M12" s="6"/>
      <c r="N12" s="7">
        <f t="shared" si="2"/>
        <v>44</v>
      </c>
      <c r="O12" s="8">
        <v>7</v>
      </c>
      <c r="P12" s="6"/>
      <c r="Q12" s="7">
        <f t="shared" si="3"/>
        <v>50</v>
      </c>
      <c r="R12" s="8">
        <v>1</v>
      </c>
      <c r="S12" s="6"/>
      <c r="T12" s="7">
        <f t="shared" si="4"/>
        <v>44</v>
      </c>
      <c r="U12" s="8">
        <v>7</v>
      </c>
      <c r="V12" s="6"/>
      <c r="W12" s="7">
        <f t="shared" si="5"/>
        <v>0</v>
      </c>
      <c r="X12" s="8"/>
      <c r="Y12" s="25">
        <f t="shared" si="6"/>
        <v>184</v>
      </c>
      <c r="Z12" s="25">
        <f t="shared" si="7"/>
        <v>20</v>
      </c>
      <c r="AA12" s="191">
        <v>4</v>
      </c>
      <c r="AB12" s="36" t="s">
        <v>52</v>
      </c>
      <c r="AE12" s="234"/>
      <c r="AF12" s="234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88" ht="15" customHeight="1" x14ac:dyDescent="0.2">
      <c r="B13" s="17" t="s">
        <v>149</v>
      </c>
      <c r="C13" s="16" t="s">
        <v>90</v>
      </c>
      <c r="D13" s="172" t="s">
        <v>16</v>
      </c>
      <c r="E13" s="5" t="s">
        <v>137</v>
      </c>
      <c r="F13" s="23">
        <v>1433</v>
      </c>
      <c r="G13" s="6"/>
      <c r="H13" s="7">
        <f t="shared" si="0"/>
        <v>35</v>
      </c>
      <c r="I13" s="8">
        <v>16</v>
      </c>
      <c r="J13" s="6"/>
      <c r="K13" s="7">
        <f t="shared" si="1"/>
        <v>32</v>
      </c>
      <c r="L13" s="8">
        <v>19</v>
      </c>
      <c r="M13" s="6" t="s">
        <v>110</v>
      </c>
      <c r="N13" s="7">
        <f t="shared" si="2"/>
        <v>22</v>
      </c>
      <c r="O13" s="8">
        <v>29</v>
      </c>
      <c r="P13" s="6"/>
      <c r="Q13" s="7">
        <f t="shared" si="3"/>
        <v>45</v>
      </c>
      <c r="R13" s="8">
        <v>6</v>
      </c>
      <c r="S13" s="6"/>
      <c r="T13" s="7">
        <f t="shared" si="4"/>
        <v>45</v>
      </c>
      <c r="U13" s="8">
        <v>6</v>
      </c>
      <c r="V13" s="6"/>
      <c r="W13" s="7">
        <f t="shared" si="5"/>
        <v>0</v>
      </c>
      <c r="X13" s="8"/>
      <c r="Y13" s="25">
        <f t="shared" si="6"/>
        <v>157</v>
      </c>
      <c r="Z13" s="25">
        <f t="shared" si="7"/>
        <v>47</v>
      </c>
      <c r="AA13" s="18">
        <v>8</v>
      </c>
      <c r="AB13" s="35"/>
      <c r="AE13" s="234"/>
      <c r="AF13" s="234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2:88" ht="15" customHeight="1" x14ac:dyDescent="0.2">
      <c r="B14" s="17" t="s">
        <v>181</v>
      </c>
      <c r="C14" s="16" t="s">
        <v>91</v>
      </c>
      <c r="D14" s="16" t="s">
        <v>92</v>
      </c>
      <c r="E14" s="5"/>
      <c r="F14" s="19">
        <v>1433</v>
      </c>
      <c r="G14" s="6"/>
      <c r="H14" s="7">
        <f t="shared" si="0"/>
        <v>48</v>
      </c>
      <c r="I14" s="8">
        <v>3</v>
      </c>
      <c r="J14" s="6"/>
      <c r="K14" s="7">
        <f t="shared" si="1"/>
        <v>49</v>
      </c>
      <c r="L14" s="8">
        <v>2</v>
      </c>
      <c r="M14" s="6" t="s">
        <v>110</v>
      </c>
      <c r="N14" s="7">
        <f t="shared" si="2"/>
        <v>0</v>
      </c>
      <c r="O14" s="8">
        <v>41</v>
      </c>
      <c r="P14" s="6"/>
      <c r="Q14" s="7">
        <f t="shared" si="3"/>
        <v>0</v>
      </c>
      <c r="R14" s="8">
        <v>37</v>
      </c>
      <c r="S14" s="6"/>
      <c r="T14" s="7">
        <f t="shared" si="4"/>
        <v>0</v>
      </c>
      <c r="U14" s="8">
        <v>21</v>
      </c>
      <c r="V14" s="6"/>
      <c r="W14" s="7">
        <f t="shared" si="5"/>
        <v>0</v>
      </c>
      <c r="X14" s="8"/>
      <c r="Y14" s="25">
        <f t="shared" si="6"/>
        <v>97</v>
      </c>
      <c r="Z14" s="25">
        <f t="shared" si="7"/>
        <v>63</v>
      </c>
      <c r="AA14" s="18">
        <v>26</v>
      </c>
      <c r="AB14" s="36" t="s">
        <v>57</v>
      </c>
      <c r="AE14" s="234"/>
      <c r="AF14" s="234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88" ht="15" customHeight="1" x14ac:dyDescent="0.2">
      <c r="B15" s="17" t="s">
        <v>183</v>
      </c>
      <c r="C15" s="16" t="s">
        <v>120</v>
      </c>
      <c r="D15" s="16" t="s">
        <v>16</v>
      </c>
      <c r="E15" s="19" t="s">
        <v>137</v>
      </c>
      <c r="F15" s="25">
        <v>1425</v>
      </c>
      <c r="G15" s="6"/>
      <c r="H15" s="7">
        <f t="shared" si="0"/>
        <v>0</v>
      </c>
      <c r="I15" s="8">
        <v>40</v>
      </c>
      <c r="J15" s="6"/>
      <c r="K15" s="7">
        <f t="shared" si="1"/>
        <v>37</v>
      </c>
      <c r="L15" s="8">
        <v>14</v>
      </c>
      <c r="M15" s="6" t="s">
        <v>110</v>
      </c>
      <c r="N15" s="7">
        <f t="shared" si="2"/>
        <v>0</v>
      </c>
      <c r="O15" s="8">
        <v>41</v>
      </c>
      <c r="P15" s="6"/>
      <c r="Q15" s="7">
        <f t="shared" si="3"/>
        <v>0</v>
      </c>
      <c r="R15" s="8">
        <v>37</v>
      </c>
      <c r="S15" s="6"/>
      <c r="T15" s="7">
        <f t="shared" si="4"/>
        <v>0</v>
      </c>
      <c r="U15" s="8">
        <v>21</v>
      </c>
      <c r="V15" s="6"/>
      <c r="W15" s="7">
        <f t="shared" si="5"/>
        <v>0</v>
      </c>
      <c r="X15" s="8"/>
      <c r="Y15" s="25">
        <f t="shared" si="6"/>
        <v>37</v>
      </c>
      <c r="Z15" s="25">
        <f t="shared" si="7"/>
        <v>112</v>
      </c>
      <c r="AA15" s="18">
        <v>55</v>
      </c>
      <c r="AB15" s="35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88" ht="15" customHeight="1" x14ac:dyDescent="0.2">
      <c r="B16" s="17" t="s">
        <v>182</v>
      </c>
      <c r="C16" s="16" t="s">
        <v>132</v>
      </c>
      <c r="D16" s="16" t="s">
        <v>16</v>
      </c>
      <c r="E16" s="20"/>
      <c r="F16" s="23">
        <v>1396</v>
      </c>
      <c r="G16" s="6" t="s">
        <v>110</v>
      </c>
      <c r="H16" s="7">
        <f t="shared" si="0"/>
        <v>0</v>
      </c>
      <c r="I16" s="8">
        <v>40</v>
      </c>
      <c r="J16" s="6"/>
      <c r="K16" s="7">
        <f t="shared" si="1"/>
        <v>41</v>
      </c>
      <c r="L16" s="8">
        <v>10</v>
      </c>
      <c r="M16" s="6"/>
      <c r="N16" s="7">
        <f t="shared" si="2"/>
        <v>33</v>
      </c>
      <c r="O16" s="8">
        <v>18</v>
      </c>
      <c r="P16" s="6"/>
      <c r="Q16" s="7">
        <f t="shared" si="3"/>
        <v>49</v>
      </c>
      <c r="R16" s="8">
        <v>2</v>
      </c>
      <c r="S16" s="6"/>
      <c r="T16" s="7">
        <f t="shared" si="4"/>
        <v>39</v>
      </c>
      <c r="U16" s="8">
        <v>12</v>
      </c>
      <c r="V16" s="6"/>
      <c r="W16" s="7">
        <f t="shared" si="5"/>
        <v>0</v>
      </c>
      <c r="X16" s="8"/>
      <c r="Y16" s="25">
        <f t="shared" si="6"/>
        <v>162</v>
      </c>
      <c r="Z16" s="25">
        <f t="shared" si="7"/>
        <v>42</v>
      </c>
      <c r="AA16" s="18">
        <v>7</v>
      </c>
      <c r="AB16" s="35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5" customHeight="1" x14ac:dyDescent="0.2">
      <c r="B17" s="193" t="s">
        <v>150</v>
      </c>
      <c r="C17" s="194" t="s">
        <v>43</v>
      </c>
      <c r="D17" s="194" t="s">
        <v>44</v>
      </c>
      <c r="E17" s="206"/>
      <c r="F17" s="204">
        <v>1387</v>
      </c>
      <c r="G17" s="6"/>
      <c r="H17" s="7">
        <f t="shared" si="0"/>
        <v>49</v>
      </c>
      <c r="I17" s="8">
        <v>2</v>
      </c>
      <c r="J17" s="6"/>
      <c r="K17" s="7">
        <f t="shared" si="1"/>
        <v>42</v>
      </c>
      <c r="L17" s="8">
        <v>9</v>
      </c>
      <c r="M17" s="6" t="s">
        <v>110</v>
      </c>
      <c r="N17" s="7">
        <f t="shared" si="2"/>
        <v>40</v>
      </c>
      <c r="O17" s="8">
        <v>11</v>
      </c>
      <c r="P17" s="6"/>
      <c r="Q17" s="7">
        <f t="shared" si="3"/>
        <v>46</v>
      </c>
      <c r="R17" s="8">
        <v>5</v>
      </c>
      <c r="S17" s="6"/>
      <c r="T17" s="7">
        <f t="shared" si="4"/>
        <v>50</v>
      </c>
      <c r="U17" s="8">
        <v>1</v>
      </c>
      <c r="V17" s="6"/>
      <c r="W17" s="7">
        <f t="shared" si="5"/>
        <v>0</v>
      </c>
      <c r="X17" s="8"/>
      <c r="Y17" s="25">
        <f t="shared" si="6"/>
        <v>187</v>
      </c>
      <c r="Z17" s="25">
        <f t="shared" si="7"/>
        <v>17</v>
      </c>
      <c r="AA17" s="192">
        <v>3</v>
      </c>
      <c r="AB17" s="35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15" customHeight="1" x14ac:dyDescent="0.2">
      <c r="B18" s="17" t="s">
        <v>184</v>
      </c>
      <c r="C18" s="171" t="s">
        <v>3</v>
      </c>
      <c r="D18" s="171" t="s">
        <v>18</v>
      </c>
      <c r="E18" s="22" t="s">
        <v>137</v>
      </c>
      <c r="F18" s="19">
        <v>1382</v>
      </c>
      <c r="G18" s="6"/>
      <c r="H18" s="7">
        <f t="shared" si="0"/>
        <v>42</v>
      </c>
      <c r="I18" s="8">
        <v>9</v>
      </c>
      <c r="J18" s="6"/>
      <c r="K18" s="7">
        <f t="shared" si="1"/>
        <v>36</v>
      </c>
      <c r="L18" s="8">
        <v>15</v>
      </c>
      <c r="M18" s="6"/>
      <c r="N18" s="7">
        <f t="shared" si="2"/>
        <v>45</v>
      </c>
      <c r="O18" s="8">
        <v>6</v>
      </c>
      <c r="P18" s="6"/>
      <c r="Q18" s="7">
        <f t="shared" si="3"/>
        <v>22</v>
      </c>
      <c r="R18" s="8">
        <v>29</v>
      </c>
      <c r="S18" s="6" t="s">
        <v>110</v>
      </c>
      <c r="T18" s="7">
        <f t="shared" si="4"/>
        <v>0</v>
      </c>
      <c r="U18" s="8">
        <v>21</v>
      </c>
      <c r="V18" s="6"/>
      <c r="W18" s="7">
        <f t="shared" si="5"/>
        <v>0</v>
      </c>
      <c r="X18" s="8"/>
      <c r="Y18" s="25">
        <f t="shared" si="6"/>
        <v>145</v>
      </c>
      <c r="Z18" s="25">
        <f t="shared" si="7"/>
        <v>59</v>
      </c>
      <c r="AA18" s="18">
        <v>9</v>
      </c>
      <c r="AB18" s="35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15" customHeight="1" x14ac:dyDescent="0.2">
      <c r="B19" s="17" t="s">
        <v>160</v>
      </c>
      <c r="C19" s="16" t="s">
        <v>89</v>
      </c>
      <c r="D19" s="173" t="s">
        <v>17</v>
      </c>
      <c r="E19" s="28"/>
      <c r="F19" s="25">
        <v>1361</v>
      </c>
      <c r="G19" s="6"/>
      <c r="H19" s="7">
        <f t="shared" si="0"/>
        <v>17</v>
      </c>
      <c r="I19" s="8">
        <v>34</v>
      </c>
      <c r="J19" s="6"/>
      <c r="K19" s="7">
        <f t="shared" si="1"/>
        <v>28</v>
      </c>
      <c r="L19" s="8">
        <v>23</v>
      </c>
      <c r="M19" s="6"/>
      <c r="N19" s="7">
        <f t="shared" si="2"/>
        <v>37</v>
      </c>
      <c r="O19" s="8">
        <v>14</v>
      </c>
      <c r="P19" s="6"/>
      <c r="Q19" s="7">
        <f t="shared" si="3"/>
        <v>25</v>
      </c>
      <c r="R19" s="8">
        <v>26</v>
      </c>
      <c r="S19" s="6" t="s">
        <v>110</v>
      </c>
      <c r="T19" s="7">
        <f t="shared" si="4"/>
        <v>0</v>
      </c>
      <c r="U19" s="8">
        <v>21</v>
      </c>
      <c r="V19" s="6"/>
      <c r="W19" s="7">
        <f t="shared" si="5"/>
        <v>0</v>
      </c>
      <c r="X19" s="8"/>
      <c r="Y19" s="25">
        <f t="shared" si="6"/>
        <v>107</v>
      </c>
      <c r="Z19" s="25">
        <f t="shared" si="7"/>
        <v>97</v>
      </c>
      <c r="AA19" s="18">
        <v>22</v>
      </c>
      <c r="AB19" s="36" t="s">
        <v>53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15" customHeight="1" x14ac:dyDescent="0.2">
      <c r="B20" s="177" t="s">
        <v>187</v>
      </c>
      <c r="C20" s="178" t="s">
        <v>4</v>
      </c>
      <c r="D20" s="178" t="s">
        <v>16</v>
      </c>
      <c r="E20" s="179"/>
      <c r="F20" s="180">
        <v>1352</v>
      </c>
      <c r="G20" s="6"/>
      <c r="H20" s="7">
        <f t="shared" si="0"/>
        <v>43</v>
      </c>
      <c r="I20" s="8">
        <v>8</v>
      </c>
      <c r="J20" s="6" t="s">
        <v>110</v>
      </c>
      <c r="K20" s="7">
        <f t="shared" si="1"/>
        <v>35</v>
      </c>
      <c r="L20" s="8">
        <v>16</v>
      </c>
      <c r="M20" s="6"/>
      <c r="N20" s="7">
        <f t="shared" si="2"/>
        <v>41</v>
      </c>
      <c r="O20" s="8">
        <v>10</v>
      </c>
      <c r="P20" s="6"/>
      <c r="Q20" s="7">
        <f t="shared" si="3"/>
        <v>37</v>
      </c>
      <c r="R20" s="8">
        <v>14</v>
      </c>
      <c r="S20" s="6"/>
      <c r="T20" s="7">
        <f t="shared" si="4"/>
        <v>48</v>
      </c>
      <c r="U20" s="8">
        <v>3</v>
      </c>
      <c r="V20" s="6"/>
      <c r="W20" s="7">
        <f t="shared" si="5"/>
        <v>0</v>
      </c>
      <c r="X20" s="8"/>
      <c r="Y20" s="25">
        <f t="shared" si="6"/>
        <v>169</v>
      </c>
      <c r="Z20" s="25">
        <f t="shared" si="7"/>
        <v>35</v>
      </c>
      <c r="AA20" s="191">
        <v>6</v>
      </c>
      <c r="AB20" s="3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15" customHeight="1" x14ac:dyDescent="0.2">
      <c r="B21" s="17" t="s">
        <v>151</v>
      </c>
      <c r="C21" s="16" t="s">
        <v>125</v>
      </c>
      <c r="D21" s="173" t="s">
        <v>126</v>
      </c>
      <c r="E21" s="21"/>
      <c r="F21" s="23">
        <v>1337</v>
      </c>
      <c r="G21" s="6" t="s">
        <v>110</v>
      </c>
      <c r="H21" s="7">
        <f t="shared" si="0"/>
        <v>0</v>
      </c>
      <c r="I21" s="8">
        <v>40</v>
      </c>
      <c r="J21" s="6"/>
      <c r="K21" s="7">
        <f t="shared" si="1"/>
        <v>15</v>
      </c>
      <c r="L21" s="8">
        <v>36</v>
      </c>
      <c r="M21" s="6"/>
      <c r="N21" s="7">
        <f t="shared" si="2"/>
        <v>28</v>
      </c>
      <c r="O21" s="8">
        <v>23</v>
      </c>
      <c r="P21" s="6"/>
      <c r="Q21" s="7">
        <f t="shared" si="3"/>
        <v>27</v>
      </c>
      <c r="R21" s="8">
        <v>24</v>
      </c>
      <c r="S21" s="6"/>
      <c r="T21" s="7">
        <f t="shared" si="4"/>
        <v>40</v>
      </c>
      <c r="U21" s="8">
        <v>11</v>
      </c>
      <c r="V21" s="6"/>
      <c r="W21" s="7">
        <f t="shared" si="5"/>
        <v>0</v>
      </c>
      <c r="X21" s="8"/>
      <c r="Y21" s="25">
        <f t="shared" si="6"/>
        <v>110</v>
      </c>
      <c r="Z21" s="25">
        <f t="shared" si="7"/>
        <v>94</v>
      </c>
      <c r="AA21" s="18">
        <v>18</v>
      </c>
      <c r="AB21" s="35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15" customHeight="1" x14ac:dyDescent="0.2">
      <c r="B22" s="17" t="s">
        <v>153</v>
      </c>
      <c r="C22" s="16" t="s">
        <v>93</v>
      </c>
      <c r="D22" s="16" t="s">
        <v>44</v>
      </c>
      <c r="E22" s="20"/>
      <c r="F22" s="24">
        <v>1331</v>
      </c>
      <c r="G22" s="6"/>
      <c r="H22" s="7">
        <f t="shared" si="0"/>
        <v>45</v>
      </c>
      <c r="I22" s="8">
        <v>6</v>
      </c>
      <c r="J22" s="6"/>
      <c r="K22" s="7">
        <f t="shared" si="1"/>
        <v>40</v>
      </c>
      <c r="L22" s="8">
        <v>11</v>
      </c>
      <c r="M22" s="6"/>
      <c r="N22" s="7">
        <f t="shared" si="2"/>
        <v>32</v>
      </c>
      <c r="O22" s="8">
        <v>19</v>
      </c>
      <c r="P22" s="6" t="s">
        <v>110</v>
      </c>
      <c r="Q22" s="7">
        <f t="shared" si="3"/>
        <v>0</v>
      </c>
      <c r="R22" s="8">
        <v>37</v>
      </c>
      <c r="S22" s="6"/>
      <c r="T22" s="7">
        <f t="shared" si="4"/>
        <v>0</v>
      </c>
      <c r="U22" s="8">
        <v>21</v>
      </c>
      <c r="V22" s="6"/>
      <c r="W22" s="7">
        <f t="shared" si="5"/>
        <v>0</v>
      </c>
      <c r="X22" s="8"/>
      <c r="Y22" s="25">
        <f t="shared" si="6"/>
        <v>117</v>
      </c>
      <c r="Z22" s="25">
        <f t="shared" si="7"/>
        <v>57</v>
      </c>
      <c r="AA22" s="18">
        <v>16</v>
      </c>
      <c r="AB22" s="35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5" customHeight="1" x14ac:dyDescent="0.2">
      <c r="B23" s="17" t="s">
        <v>185</v>
      </c>
      <c r="C23" s="16" t="s">
        <v>99</v>
      </c>
      <c r="D23" s="16" t="s">
        <v>42</v>
      </c>
      <c r="E23" s="20" t="s">
        <v>137</v>
      </c>
      <c r="F23" s="23">
        <v>1318</v>
      </c>
      <c r="G23" s="6"/>
      <c r="H23" s="7">
        <f t="shared" si="0"/>
        <v>44</v>
      </c>
      <c r="I23" s="8">
        <v>7</v>
      </c>
      <c r="J23" s="6" t="s">
        <v>110</v>
      </c>
      <c r="K23" s="7">
        <f t="shared" si="1"/>
        <v>0</v>
      </c>
      <c r="L23" s="8">
        <v>48</v>
      </c>
      <c r="M23" s="6"/>
      <c r="N23" s="7">
        <f t="shared" si="2"/>
        <v>47</v>
      </c>
      <c r="O23" s="8">
        <v>4</v>
      </c>
      <c r="P23" s="6"/>
      <c r="Q23" s="7">
        <f t="shared" si="3"/>
        <v>0</v>
      </c>
      <c r="R23" s="8">
        <v>37</v>
      </c>
      <c r="S23" s="6"/>
      <c r="T23" s="7">
        <f t="shared" si="4"/>
        <v>0</v>
      </c>
      <c r="U23" s="8">
        <v>21</v>
      </c>
      <c r="V23" s="6"/>
      <c r="W23" s="7">
        <f t="shared" si="5"/>
        <v>0</v>
      </c>
      <c r="X23" s="8"/>
      <c r="Y23" s="25">
        <f t="shared" si="6"/>
        <v>91</v>
      </c>
      <c r="Z23" s="25">
        <f t="shared" si="7"/>
        <v>69</v>
      </c>
      <c r="AA23" s="18">
        <v>29</v>
      </c>
      <c r="AB23" s="35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15" customHeight="1" x14ac:dyDescent="0.2">
      <c r="B24" s="17" t="s">
        <v>152</v>
      </c>
      <c r="C24" s="16" t="s">
        <v>211</v>
      </c>
      <c r="D24" s="16" t="s">
        <v>212</v>
      </c>
      <c r="E24" s="19"/>
      <c r="F24" s="25">
        <v>1316</v>
      </c>
      <c r="G24" s="6"/>
      <c r="H24" s="7">
        <f t="shared" si="0"/>
        <v>0</v>
      </c>
      <c r="I24" s="8">
        <v>40</v>
      </c>
      <c r="J24" s="6" t="s">
        <v>110</v>
      </c>
      <c r="K24" s="7">
        <f t="shared" si="1"/>
        <v>0</v>
      </c>
      <c r="L24" s="8">
        <v>48</v>
      </c>
      <c r="M24" s="6"/>
      <c r="N24" s="7">
        <f t="shared" si="2"/>
        <v>43</v>
      </c>
      <c r="O24" s="8">
        <v>8</v>
      </c>
      <c r="P24" s="6"/>
      <c r="Q24" s="7">
        <f t="shared" si="3"/>
        <v>36</v>
      </c>
      <c r="R24" s="8">
        <v>15</v>
      </c>
      <c r="S24" s="6"/>
      <c r="T24" s="7">
        <f t="shared" si="4"/>
        <v>41</v>
      </c>
      <c r="U24" s="8">
        <v>10</v>
      </c>
      <c r="V24" s="6"/>
      <c r="W24" s="7">
        <f t="shared" si="5"/>
        <v>0</v>
      </c>
      <c r="X24" s="8"/>
      <c r="Y24" s="25">
        <f t="shared" si="6"/>
        <v>120</v>
      </c>
      <c r="Z24" s="25">
        <f t="shared" si="7"/>
        <v>73</v>
      </c>
      <c r="AA24" s="18">
        <v>15</v>
      </c>
      <c r="AB24" s="35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15" customHeight="1" x14ac:dyDescent="0.2">
      <c r="B25" s="17" t="s">
        <v>186</v>
      </c>
      <c r="C25" s="16" t="s">
        <v>45</v>
      </c>
      <c r="D25" s="16" t="s">
        <v>44</v>
      </c>
      <c r="E25" s="19"/>
      <c r="F25" s="23">
        <v>1315</v>
      </c>
      <c r="G25" s="6"/>
      <c r="H25" s="7">
        <f t="shared" si="0"/>
        <v>46</v>
      </c>
      <c r="I25" s="8">
        <v>5</v>
      </c>
      <c r="J25" s="6"/>
      <c r="K25" s="7">
        <f t="shared" si="1"/>
        <v>13</v>
      </c>
      <c r="L25" s="8">
        <v>38</v>
      </c>
      <c r="M25" s="6"/>
      <c r="N25" s="7">
        <f t="shared" si="2"/>
        <v>31</v>
      </c>
      <c r="O25" s="8">
        <v>20</v>
      </c>
      <c r="P25" s="6"/>
      <c r="Q25" s="7">
        <f t="shared" si="3"/>
        <v>47</v>
      </c>
      <c r="R25" s="8">
        <v>4</v>
      </c>
      <c r="S25" s="6" t="s">
        <v>110</v>
      </c>
      <c r="T25" s="7">
        <f t="shared" si="4"/>
        <v>0</v>
      </c>
      <c r="U25" s="8">
        <v>21</v>
      </c>
      <c r="V25" s="6"/>
      <c r="W25" s="7">
        <f t="shared" si="5"/>
        <v>0</v>
      </c>
      <c r="X25" s="8"/>
      <c r="Y25" s="25">
        <f t="shared" si="6"/>
        <v>137</v>
      </c>
      <c r="Z25" s="25">
        <f t="shared" si="7"/>
        <v>67</v>
      </c>
      <c r="AA25" s="18">
        <v>11</v>
      </c>
      <c r="AB25" s="35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15" customHeight="1" x14ac:dyDescent="0.2">
      <c r="B26" s="17" t="s">
        <v>188</v>
      </c>
      <c r="C26" s="172" t="s">
        <v>97</v>
      </c>
      <c r="D26" s="171" t="s">
        <v>42</v>
      </c>
      <c r="E26" s="20"/>
      <c r="F26" s="24">
        <v>1312</v>
      </c>
      <c r="G26" s="6"/>
      <c r="H26" s="7">
        <f t="shared" si="0"/>
        <v>47</v>
      </c>
      <c r="I26" s="8">
        <v>4</v>
      </c>
      <c r="J26" s="6" t="s">
        <v>110</v>
      </c>
      <c r="K26" s="7">
        <f t="shared" si="1"/>
        <v>0</v>
      </c>
      <c r="L26" s="8">
        <v>48</v>
      </c>
      <c r="M26" s="6"/>
      <c r="N26" s="7">
        <f t="shared" si="2"/>
        <v>0</v>
      </c>
      <c r="O26" s="8">
        <v>41</v>
      </c>
      <c r="P26" s="6"/>
      <c r="Q26" s="7">
        <f t="shared" si="3"/>
        <v>0</v>
      </c>
      <c r="R26" s="8">
        <v>37</v>
      </c>
      <c r="S26" s="6"/>
      <c r="T26" s="7">
        <f t="shared" si="4"/>
        <v>0</v>
      </c>
      <c r="U26" s="8">
        <v>21</v>
      </c>
      <c r="V26" s="6"/>
      <c r="W26" s="7">
        <f t="shared" si="5"/>
        <v>0</v>
      </c>
      <c r="X26" s="8"/>
      <c r="Y26" s="25">
        <f t="shared" si="6"/>
        <v>47</v>
      </c>
      <c r="Z26" s="25">
        <f t="shared" si="7"/>
        <v>103</v>
      </c>
      <c r="AA26" s="18">
        <v>45</v>
      </c>
      <c r="AB26" s="35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15" customHeight="1" x14ac:dyDescent="0.2">
      <c r="B27" s="17" t="s">
        <v>189</v>
      </c>
      <c r="C27" s="171" t="s">
        <v>46</v>
      </c>
      <c r="D27" s="171" t="s">
        <v>16</v>
      </c>
      <c r="E27" s="5"/>
      <c r="F27" s="24">
        <v>1305</v>
      </c>
      <c r="G27" s="6"/>
      <c r="H27" s="7">
        <f t="shared" si="0"/>
        <v>24</v>
      </c>
      <c r="I27" s="8">
        <v>27</v>
      </c>
      <c r="J27" s="6"/>
      <c r="K27" s="7">
        <f t="shared" si="1"/>
        <v>33</v>
      </c>
      <c r="L27" s="8">
        <v>18</v>
      </c>
      <c r="M27" s="6" t="s">
        <v>110</v>
      </c>
      <c r="N27" s="7">
        <f t="shared" si="2"/>
        <v>0</v>
      </c>
      <c r="O27" s="8">
        <v>41</v>
      </c>
      <c r="P27" s="6"/>
      <c r="Q27" s="7">
        <f t="shared" si="3"/>
        <v>42</v>
      </c>
      <c r="R27" s="8">
        <v>9</v>
      </c>
      <c r="S27" s="6"/>
      <c r="T27" s="7">
        <f t="shared" si="4"/>
        <v>0</v>
      </c>
      <c r="U27" s="8">
        <v>21</v>
      </c>
      <c r="V27" s="6"/>
      <c r="W27" s="7">
        <f t="shared" si="5"/>
        <v>0</v>
      </c>
      <c r="X27" s="8"/>
      <c r="Y27" s="25">
        <f t="shared" si="6"/>
        <v>99</v>
      </c>
      <c r="Z27" s="25">
        <f t="shared" si="7"/>
        <v>75</v>
      </c>
      <c r="AA27" s="18">
        <v>24</v>
      </c>
      <c r="AB27" s="35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15" customHeight="1" x14ac:dyDescent="0.2">
      <c r="B28" s="17" t="s">
        <v>154</v>
      </c>
      <c r="C28" s="172" t="s">
        <v>10</v>
      </c>
      <c r="D28" s="172" t="s">
        <v>17</v>
      </c>
      <c r="E28" s="22"/>
      <c r="F28" s="23">
        <v>1300</v>
      </c>
      <c r="G28" s="6"/>
      <c r="H28" s="7">
        <f t="shared" si="0"/>
        <v>30</v>
      </c>
      <c r="I28" s="8">
        <v>21</v>
      </c>
      <c r="J28" s="6"/>
      <c r="K28" s="7">
        <f t="shared" si="1"/>
        <v>27</v>
      </c>
      <c r="L28" s="8">
        <v>24</v>
      </c>
      <c r="M28" s="6"/>
      <c r="N28" s="7">
        <f t="shared" si="2"/>
        <v>46</v>
      </c>
      <c r="O28" s="8">
        <v>5</v>
      </c>
      <c r="P28" s="6"/>
      <c r="Q28" s="7">
        <f t="shared" si="3"/>
        <v>33</v>
      </c>
      <c r="R28" s="8">
        <v>18</v>
      </c>
      <c r="S28" s="6" t="s">
        <v>110</v>
      </c>
      <c r="T28" s="7">
        <f t="shared" si="4"/>
        <v>0</v>
      </c>
      <c r="U28" s="8">
        <v>21</v>
      </c>
      <c r="V28" s="6"/>
      <c r="W28" s="7">
        <f t="shared" si="5"/>
        <v>0</v>
      </c>
      <c r="X28" s="8"/>
      <c r="Y28" s="25">
        <f t="shared" si="6"/>
        <v>136</v>
      </c>
      <c r="Z28" s="25">
        <f t="shared" si="7"/>
        <v>68</v>
      </c>
      <c r="AA28" s="18">
        <v>12</v>
      </c>
      <c r="AB28" s="35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5" customHeight="1" x14ac:dyDescent="0.2">
      <c r="B29" s="177" t="s">
        <v>158</v>
      </c>
      <c r="C29" s="178" t="s">
        <v>6</v>
      </c>
      <c r="D29" s="199" t="s">
        <v>16</v>
      </c>
      <c r="E29" s="201"/>
      <c r="F29" s="200">
        <v>1297</v>
      </c>
      <c r="G29" s="6" t="s">
        <v>110</v>
      </c>
      <c r="H29" s="7">
        <f t="shared" si="0"/>
        <v>26</v>
      </c>
      <c r="I29" s="8">
        <v>25</v>
      </c>
      <c r="J29" s="6"/>
      <c r="K29" s="7">
        <f t="shared" si="1"/>
        <v>39</v>
      </c>
      <c r="L29" s="8">
        <v>12</v>
      </c>
      <c r="M29" s="6"/>
      <c r="N29" s="7">
        <f t="shared" si="2"/>
        <v>42</v>
      </c>
      <c r="O29" s="8">
        <v>9</v>
      </c>
      <c r="P29" s="6"/>
      <c r="Q29" s="7">
        <f t="shared" si="3"/>
        <v>43</v>
      </c>
      <c r="R29" s="8">
        <v>8</v>
      </c>
      <c r="S29" s="6"/>
      <c r="T29" s="7">
        <f t="shared" si="4"/>
        <v>46</v>
      </c>
      <c r="U29" s="8">
        <v>5</v>
      </c>
      <c r="V29" s="6"/>
      <c r="W29" s="7">
        <f t="shared" si="5"/>
        <v>0</v>
      </c>
      <c r="X29" s="8"/>
      <c r="Y29" s="25">
        <f t="shared" si="6"/>
        <v>170</v>
      </c>
      <c r="Z29" s="25">
        <f t="shared" si="7"/>
        <v>34</v>
      </c>
      <c r="AA29" s="191">
        <v>5</v>
      </c>
      <c r="AB29" s="35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15" customHeight="1" x14ac:dyDescent="0.2">
      <c r="B30" s="17" t="s">
        <v>190</v>
      </c>
      <c r="C30" s="16" t="s">
        <v>8</v>
      </c>
      <c r="D30" s="16" t="s">
        <v>92</v>
      </c>
      <c r="E30" s="20"/>
      <c r="F30" s="23">
        <v>1292</v>
      </c>
      <c r="G30" s="6"/>
      <c r="H30" s="7">
        <f t="shared" si="0"/>
        <v>36</v>
      </c>
      <c r="I30" s="8">
        <v>15</v>
      </c>
      <c r="J30" s="6"/>
      <c r="K30" s="7">
        <f t="shared" si="1"/>
        <v>29</v>
      </c>
      <c r="L30" s="8">
        <v>22</v>
      </c>
      <c r="M30" s="6"/>
      <c r="N30" s="7">
        <f t="shared" si="2"/>
        <v>36</v>
      </c>
      <c r="O30" s="8">
        <v>15</v>
      </c>
      <c r="P30" s="6" t="s">
        <v>110</v>
      </c>
      <c r="Q30" s="7">
        <f t="shared" si="3"/>
        <v>0</v>
      </c>
      <c r="R30" s="8">
        <v>37</v>
      </c>
      <c r="S30" s="6"/>
      <c r="T30" s="7">
        <f t="shared" si="4"/>
        <v>0</v>
      </c>
      <c r="U30" s="8">
        <v>21</v>
      </c>
      <c r="V30" s="6"/>
      <c r="W30" s="7">
        <f t="shared" si="5"/>
        <v>0</v>
      </c>
      <c r="X30" s="8"/>
      <c r="Y30" s="25">
        <f t="shared" si="6"/>
        <v>101</v>
      </c>
      <c r="Z30" s="25">
        <f t="shared" si="7"/>
        <v>73</v>
      </c>
      <c r="AA30" s="18">
        <v>23</v>
      </c>
      <c r="AB30" s="36" t="s">
        <v>55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15" customHeight="1" x14ac:dyDescent="0.2">
      <c r="B31" s="17" t="s">
        <v>155</v>
      </c>
      <c r="C31" s="16" t="s">
        <v>96</v>
      </c>
      <c r="D31" s="16" t="s">
        <v>16</v>
      </c>
      <c r="E31" s="202"/>
      <c r="F31" s="24">
        <v>1292</v>
      </c>
      <c r="G31" s="6"/>
      <c r="H31" s="7">
        <f t="shared" si="0"/>
        <v>23</v>
      </c>
      <c r="I31" s="8">
        <v>28</v>
      </c>
      <c r="J31" s="6" t="s">
        <v>110</v>
      </c>
      <c r="K31" s="7">
        <f t="shared" si="1"/>
        <v>0</v>
      </c>
      <c r="L31" s="8">
        <v>48</v>
      </c>
      <c r="M31" s="6"/>
      <c r="N31" s="7">
        <f t="shared" si="2"/>
        <v>16</v>
      </c>
      <c r="O31" s="8">
        <v>35</v>
      </c>
      <c r="P31" s="6"/>
      <c r="Q31" s="7">
        <f t="shared" si="3"/>
        <v>40</v>
      </c>
      <c r="R31" s="8">
        <v>11</v>
      </c>
      <c r="S31" s="6"/>
      <c r="T31" s="7">
        <f t="shared" si="4"/>
        <v>0</v>
      </c>
      <c r="U31" s="8">
        <v>21</v>
      </c>
      <c r="V31" s="6"/>
      <c r="W31" s="7">
        <f t="shared" si="5"/>
        <v>0</v>
      </c>
      <c r="X31" s="8"/>
      <c r="Y31" s="25">
        <f t="shared" si="6"/>
        <v>79</v>
      </c>
      <c r="Z31" s="25">
        <f t="shared" si="7"/>
        <v>95</v>
      </c>
      <c r="AA31" s="18">
        <v>36</v>
      </c>
      <c r="AB31" s="36" t="s">
        <v>56</v>
      </c>
      <c r="AC31" s="9"/>
      <c r="AD31" s="9"/>
      <c r="AE31" s="233">
        <f>MAX(AA26:AB85)</f>
        <v>58</v>
      </c>
      <c r="AF31" s="23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15" customHeight="1" x14ac:dyDescent="0.2">
      <c r="B32" s="17" t="s">
        <v>156</v>
      </c>
      <c r="C32" s="171" t="s">
        <v>94</v>
      </c>
      <c r="D32" s="172" t="s">
        <v>95</v>
      </c>
      <c r="E32" s="22"/>
      <c r="F32" s="23">
        <v>1286</v>
      </c>
      <c r="G32" s="6"/>
      <c r="H32" s="7">
        <f t="shared" si="0"/>
        <v>32</v>
      </c>
      <c r="I32" s="8">
        <v>19</v>
      </c>
      <c r="J32" s="6"/>
      <c r="K32" s="7">
        <f t="shared" si="1"/>
        <v>38</v>
      </c>
      <c r="L32" s="8">
        <v>13</v>
      </c>
      <c r="M32" s="6"/>
      <c r="N32" s="7">
        <f t="shared" si="2"/>
        <v>23</v>
      </c>
      <c r="O32" s="8">
        <v>28</v>
      </c>
      <c r="P32" s="6" t="s">
        <v>110</v>
      </c>
      <c r="Q32" s="7">
        <f t="shared" si="3"/>
        <v>0</v>
      </c>
      <c r="R32" s="8">
        <v>37</v>
      </c>
      <c r="S32" s="6"/>
      <c r="T32" s="7">
        <f t="shared" si="4"/>
        <v>0</v>
      </c>
      <c r="U32" s="8">
        <v>21</v>
      </c>
      <c r="V32" s="6"/>
      <c r="W32" s="7">
        <f t="shared" si="5"/>
        <v>0</v>
      </c>
      <c r="X32" s="8"/>
      <c r="Y32" s="25">
        <f t="shared" si="6"/>
        <v>93</v>
      </c>
      <c r="Z32" s="25">
        <f t="shared" si="7"/>
        <v>81</v>
      </c>
      <c r="AA32" s="18">
        <v>27</v>
      </c>
      <c r="AB32" s="35"/>
      <c r="AE32" s="234"/>
      <c r="AF32" s="23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15" customHeight="1" x14ac:dyDescent="0.2">
      <c r="B33" s="17" t="s">
        <v>191</v>
      </c>
      <c r="C33" s="173" t="s">
        <v>7</v>
      </c>
      <c r="D33" s="173" t="s">
        <v>98</v>
      </c>
      <c r="E33" s="21"/>
      <c r="F33" s="25">
        <v>1278</v>
      </c>
      <c r="G33" s="6"/>
      <c r="H33" s="7">
        <f t="shared" si="0"/>
        <v>39</v>
      </c>
      <c r="I33" s="8">
        <v>12</v>
      </c>
      <c r="J33" s="6"/>
      <c r="K33" s="7">
        <f t="shared" si="1"/>
        <v>34</v>
      </c>
      <c r="L33" s="8">
        <v>17</v>
      </c>
      <c r="M33" s="6" t="s">
        <v>110</v>
      </c>
      <c r="N33" s="7">
        <f t="shared" si="2"/>
        <v>0</v>
      </c>
      <c r="O33" s="8">
        <v>41</v>
      </c>
      <c r="P33" s="6"/>
      <c r="Q33" s="7">
        <f t="shared" si="3"/>
        <v>0</v>
      </c>
      <c r="R33" s="8">
        <v>37</v>
      </c>
      <c r="S33" s="6"/>
      <c r="T33" s="7">
        <f t="shared" si="4"/>
        <v>0</v>
      </c>
      <c r="U33" s="8">
        <v>21</v>
      </c>
      <c r="V33" s="6"/>
      <c r="W33" s="7">
        <f t="shared" si="5"/>
        <v>0</v>
      </c>
      <c r="X33" s="8"/>
      <c r="Y33" s="25">
        <f t="shared" si="6"/>
        <v>73</v>
      </c>
      <c r="Z33" s="25">
        <f t="shared" si="7"/>
        <v>87</v>
      </c>
      <c r="AA33" s="18">
        <v>38</v>
      </c>
      <c r="AB33" s="35"/>
      <c r="AE33" s="234"/>
      <c r="AF33" s="234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15" customHeight="1" x14ac:dyDescent="0.2">
      <c r="B34" s="17" t="s">
        <v>157</v>
      </c>
      <c r="C34" s="16" t="s">
        <v>209</v>
      </c>
      <c r="D34" s="16" t="s">
        <v>19</v>
      </c>
      <c r="E34" s="20"/>
      <c r="F34" s="25">
        <v>1276</v>
      </c>
      <c r="G34" s="6"/>
      <c r="H34" s="7">
        <f t="shared" si="0"/>
        <v>0</v>
      </c>
      <c r="I34" s="8">
        <v>40</v>
      </c>
      <c r="J34" s="6" t="s">
        <v>110</v>
      </c>
      <c r="K34" s="7">
        <f t="shared" si="1"/>
        <v>0</v>
      </c>
      <c r="L34" s="8">
        <v>48</v>
      </c>
      <c r="M34" s="6"/>
      <c r="N34" s="7">
        <f t="shared" si="2"/>
        <v>27</v>
      </c>
      <c r="O34" s="8">
        <v>24</v>
      </c>
      <c r="P34" s="6"/>
      <c r="Q34" s="7">
        <f t="shared" si="3"/>
        <v>0</v>
      </c>
      <c r="R34" s="8">
        <v>37</v>
      </c>
      <c r="S34" s="6"/>
      <c r="T34" s="7">
        <f t="shared" si="4"/>
        <v>0</v>
      </c>
      <c r="U34" s="8">
        <v>21</v>
      </c>
      <c r="V34" s="6"/>
      <c r="W34" s="7">
        <f t="shared" si="5"/>
        <v>0</v>
      </c>
      <c r="X34" s="8"/>
      <c r="Y34" s="8">
        <f t="shared" si="6"/>
        <v>27</v>
      </c>
      <c r="Z34" s="8">
        <f t="shared" si="7"/>
        <v>122</v>
      </c>
      <c r="AA34" s="18">
        <v>56</v>
      </c>
      <c r="AB34" s="35"/>
      <c r="AE34" s="234"/>
      <c r="AF34" s="234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15" customHeight="1" x14ac:dyDescent="0.2">
      <c r="B35" s="17" t="s">
        <v>192</v>
      </c>
      <c r="C35" s="16" t="s">
        <v>11</v>
      </c>
      <c r="D35" s="16" t="s">
        <v>92</v>
      </c>
      <c r="E35" s="20"/>
      <c r="F35" s="23">
        <v>1250</v>
      </c>
      <c r="G35" s="6"/>
      <c r="H35" s="7">
        <f t="shared" si="0"/>
        <v>38</v>
      </c>
      <c r="I35" s="8">
        <v>13</v>
      </c>
      <c r="J35" s="6"/>
      <c r="K35" s="7">
        <f t="shared" si="1"/>
        <v>6</v>
      </c>
      <c r="L35" s="8">
        <v>45</v>
      </c>
      <c r="M35" s="6" t="s">
        <v>110</v>
      </c>
      <c r="N35" s="7">
        <f t="shared" si="2"/>
        <v>0</v>
      </c>
      <c r="O35" s="8">
        <v>41</v>
      </c>
      <c r="P35" s="6"/>
      <c r="Q35" s="7">
        <f t="shared" si="3"/>
        <v>0</v>
      </c>
      <c r="R35" s="8">
        <v>37</v>
      </c>
      <c r="S35" s="6"/>
      <c r="T35" s="7">
        <f t="shared" si="4"/>
        <v>0</v>
      </c>
      <c r="U35" s="8">
        <v>21</v>
      </c>
      <c r="V35" s="6"/>
      <c r="W35" s="7">
        <f t="shared" si="5"/>
        <v>0</v>
      </c>
      <c r="X35" s="8"/>
      <c r="Y35" s="25">
        <f t="shared" si="6"/>
        <v>44</v>
      </c>
      <c r="Z35" s="25">
        <f t="shared" si="7"/>
        <v>116</v>
      </c>
      <c r="AA35" s="18">
        <v>48</v>
      </c>
      <c r="AB35" s="35"/>
      <c r="AE35" s="234"/>
      <c r="AF35" s="234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15" customHeight="1" x14ac:dyDescent="0.2">
      <c r="B36" s="17" t="s">
        <v>159</v>
      </c>
      <c r="C36" s="16" t="s">
        <v>5</v>
      </c>
      <c r="D36" s="16" t="s">
        <v>17</v>
      </c>
      <c r="E36" s="20"/>
      <c r="F36" s="19">
        <v>1229</v>
      </c>
      <c r="G36" s="6"/>
      <c r="H36" s="7">
        <f t="shared" si="0"/>
        <v>34</v>
      </c>
      <c r="I36" s="8">
        <v>17</v>
      </c>
      <c r="J36" s="6"/>
      <c r="K36" s="7">
        <f t="shared" si="1"/>
        <v>21</v>
      </c>
      <c r="L36" s="8">
        <v>30</v>
      </c>
      <c r="M36" s="6"/>
      <c r="N36" s="7">
        <f t="shared" si="2"/>
        <v>13</v>
      </c>
      <c r="O36" s="8">
        <v>38</v>
      </c>
      <c r="P36" s="6"/>
      <c r="Q36" s="7">
        <f t="shared" si="3"/>
        <v>41</v>
      </c>
      <c r="R36" s="8">
        <v>10</v>
      </c>
      <c r="S36" s="6" t="s">
        <v>110</v>
      </c>
      <c r="T36" s="7">
        <f t="shared" si="4"/>
        <v>0</v>
      </c>
      <c r="U36" s="8">
        <v>21</v>
      </c>
      <c r="V36" s="6"/>
      <c r="W36" s="7">
        <f t="shared" si="5"/>
        <v>0</v>
      </c>
      <c r="X36" s="8"/>
      <c r="Y36" s="25">
        <f t="shared" si="6"/>
        <v>109</v>
      </c>
      <c r="Z36" s="25">
        <f t="shared" si="7"/>
        <v>95</v>
      </c>
      <c r="AA36" s="18">
        <v>20</v>
      </c>
      <c r="AB36" s="36" t="s">
        <v>58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15" customHeight="1" x14ac:dyDescent="0.2">
      <c r="B37" s="17" t="s">
        <v>161</v>
      </c>
      <c r="C37" s="16" t="s">
        <v>14</v>
      </c>
      <c r="D37" s="16" t="s">
        <v>44</v>
      </c>
      <c r="E37" s="19"/>
      <c r="F37" s="23">
        <v>1214</v>
      </c>
      <c r="G37" s="6"/>
      <c r="H37" s="7">
        <f t="shared" ref="H37:H68" si="8">IF(I37&gt;$H$81,0,IF(I37=1,50)+IF(I37=2,49)+IF(I37=3,48)+IF(I37=4,47)+IF(I37=5,46)+IF(I37=6,45)+IF(I37=7,44)+IF(I37=8,43)+IF(I37=9,42)+IF(I37=10,41)+IF(I37=11,40)+IF(I37=12,39)+IF(I37=13,38)+IF(I37=14,37)+IF(I37=15,36)+IF(I37=16,35)+IF(I37=17,34)+IF(I37=18,33)+IF(I37=19,32)+IF(I37=20,31)+IF(I37=21,30)+IF(I37=22,29)+IF(I37=23,28)+IF(I37=24,27)+IF(I37=25,26)+IF(I37=26,25)+IF(I37=27,24)+IF(I37=28,23)+IF(I37=29,22)+IF(I37=30,21)+IF(I37=31,20)+IF(I37=32,19)+IF(I37=33,18)+IF(I37=34,17)+IF(I37=35,16)+IF(I37=36,15)+IF(I37=37,14)+IF(I37=38,13)+IF(I37=39,12)+IF(I37=40,11)+IF(I37=41,10)+IF(I37=42,9)+IF(I37=43,8)+IF(I37=44,7)+IF(I37=45,6)+IF(I37=46,5)+IF(I37=47,4)+IF(I37=48,3)+IF(I37=49,2)+IF(I37=50,1))</f>
        <v>29</v>
      </c>
      <c r="I37" s="8">
        <v>22</v>
      </c>
      <c r="J37" s="6"/>
      <c r="K37" s="7">
        <f t="shared" ref="K37:K68" si="9">IF(L37&gt;$K$81,0,IF(L37=1,50)+IF(L37=2,49)+IF(L37=3,48)+IF(L37=4,47)+IF(L37=5,46)+IF(L37=6,45)+IF(L37=7,44)+IF(L37=8,43)+IF(L37=9,42)+IF(L37=10,41)+IF(L37=11,40)+IF(L37=12,39)+IF(L37=13,38)+IF(L37=14,37)+IF(L37=15,36)+IF(L37=16,35)+IF(L37=17,34)+IF(L37=18,33)+IF(L37=19,32)+IF(L37=20,31)+IF(L37=21,30)+IF(L37=22,29)+IF(L37=23,28)+IF(L37=24,27)+IF(L37=25,26)+IF(L37=26,25)+IF(L37=27,24)+IF(L37=28,23)+IF(L37=29,22)+IF(L37=30,21)+IF(L37=31,20)+IF(L37=32,19)+IF(L37=33,18)+IF(L37=34,17)+IF(L37=35,16)+IF(L37=36,15)+IF(L37=37,14)+IF(L37=38,13)+IF(L37=39,12)+IF(L37=40,11)+IF(L37=41,10)+IF(L37=42,9)+IF(L37=43,8)+IF(L37=44,7)+IF(L37=45,6)+IF(L37=46,5)+IF(L37=47,4)+IF(L37=48,3)+IF(L37=49,2)+IF(L37=50,1))</f>
        <v>14</v>
      </c>
      <c r="L37" s="8">
        <v>37</v>
      </c>
      <c r="M37" s="6"/>
      <c r="N37" s="7">
        <f t="shared" ref="N37:N68" si="10">IF(O37&gt;$N$81,0,IF(O37=1,50)+IF(O37=2,49)+IF(O37=3,48)+IF(O37=4,47)+IF(O37=5,46)+IF(O37=6,45)+IF(O37=7,44)+IF(O37=8,43)+IF(O37=9,42)+IF(O37=10,41)+IF(O37=11,40)+IF(O37=12,39)+IF(O37=13,38)+IF(O37=14,37)+IF(O37=15,36)+IF(O37=16,35)+IF(O37=17,34)+IF(O37=18,33)+IF(O37=19,32)+IF(O37=20,31)+IF(O37=21,30)+IF(O37=22,29)+IF(O37=23,28)+IF(O37=24,27)+IF(O37=25,26)+IF(O37=26,25)+IF(O37=27,24)+IF(O37=28,23)+IF(O37=29,22)+IF(O37=30,21)+IF(O37=31,20)+IF(O37=32,19)+IF(O37=33,18)+IF(O37=34,17)+IF(O37=35,16)+IF(O37=36,15)+IF(O37=37,14)+IF(O37=38,13)+IF(O37=39,12)+IF(O37=40,11)+IF(O37=41,10)+IF(O37=42,9)+IF(O37=43,8)+IF(O37=44,7)+IF(O37=45,6)+IF(O37=46,5)+IF(O37=47,4)+IF(O37=48,3)+IF(O37=49,2)+IF(O37=50,1))</f>
        <v>48</v>
      </c>
      <c r="O37" s="8">
        <v>3</v>
      </c>
      <c r="P37" s="6"/>
      <c r="Q37" s="7">
        <f t="shared" ref="Q37:Q68" si="11">IF(R37&gt;$Q$81,0,IF(R37=1,50)+IF(R37=2,49)+IF(R37=3,48)+IF(R37=4,47)+IF(R37=5,46)+IF(R37=6,45)+IF(R37=7,44)+IF(R37=8,43)+IF(R37=9,42)+IF(R37=10,41)+IF(R37=11,40)+IF(R37=12,39)+IF(R37=13,38)+IF(R37=14,37)+IF(R37=15,36)+IF(R37=16,35)+IF(R37=17,34)+IF(R37=18,33)+IF(R37=19,32)+IF(R37=20,31)+IF(R37=21,30)+IF(R37=22,29)+IF(R37=23,28)+IF(R37=24,27)+IF(R37=25,26)+IF(R37=26,25)+IF(R37=27,24)+IF(R37=28,23)+IF(R37=29,22)+IF(R37=30,21)+IF(R37=31,20)+IF(R37=32,19)+IF(R37=33,18)+IF(R37=34,17)+IF(R37=35,16)+IF(R37=36,15)+IF(R37=37,14)+IF(R37=38,13)+IF(R37=39,12)+IF(R37=40,11)+IF(R37=41,10)+IF(R37=42,9)+IF(R37=43,8)+IF(R37=44,7)+IF(R37=45,6)+IF(R37=46,5)+IF(R37=47,4)+IF(R37=48,3)+IF(R37=49,2)+IF(R37=50,1))</f>
        <v>18</v>
      </c>
      <c r="R37" s="8">
        <v>33</v>
      </c>
      <c r="S37" s="6" t="s">
        <v>110</v>
      </c>
      <c r="T37" s="7">
        <f t="shared" ref="T37:T68" si="12">IF(U37&gt;$T$81,0,IF(U37=1,50)+IF(U37=2,49)+IF(U37=3,48)+IF(U37=4,47)+IF(U37=5,46)+IF(U37=6,45)+IF(U37=7,44)+IF(U37=8,43)+IF(U37=9,42)+IF(U37=10,41)+IF(U37=11,40)+IF(U37=12,39)+IF(U37=13,38)+IF(U37=14,37)+IF(U37=15,36)+IF(U37=16,35)+IF(U37=17,34)+IF(U37=18,33)+IF(U37=19,32)+IF(U37=20,31)+IF(U37=21,30)+IF(U37=22,29)+IF(U37=23,28)+IF(U37=24,27)+IF(U37=25,26)+IF(U37=26,25)+IF(U37=27,24)+IF(U37=28,23)+IF(U37=29,22)+IF(U37=30,21)+IF(U37=31,20)+IF(U37=32,19)+IF(U37=33,18)+IF(U37=34,17)+IF(U37=35,16)+IF(U37=36,15)+IF(U37=37,14)+IF(U37=38,13)+IF(U37=39,12)+IF(U37=40,11)+IF(U37=41,10)+IF(U37=42,9)+IF(U37=43,8)+IF(U37=44,7)+IF(U37=45,6)+IF(U37=46,5)+IF(U37=47,4)+IF(U37=48,3)+IF(U37=49,2)+IF(U37=50,1))</f>
        <v>0</v>
      </c>
      <c r="U37" s="8">
        <v>21</v>
      </c>
      <c r="V37" s="6"/>
      <c r="W37" s="7">
        <f t="shared" ref="W37:W68" si="13">IF(X37&gt;$W$81,0,IF(X37=1,50)+IF(X37=2,49)+IF(X37=3,48)+IF(X37=4,47)+IF(X37=5,46)+IF(X37=6,45)+IF(X37=7,44)+IF(X37=8,43)+IF(X37=9,42)+IF(X37=10,41)+IF(X37=11,40)+IF(X37=12,39)+IF(X37=13,38)+IF(X37=14,37)+IF(X37=15,36)+IF(X37=16,35)+IF(X37=17,34)+IF(X37=18,33)+IF(X37=19,32)+IF(X37=20,31)+IF(X37=21,30)+IF(X37=22,29)+IF(X37=23,28)+IF(X37=24,27)+IF(X37=25,26)+IF(X37=26,25)+IF(X37=27,24)+IF(X37=28,23)+IF(X37=29,22)+IF(X37=30,21)+IF(X37=31,20)+IF(X37=32,19)+IF(X37=33,18)+IF(X37=34,17)+IF(X37=35,16)+IF(X37=36,15)+IF(X37=37,14)+IF(X37=38,13)+IF(X37=39,12)+IF(X37=40,11)+IF(X37=41,10)+IF(X37=42,9)+IF(X37=43,8)+IF(X37=44,7)+IF(X37=45,6)+IF(X37=46,5)+IF(X37=47,4)+IF(X37=48,3)+IF(X37=49,2)+IF(X37=50,1))</f>
        <v>0</v>
      </c>
      <c r="X37" s="8"/>
      <c r="Y37" s="25">
        <f t="shared" ref="Y37:Y64" si="14">IF(G37="X",0,H37)+IF(J37="X",0,K37)+IF(M37="X",0,N37)+IF(P37="X",0,Q37)+IF(S37="X",0,T37)+IF(V37="X",0,W37)</f>
        <v>109</v>
      </c>
      <c r="Z37" s="25">
        <f t="shared" ref="Z37:Z64" si="15">IF(G37="X",0,I37)+IF(J37="X",0,L37)+IF(M37="X",0,O37)+IF(P37="X",0,R37)+IF(S37="X",0,U37)+IF(V37="X",0,X37)</f>
        <v>95</v>
      </c>
      <c r="AA37" s="18">
        <v>21</v>
      </c>
      <c r="AB37" s="35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15" customHeight="1" x14ac:dyDescent="0.2">
      <c r="B38" s="17" t="s">
        <v>194</v>
      </c>
      <c r="C38" s="16" t="s">
        <v>133</v>
      </c>
      <c r="D38" s="16" t="s">
        <v>92</v>
      </c>
      <c r="E38" s="20"/>
      <c r="F38" s="24">
        <v>1206</v>
      </c>
      <c r="G38" s="6" t="s">
        <v>110</v>
      </c>
      <c r="H38" s="7">
        <f t="shared" si="8"/>
        <v>0</v>
      </c>
      <c r="I38" s="8">
        <v>40</v>
      </c>
      <c r="J38" s="6"/>
      <c r="K38" s="7">
        <f t="shared" si="9"/>
        <v>25</v>
      </c>
      <c r="L38" s="8">
        <v>26</v>
      </c>
      <c r="M38" s="6"/>
      <c r="N38" s="7">
        <f t="shared" si="10"/>
        <v>35</v>
      </c>
      <c r="O38" s="8">
        <v>16</v>
      </c>
      <c r="P38" s="6"/>
      <c r="Q38" s="7">
        <f t="shared" si="11"/>
        <v>32</v>
      </c>
      <c r="R38" s="8">
        <v>19</v>
      </c>
      <c r="S38" s="6"/>
      <c r="T38" s="7">
        <f t="shared" si="12"/>
        <v>43</v>
      </c>
      <c r="U38" s="8">
        <v>8</v>
      </c>
      <c r="V38" s="6"/>
      <c r="W38" s="7">
        <f t="shared" si="13"/>
        <v>0</v>
      </c>
      <c r="X38" s="8"/>
      <c r="Y38" s="25">
        <f t="shared" si="14"/>
        <v>135</v>
      </c>
      <c r="Z38" s="25">
        <f t="shared" si="15"/>
        <v>69</v>
      </c>
      <c r="AA38" s="18">
        <v>13</v>
      </c>
      <c r="AB38" s="35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15" customHeight="1" x14ac:dyDescent="0.2">
      <c r="B39" s="17" t="s">
        <v>162</v>
      </c>
      <c r="C39" s="16" t="s">
        <v>48</v>
      </c>
      <c r="D39" s="16" t="s">
        <v>102</v>
      </c>
      <c r="E39" s="20" t="s">
        <v>137</v>
      </c>
      <c r="F39" s="23">
        <v>1196</v>
      </c>
      <c r="G39" s="6"/>
      <c r="H39" s="7">
        <f t="shared" si="8"/>
        <v>37</v>
      </c>
      <c r="I39" s="8">
        <v>14</v>
      </c>
      <c r="J39" s="6" t="s">
        <v>110</v>
      </c>
      <c r="K39" s="7">
        <f t="shared" si="9"/>
        <v>0</v>
      </c>
      <c r="L39" s="8">
        <v>48</v>
      </c>
      <c r="M39" s="6"/>
      <c r="N39" s="7">
        <f t="shared" si="10"/>
        <v>0</v>
      </c>
      <c r="O39" s="8">
        <v>41</v>
      </c>
      <c r="P39" s="6"/>
      <c r="Q39" s="7">
        <f t="shared" si="11"/>
        <v>0</v>
      </c>
      <c r="R39" s="8">
        <v>37</v>
      </c>
      <c r="S39" s="6"/>
      <c r="T39" s="7">
        <f t="shared" si="12"/>
        <v>0</v>
      </c>
      <c r="U39" s="8">
        <v>21</v>
      </c>
      <c r="V39" s="6"/>
      <c r="W39" s="7">
        <f t="shared" si="13"/>
        <v>0</v>
      </c>
      <c r="X39" s="8"/>
      <c r="Y39" s="25">
        <f t="shared" si="14"/>
        <v>37</v>
      </c>
      <c r="Z39" s="25">
        <f t="shared" si="15"/>
        <v>113</v>
      </c>
      <c r="AA39" s="18">
        <v>54</v>
      </c>
      <c r="AB39" s="35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5" customHeight="1" x14ac:dyDescent="0.2">
      <c r="B40" s="17" t="s">
        <v>163</v>
      </c>
      <c r="C40" s="16" t="s">
        <v>100</v>
      </c>
      <c r="D40" s="16" t="s">
        <v>16</v>
      </c>
      <c r="E40" s="20"/>
      <c r="F40" s="24">
        <v>1195</v>
      </c>
      <c r="G40" s="6"/>
      <c r="H40" s="7">
        <f t="shared" si="8"/>
        <v>18</v>
      </c>
      <c r="I40" s="8">
        <v>33</v>
      </c>
      <c r="J40" s="6"/>
      <c r="K40" s="7">
        <f t="shared" si="9"/>
        <v>26</v>
      </c>
      <c r="L40" s="8">
        <v>25</v>
      </c>
      <c r="M40" s="6"/>
      <c r="N40" s="7">
        <f t="shared" si="10"/>
        <v>30</v>
      </c>
      <c r="O40" s="8">
        <v>21</v>
      </c>
      <c r="P40" s="6" t="s">
        <v>110</v>
      </c>
      <c r="Q40" s="7">
        <f t="shared" si="11"/>
        <v>0</v>
      </c>
      <c r="R40" s="8">
        <v>37</v>
      </c>
      <c r="S40" s="6"/>
      <c r="T40" s="7">
        <f t="shared" si="12"/>
        <v>0</v>
      </c>
      <c r="U40" s="8">
        <v>21</v>
      </c>
      <c r="V40" s="6"/>
      <c r="W40" s="7">
        <f t="shared" si="13"/>
        <v>0</v>
      </c>
      <c r="X40" s="8"/>
      <c r="Y40" s="25">
        <f t="shared" si="14"/>
        <v>74</v>
      </c>
      <c r="Z40" s="25">
        <f t="shared" si="15"/>
        <v>100</v>
      </c>
      <c r="AA40" s="18">
        <v>37</v>
      </c>
      <c r="AB40" s="35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15" customHeight="1" x14ac:dyDescent="0.2">
      <c r="B41" s="17" t="s">
        <v>193</v>
      </c>
      <c r="C41" s="16" t="s">
        <v>47</v>
      </c>
      <c r="D41" s="16" t="s">
        <v>44</v>
      </c>
      <c r="E41" s="20"/>
      <c r="F41" s="25">
        <v>1194</v>
      </c>
      <c r="G41" s="6"/>
      <c r="H41" s="7">
        <f t="shared" si="8"/>
        <v>40</v>
      </c>
      <c r="I41" s="8">
        <v>11</v>
      </c>
      <c r="J41" s="6" t="s">
        <v>110</v>
      </c>
      <c r="K41" s="7">
        <f t="shared" si="9"/>
        <v>16</v>
      </c>
      <c r="L41" s="8">
        <v>35</v>
      </c>
      <c r="M41" s="6"/>
      <c r="N41" s="7">
        <f t="shared" si="10"/>
        <v>19</v>
      </c>
      <c r="O41" s="8">
        <v>32</v>
      </c>
      <c r="P41" s="6"/>
      <c r="Q41" s="7">
        <f t="shared" si="11"/>
        <v>44</v>
      </c>
      <c r="R41" s="8">
        <v>7</v>
      </c>
      <c r="S41" s="6"/>
      <c r="T41" s="7">
        <f t="shared" si="12"/>
        <v>35</v>
      </c>
      <c r="U41" s="8">
        <v>16</v>
      </c>
      <c r="V41" s="6"/>
      <c r="W41" s="7">
        <f t="shared" si="13"/>
        <v>0</v>
      </c>
      <c r="X41" s="8"/>
      <c r="Y41" s="25">
        <f t="shared" si="14"/>
        <v>138</v>
      </c>
      <c r="Z41" s="25">
        <f t="shared" si="15"/>
        <v>66</v>
      </c>
      <c r="AA41" s="18">
        <v>10</v>
      </c>
      <c r="AB41" s="35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15" customHeight="1" x14ac:dyDescent="0.2">
      <c r="B42" s="17" t="s">
        <v>164</v>
      </c>
      <c r="C42" s="171" t="s">
        <v>9</v>
      </c>
      <c r="D42" s="172" t="s">
        <v>19</v>
      </c>
      <c r="E42" s="22"/>
      <c r="F42" s="23">
        <v>1192</v>
      </c>
      <c r="G42" s="6"/>
      <c r="H42" s="7">
        <f t="shared" si="8"/>
        <v>25</v>
      </c>
      <c r="I42" s="8">
        <v>26</v>
      </c>
      <c r="J42" s="6"/>
      <c r="K42" s="7">
        <f t="shared" si="9"/>
        <v>9</v>
      </c>
      <c r="L42" s="8">
        <v>42</v>
      </c>
      <c r="M42" s="6"/>
      <c r="N42" s="7">
        <f t="shared" si="10"/>
        <v>38</v>
      </c>
      <c r="O42" s="8">
        <v>13</v>
      </c>
      <c r="P42" s="6"/>
      <c r="Q42" s="7">
        <f t="shared" si="11"/>
        <v>19</v>
      </c>
      <c r="R42" s="8">
        <v>32</v>
      </c>
      <c r="S42" s="6" t="s">
        <v>110</v>
      </c>
      <c r="T42" s="7">
        <f t="shared" si="12"/>
        <v>0</v>
      </c>
      <c r="U42" s="8">
        <v>21</v>
      </c>
      <c r="V42" s="6"/>
      <c r="W42" s="7">
        <f t="shared" si="13"/>
        <v>0</v>
      </c>
      <c r="X42" s="8"/>
      <c r="Y42" s="25">
        <f t="shared" si="14"/>
        <v>91</v>
      </c>
      <c r="Z42" s="25">
        <f t="shared" si="15"/>
        <v>113</v>
      </c>
      <c r="AA42" s="18">
        <v>30</v>
      </c>
      <c r="AB42" s="35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15" customHeight="1" x14ac:dyDescent="0.2">
      <c r="B43" s="17" t="s">
        <v>165</v>
      </c>
      <c r="C43" s="16" t="s">
        <v>134</v>
      </c>
      <c r="D43" s="16" t="s">
        <v>135</v>
      </c>
      <c r="E43" s="20"/>
      <c r="F43" s="25">
        <v>1190</v>
      </c>
      <c r="G43" s="6"/>
      <c r="H43" s="7">
        <f t="shared" si="8"/>
        <v>0</v>
      </c>
      <c r="I43" s="8">
        <v>40</v>
      </c>
      <c r="J43" s="6"/>
      <c r="K43" s="7">
        <f t="shared" si="9"/>
        <v>18</v>
      </c>
      <c r="L43" s="8">
        <v>33</v>
      </c>
      <c r="M43" s="6" t="s">
        <v>110</v>
      </c>
      <c r="N43" s="7">
        <f t="shared" si="10"/>
        <v>0</v>
      </c>
      <c r="O43" s="8">
        <v>41</v>
      </c>
      <c r="P43" s="6"/>
      <c r="Q43" s="7">
        <f t="shared" si="11"/>
        <v>34</v>
      </c>
      <c r="R43" s="8">
        <v>17</v>
      </c>
      <c r="S43" s="6"/>
      <c r="T43" s="7">
        <f t="shared" si="12"/>
        <v>0</v>
      </c>
      <c r="U43" s="8">
        <v>21</v>
      </c>
      <c r="V43" s="6"/>
      <c r="W43" s="7">
        <f t="shared" si="13"/>
        <v>0</v>
      </c>
      <c r="X43" s="8"/>
      <c r="Y43" s="25">
        <f t="shared" si="14"/>
        <v>52</v>
      </c>
      <c r="Z43" s="25">
        <f t="shared" si="15"/>
        <v>111</v>
      </c>
      <c r="AA43" s="18">
        <v>44</v>
      </c>
      <c r="AB43" s="35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15" customHeight="1" x14ac:dyDescent="0.2">
      <c r="B44" s="17" t="s">
        <v>166</v>
      </c>
      <c r="C44" s="16" t="s">
        <v>49</v>
      </c>
      <c r="D44" s="16" t="s">
        <v>16</v>
      </c>
      <c r="E44" s="20"/>
      <c r="F44" s="19">
        <v>1189</v>
      </c>
      <c r="G44" s="6"/>
      <c r="H44" s="7">
        <f t="shared" si="8"/>
        <v>14</v>
      </c>
      <c r="I44" s="8">
        <v>37</v>
      </c>
      <c r="J44" s="6"/>
      <c r="K44" s="7">
        <f t="shared" si="9"/>
        <v>24</v>
      </c>
      <c r="L44" s="8">
        <v>27</v>
      </c>
      <c r="M44" s="6"/>
      <c r="N44" s="7">
        <f t="shared" si="10"/>
        <v>29</v>
      </c>
      <c r="O44" s="8">
        <v>22</v>
      </c>
      <c r="P44" s="6" t="s">
        <v>110</v>
      </c>
      <c r="Q44" s="7">
        <f t="shared" si="11"/>
        <v>0</v>
      </c>
      <c r="R44" s="8">
        <v>37</v>
      </c>
      <c r="S44" s="6"/>
      <c r="T44" s="7">
        <f t="shared" si="12"/>
        <v>42</v>
      </c>
      <c r="U44" s="8">
        <v>9</v>
      </c>
      <c r="V44" s="6"/>
      <c r="W44" s="7">
        <f t="shared" si="13"/>
        <v>0</v>
      </c>
      <c r="X44" s="8"/>
      <c r="Y44" s="25">
        <f t="shared" si="14"/>
        <v>109</v>
      </c>
      <c r="Z44" s="25">
        <f t="shared" si="15"/>
        <v>95</v>
      </c>
      <c r="AA44" s="18">
        <v>19</v>
      </c>
      <c r="AB44" s="35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15" customHeight="1" x14ac:dyDescent="0.2">
      <c r="B45" s="17" t="s">
        <v>167</v>
      </c>
      <c r="C45" s="16" t="s">
        <v>13</v>
      </c>
      <c r="D45" s="16" t="s">
        <v>16</v>
      </c>
      <c r="E45" s="22"/>
      <c r="F45" s="23">
        <v>1178</v>
      </c>
      <c r="G45" s="6"/>
      <c r="H45" s="7">
        <f t="shared" si="8"/>
        <v>31</v>
      </c>
      <c r="I45" s="8">
        <v>20</v>
      </c>
      <c r="J45" s="6" t="s">
        <v>110</v>
      </c>
      <c r="K45" s="7">
        <f t="shared" si="9"/>
        <v>20</v>
      </c>
      <c r="L45" s="8">
        <v>31</v>
      </c>
      <c r="M45" s="6"/>
      <c r="N45" s="7">
        <f t="shared" si="10"/>
        <v>20</v>
      </c>
      <c r="O45" s="8">
        <v>31</v>
      </c>
      <c r="P45" s="6"/>
      <c r="Q45" s="7">
        <f t="shared" si="11"/>
        <v>38</v>
      </c>
      <c r="R45" s="8">
        <v>13</v>
      </c>
      <c r="S45" s="6"/>
      <c r="T45" s="7">
        <f t="shared" si="12"/>
        <v>37</v>
      </c>
      <c r="U45" s="8">
        <v>14</v>
      </c>
      <c r="V45" s="6"/>
      <c r="W45" s="7">
        <f t="shared" si="13"/>
        <v>0</v>
      </c>
      <c r="X45" s="8"/>
      <c r="Y45" s="25">
        <f t="shared" si="14"/>
        <v>126</v>
      </c>
      <c r="Z45" s="25">
        <f t="shared" si="15"/>
        <v>78</v>
      </c>
      <c r="AA45" s="18">
        <v>14</v>
      </c>
      <c r="AB45" s="3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15" customHeight="1" x14ac:dyDescent="0.2">
      <c r="B46" s="17" t="s">
        <v>168</v>
      </c>
      <c r="C46" s="16" t="s">
        <v>12</v>
      </c>
      <c r="D46" s="16" t="s">
        <v>17</v>
      </c>
      <c r="E46" s="22" t="s">
        <v>138</v>
      </c>
      <c r="F46" s="23">
        <v>1170</v>
      </c>
      <c r="G46" s="6"/>
      <c r="H46" s="7">
        <f t="shared" si="8"/>
        <v>22</v>
      </c>
      <c r="I46" s="8">
        <v>29</v>
      </c>
      <c r="J46" s="6"/>
      <c r="K46" s="7">
        <f t="shared" si="9"/>
        <v>5</v>
      </c>
      <c r="L46" s="8">
        <v>46</v>
      </c>
      <c r="M46" s="6"/>
      <c r="N46" s="7">
        <f t="shared" si="10"/>
        <v>14</v>
      </c>
      <c r="O46" s="8">
        <v>37</v>
      </c>
      <c r="P46" s="6"/>
      <c r="Q46" s="7">
        <f t="shared" si="11"/>
        <v>20</v>
      </c>
      <c r="R46" s="8">
        <v>31</v>
      </c>
      <c r="S46" s="6" t="s">
        <v>110</v>
      </c>
      <c r="T46" s="7">
        <f t="shared" si="12"/>
        <v>0</v>
      </c>
      <c r="U46" s="8">
        <v>21</v>
      </c>
      <c r="V46" s="6"/>
      <c r="W46" s="7">
        <f t="shared" si="13"/>
        <v>0</v>
      </c>
      <c r="X46" s="8"/>
      <c r="Y46" s="25">
        <f t="shared" si="14"/>
        <v>61</v>
      </c>
      <c r="Z46" s="25">
        <f t="shared" si="15"/>
        <v>143</v>
      </c>
      <c r="AA46" s="18">
        <v>40</v>
      </c>
      <c r="AB46" s="35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15" customHeight="1" x14ac:dyDescent="0.2">
      <c r="B47" s="17" t="s">
        <v>195</v>
      </c>
      <c r="C47" s="16" t="s">
        <v>208</v>
      </c>
      <c r="D47" s="16" t="s">
        <v>19</v>
      </c>
      <c r="E47" s="20"/>
      <c r="F47" s="25">
        <v>1159</v>
      </c>
      <c r="G47" s="6"/>
      <c r="H47" s="7">
        <f t="shared" si="8"/>
        <v>0</v>
      </c>
      <c r="I47" s="8">
        <v>40</v>
      </c>
      <c r="J47" s="6" t="s">
        <v>110</v>
      </c>
      <c r="K47" s="7">
        <f t="shared" si="9"/>
        <v>0</v>
      </c>
      <c r="L47" s="8">
        <v>48</v>
      </c>
      <c r="M47" s="6"/>
      <c r="N47" s="7">
        <f t="shared" si="10"/>
        <v>26</v>
      </c>
      <c r="O47" s="8">
        <v>25</v>
      </c>
      <c r="P47" s="6"/>
      <c r="Q47" s="7">
        <f t="shared" si="11"/>
        <v>30</v>
      </c>
      <c r="R47" s="8">
        <v>21</v>
      </c>
      <c r="S47" s="6"/>
      <c r="T47" s="7">
        <f t="shared" si="12"/>
        <v>0</v>
      </c>
      <c r="U47" s="8">
        <v>21</v>
      </c>
      <c r="V47" s="6"/>
      <c r="W47" s="7">
        <f t="shared" si="13"/>
        <v>0</v>
      </c>
      <c r="X47" s="8"/>
      <c r="Y47" s="8">
        <f t="shared" si="14"/>
        <v>56</v>
      </c>
      <c r="Z47" s="8">
        <f t="shared" si="15"/>
        <v>107</v>
      </c>
      <c r="AA47" s="18">
        <v>43</v>
      </c>
      <c r="AB47" s="35"/>
      <c r="AF47" s="27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15" customHeight="1" x14ac:dyDescent="0.2">
      <c r="B48" s="17" t="s">
        <v>196</v>
      </c>
      <c r="C48" s="16" t="s">
        <v>136</v>
      </c>
      <c r="D48" s="16" t="s">
        <v>19</v>
      </c>
      <c r="E48" s="20"/>
      <c r="F48" s="25">
        <v>1145</v>
      </c>
      <c r="G48" s="6" t="s">
        <v>110</v>
      </c>
      <c r="H48" s="7">
        <f t="shared" si="8"/>
        <v>0</v>
      </c>
      <c r="I48" s="8">
        <v>40</v>
      </c>
      <c r="J48" s="6"/>
      <c r="K48" s="7">
        <f t="shared" si="9"/>
        <v>30</v>
      </c>
      <c r="L48" s="8">
        <v>21</v>
      </c>
      <c r="M48" s="6"/>
      <c r="N48" s="7">
        <f t="shared" si="10"/>
        <v>26</v>
      </c>
      <c r="O48" s="8">
        <v>25</v>
      </c>
      <c r="P48" s="6"/>
      <c r="Q48" s="7">
        <f t="shared" si="11"/>
        <v>29</v>
      </c>
      <c r="R48" s="8">
        <v>22</v>
      </c>
      <c r="S48" s="6"/>
      <c r="T48" s="7">
        <f t="shared" si="12"/>
        <v>0</v>
      </c>
      <c r="U48" s="8">
        <v>21</v>
      </c>
      <c r="V48" s="6"/>
      <c r="W48" s="7">
        <f t="shared" si="13"/>
        <v>0</v>
      </c>
      <c r="X48" s="8"/>
      <c r="Y48" s="25">
        <f t="shared" si="14"/>
        <v>85</v>
      </c>
      <c r="Z48" s="25">
        <f t="shared" si="15"/>
        <v>89</v>
      </c>
      <c r="AA48" s="18">
        <v>34</v>
      </c>
      <c r="AB48" s="35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15" customHeight="1" x14ac:dyDescent="0.2">
      <c r="B49" s="17" t="s">
        <v>169</v>
      </c>
      <c r="C49" s="172" t="s">
        <v>103</v>
      </c>
      <c r="D49" s="172" t="s">
        <v>42</v>
      </c>
      <c r="E49" s="19"/>
      <c r="F49" s="23">
        <v>1142</v>
      </c>
      <c r="G49" s="6"/>
      <c r="H49" s="7">
        <f t="shared" si="8"/>
        <v>28</v>
      </c>
      <c r="I49" s="8">
        <v>23</v>
      </c>
      <c r="J49" s="6"/>
      <c r="K49" s="7">
        <f t="shared" si="9"/>
        <v>19</v>
      </c>
      <c r="L49" s="8">
        <v>32</v>
      </c>
      <c r="M49" s="6" t="s">
        <v>110</v>
      </c>
      <c r="N49" s="7">
        <f t="shared" si="10"/>
        <v>0</v>
      </c>
      <c r="O49" s="8">
        <v>41</v>
      </c>
      <c r="P49" s="6"/>
      <c r="Q49" s="7">
        <f t="shared" si="11"/>
        <v>24</v>
      </c>
      <c r="R49" s="8">
        <v>27</v>
      </c>
      <c r="S49" s="6"/>
      <c r="T49" s="7">
        <f t="shared" si="12"/>
        <v>0</v>
      </c>
      <c r="U49" s="8">
        <v>21</v>
      </c>
      <c r="V49" s="6"/>
      <c r="W49" s="7">
        <f t="shared" si="13"/>
        <v>0</v>
      </c>
      <c r="X49" s="8"/>
      <c r="Y49" s="25">
        <f t="shared" si="14"/>
        <v>71</v>
      </c>
      <c r="Z49" s="25">
        <f t="shared" si="15"/>
        <v>103</v>
      </c>
      <c r="AA49" s="18">
        <v>39</v>
      </c>
      <c r="AB49" s="35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15" customHeight="1" x14ac:dyDescent="0.2">
      <c r="B50" s="17" t="s">
        <v>171</v>
      </c>
      <c r="C50" s="16" t="s">
        <v>141</v>
      </c>
      <c r="D50" s="16" t="s">
        <v>16</v>
      </c>
      <c r="E50" s="20"/>
      <c r="F50" s="25">
        <v>1127</v>
      </c>
      <c r="G50" s="6" t="s">
        <v>110</v>
      </c>
      <c r="H50" s="7">
        <f t="shared" si="8"/>
        <v>0</v>
      </c>
      <c r="I50" s="8">
        <v>40</v>
      </c>
      <c r="J50" s="6"/>
      <c r="K50" s="7">
        <f t="shared" si="9"/>
        <v>7</v>
      </c>
      <c r="L50" s="8">
        <v>44</v>
      </c>
      <c r="M50" s="6"/>
      <c r="N50" s="7">
        <f t="shared" si="10"/>
        <v>18</v>
      </c>
      <c r="O50" s="8">
        <v>33</v>
      </c>
      <c r="P50" s="6"/>
      <c r="Q50" s="7">
        <f t="shared" si="11"/>
        <v>35</v>
      </c>
      <c r="R50" s="8">
        <v>16</v>
      </c>
      <c r="S50" s="6"/>
      <c r="T50" s="7">
        <f t="shared" si="12"/>
        <v>38</v>
      </c>
      <c r="U50" s="8">
        <v>13</v>
      </c>
      <c r="V50" s="6"/>
      <c r="W50" s="7">
        <f t="shared" si="13"/>
        <v>0</v>
      </c>
      <c r="X50" s="8"/>
      <c r="Y50" s="25">
        <f t="shared" si="14"/>
        <v>98</v>
      </c>
      <c r="Z50" s="25">
        <f t="shared" si="15"/>
        <v>106</v>
      </c>
      <c r="AA50" s="18">
        <v>25</v>
      </c>
      <c r="AB50" s="35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15" customHeight="1" x14ac:dyDescent="0.2">
      <c r="B51" s="17" t="s">
        <v>172</v>
      </c>
      <c r="C51" s="16" t="s">
        <v>51</v>
      </c>
      <c r="D51" s="16" t="s">
        <v>19</v>
      </c>
      <c r="E51" s="20"/>
      <c r="F51" s="23">
        <v>1105</v>
      </c>
      <c r="G51" s="6"/>
      <c r="H51" s="7">
        <f t="shared" si="8"/>
        <v>27</v>
      </c>
      <c r="I51" s="8">
        <v>24</v>
      </c>
      <c r="J51" s="6"/>
      <c r="K51" s="7">
        <f t="shared" si="9"/>
        <v>17</v>
      </c>
      <c r="L51" s="8">
        <v>34</v>
      </c>
      <c r="M51" s="6"/>
      <c r="N51" s="7">
        <f t="shared" si="10"/>
        <v>21</v>
      </c>
      <c r="O51" s="8">
        <v>30</v>
      </c>
      <c r="P51" s="6"/>
      <c r="Q51" s="7">
        <f t="shared" si="11"/>
        <v>21</v>
      </c>
      <c r="R51" s="8">
        <v>30</v>
      </c>
      <c r="S51" s="6" t="s">
        <v>110</v>
      </c>
      <c r="T51" s="7">
        <f t="shared" si="12"/>
        <v>0</v>
      </c>
      <c r="U51" s="8">
        <v>21</v>
      </c>
      <c r="V51" s="6"/>
      <c r="W51" s="7">
        <f t="shared" si="13"/>
        <v>0</v>
      </c>
      <c r="X51" s="8"/>
      <c r="Y51" s="25">
        <f t="shared" si="14"/>
        <v>86</v>
      </c>
      <c r="Z51" s="25">
        <f t="shared" si="15"/>
        <v>118</v>
      </c>
      <c r="AA51" s="18">
        <v>33</v>
      </c>
      <c r="AB51" s="35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15" customHeight="1" x14ac:dyDescent="0.2">
      <c r="B52" s="17" t="s">
        <v>173</v>
      </c>
      <c r="C52" s="16" t="s">
        <v>143</v>
      </c>
      <c r="D52" s="16" t="s">
        <v>122</v>
      </c>
      <c r="E52" s="20"/>
      <c r="F52" s="25">
        <v>1101</v>
      </c>
      <c r="G52" s="6" t="s">
        <v>110</v>
      </c>
      <c r="H52" s="7">
        <f t="shared" si="8"/>
        <v>0</v>
      </c>
      <c r="I52" s="8">
        <v>40</v>
      </c>
      <c r="J52" s="6"/>
      <c r="K52" s="7">
        <f t="shared" si="9"/>
        <v>23</v>
      </c>
      <c r="L52" s="8">
        <v>28</v>
      </c>
      <c r="M52" s="6"/>
      <c r="N52" s="7">
        <f t="shared" si="10"/>
        <v>34</v>
      </c>
      <c r="O52" s="8">
        <v>17</v>
      </c>
      <c r="P52" s="6"/>
      <c r="Q52" s="7">
        <f t="shared" si="11"/>
        <v>0</v>
      </c>
      <c r="R52" s="8">
        <v>37</v>
      </c>
      <c r="S52" s="6"/>
      <c r="T52" s="7">
        <f t="shared" si="12"/>
        <v>0</v>
      </c>
      <c r="U52" s="8">
        <v>21</v>
      </c>
      <c r="V52" s="6"/>
      <c r="W52" s="7">
        <f t="shared" si="13"/>
        <v>0</v>
      </c>
      <c r="X52" s="8"/>
      <c r="Y52" s="25">
        <f t="shared" si="14"/>
        <v>57</v>
      </c>
      <c r="Z52" s="25">
        <f t="shared" si="15"/>
        <v>103</v>
      </c>
      <c r="AA52" s="18">
        <v>42</v>
      </c>
      <c r="AB52" s="35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15" customHeight="1" x14ac:dyDescent="0.2">
      <c r="B53" s="17" t="s">
        <v>170</v>
      </c>
      <c r="C53" s="173" t="s">
        <v>142</v>
      </c>
      <c r="D53" s="172" t="s">
        <v>17</v>
      </c>
      <c r="E53" s="22"/>
      <c r="F53" s="23">
        <v>1093</v>
      </c>
      <c r="G53" s="6"/>
      <c r="H53" s="7">
        <f t="shared" si="8"/>
        <v>21</v>
      </c>
      <c r="I53" s="8">
        <v>30</v>
      </c>
      <c r="J53" s="6"/>
      <c r="K53" s="7">
        <f t="shared" si="9"/>
        <v>31</v>
      </c>
      <c r="L53" s="8">
        <v>20</v>
      </c>
      <c r="M53" s="6" t="s">
        <v>110</v>
      </c>
      <c r="N53" s="7">
        <f t="shared" si="10"/>
        <v>17</v>
      </c>
      <c r="O53" s="8">
        <v>34</v>
      </c>
      <c r="P53" s="6"/>
      <c r="Q53" s="7">
        <f t="shared" si="11"/>
        <v>28</v>
      </c>
      <c r="R53" s="8">
        <v>23</v>
      </c>
      <c r="S53" s="6"/>
      <c r="T53" s="7">
        <f t="shared" si="12"/>
        <v>33</v>
      </c>
      <c r="U53" s="8">
        <v>18</v>
      </c>
      <c r="V53" s="6"/>
      <c r="W53" s="7">
        <f t="shared" si="13"/>
        <v>0</v>
      </c>
      <c r="X53" s="8"/>
      <c r="Y53" s="25">
        <f t="shared" si="14"/>
        <v>113</v>
      </c>
      <c r="Z53" s="25">
        <f t="shared" si="15"/>
        <v>91</v>
      </c>
      <c r="AA53" s="18">
        <v>17</v>
      </c>
      <c r="AB53" s="35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15" customHeight="1" x14ac:dyDescent="0.2">
      <c r="B54" s="17" t="s">
        <v>174</v>
      </c>
      <c r="C54" s="16" t="s">
        <v>50</v>
      </c>
      <c r="D54" s="16" t="s">
        <v>19</v>
      </c>
      <c r="E54" s="20"/>
      <c r="F54" s="25">
        <v>1082</v>
      </c>
      <c r="G54" s="6"/>
      <c r="H54" s="7">
        <f t="shared" si="8"/>
        <v>33</v>
      </c>
      <c r="I54" s="8">
        <v>18</v>
      </c>
      <c r="J54" s="6"/>
      <c r="K54" s="7">
        <f t="shared" si="9"/>
        <v>11</v>
      </c>
      <c r="L54" s="8">
        <v>40</v>
      </c>
      <c r="M54" s="6"/>
      <c r="N54" s="7">
        <f t="shared" si="10"/>
        <v>24</v>
      </c>
      <c r="O54" s="8">
        <v>27</v>
      </c>
      <c r="P54" s="6"/>
      <c r="Q54" s="7">
        <f t="shared" si="11"/>
        <v>17</v>
      </c>
      <c r="R54" s="8">
        <v>34</v>
      </c>
      <c r="S54" s="6" t="s">
        <v>110</v>
      </c>
      <c r="T54" s="7">
        <f t="shared" si="12"/>
        <v>0</v>
      </c>
      <c r="U54" s="8">
        <v>21</v>
      </c>
      <c r="V54" s="6"/>
      <c r="W54" s="7">
        <f t="shared" si="13"/>
        <v>0</v>
      </c>
      <c r="X54" s="8"/>
      <c r="Y54" s="25">
        <f t="shared" si="14"/>
        <v>85</v>
      </c>
      <c r="Z54" s="25">
        <f t="shared" si="15"/>
        <v>119</v>
      </c>
      <c r="AA54" s="18">
        <v>35</v>
      </c>
      <c r="AB54" s="35"/>
      <c r="AE54" s="233">
        <f>MAX(AA49:AB108)</f>
        <v>58</v>
      </c>
      <c r="AF54" s="23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15" customHeight="1" x14ac:dyDescent="0.2">
      <c r="B55" s="17" t="s">
        <v>175</v>
      </c>
      <c r="C55" s="16" t="s">
        <v>222</v>
      </c>
      <c r="D55" s="16" t="s">
        <v>16</v>
      </c>
      <c r="E55" s="20"/>
      <c r="F55" s="25">
        <v>1073</v>
      </c>
      <c r="G55" s="6"/>
      <c r="H55" s="7">
        <f t="shared" si="8"/>
        <v>0</v>
      </c>
      <c r="I55" s="8">
        <v>40</v>
      </c>
      <c r="J55" s="6" t="s">
        <v>110</v>
      </c>
      <c r="K55" s="7">
        <f t="shared" si="9"/>
        <v>0</v>
      </c>
      <c r="L55" s="8">
        <v>48</v>
      </c>
      <c r="M55" s="6"/>
      <c r="N55" s="7">
        <f t="shared" si="10"/>
        <v>0</v>
      </c>
      <c r="O55" s="8">
        <v>41</v>
      </c>
      <c r="P55" s="6"/>
      <c r="Q55" s="7">
        <f t="shared" si="11"/>
        <v>39</v>
      </c>
      <c r="R55" s="8">
        <v>12</v>
      </c>
      <c r="S55" s="6"/>
      <c r="T55" s="7">
        <f t="shared" si="12"/>
        <v>0</v>
      </c>
      <c r="U55" s="8">
        <v>21</v>
      </c>
      <c r="V55" s="6"/>
      <c r="W55" s="7">
        <f t="shared" si="13"/>
        <v>0</v>
      </c>
      <c r="X55" s="8"/>
      <c r="Y55" s="8">
        <f t="shared" si="14"/>
        <v>39</v>
      </c>
      <c r="Z55" s="8">
        <f t="shared" si="15"/>
        <v>114</v>
      </c>
      <c r="AA55" s="18">
        <v>53</v>
      </c>
      <c r="AB55" s="35"/>
      <c r="AE55" s="234"/>
      <c r="AF55" s="23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15" customHeight="1" x14ac:dyDescent="0.2">
      <c r="B56" s="17" t="s">
        <v>199</v>
      </c>
      <c r="C56" s="16" t="s">
        <v>107</v>
      </c>
      <c r="D56" s="16" t="s">
        <v>17</v>
      </c>
      <c r="E56" s="20"/>
      <c r="F56" s="23">
        <v>1062</v>
      </c>
      <c r="G56" s="6"/>
      <c r="H56" s="7">
        <f t="shared" si="8"/>
        <v>15</v>
      </c>
      <c r="I56" s="8">
        <v>36</v>
      </c>
      <c r="J56" s="6" t="s">
        <v>110</v>
      </c>
      <c r="K56" s="7">
        <f t="shared" si="9"/>
        <v>4</v>
      </c>
      <c r="L56" s="8">
        <v>47</v>
      </c>
      <c r="M56" s="6"/>
      <c r="N56" s="7">
        <f t="shared" si="10"/>
        <v>15</v>
      </c>
      <c r="O56" s="8">
        <v>36</v>
      </c>
      <c r="P56" s="6"/>
      <c r="Q56" s="7">
        <f t="shared" si="11"/>
        <v>26</v>
      </c>
      <c r="R56" s="8">
        <v>25</v>
      </c>
      <c r="S56" s="6"/>
      <c r="T56" s="7">
        <f t="shared" si="12"/>
        <v>36</v>
      </c>
      <c r="U56" s="8">
        <v>15</v>
      </c>
      <c r="V56" s="6"/>
      <c r="W56" s="7">
        <f t="shared" si="13"/>
        <v>0</v>
      </c>
      <c r="X56" s="8"/>
      <c r="Y56" s="25">
        <f t="shared" si="14"/>
        <v>92</v>
      </c>
      <c r="Z56" s="25">
        <f t="shared" si="15"/>
        <v>112</v>
      </c>
      <c r="AA56" s="18">
        <v>28</v>
      </c>
      <c r="AB56" s="35"/>
      <c r="AE56" s="234"/>
      <c r="AF56" s="23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15" customHeight="1" x14ac:dyDescent="0.2">
      <c r="B57" s="17" t="s">
        <v>197</v>
      </c>
      <c r="C57" s="16" t="s">
        <v>15</v>
      </c>
      <c r="D57" s="16" t="s">
        <v>19</v>
      </c>
      <c r="E57" s="20"/>
      <c r="F57" s="23">
        <v>1061</v>
      </c>
      <c r="G57" s="6"/>
      <c r="H57" s="7">
        <f t="shared" si="8"/>
        <v>19</v>
      </c>
      <c r="I57" s="8">
        <v>32</v>
      </c>
      <c r="J57" s="6"/>
      <c r="K57" s="7">
        <f t="shared" si="9"/>
        <v>12</v>
      </c>
      <c r="L57" s="8">
        <v>39</v>
      </c>
      <c r="M57" s="6"/>
      <c r="N57" s="7">
        <f t="shared" si="10"/>
        <v>12</v>
      </c>
      <c r="O57" s="8">
        <v>39</v>
      </c>
      <c r="P57" s="6"/>
      <c r="Q57" s="7">
        <f t="shared" si="11"/>
        <v>16</v>
      </c>
      <c r="R57" s="8">
        <v>35</v>
      </c>
      <c r="S57" s="6" t="s">
        <v>110</v>
      </c>
      <c r="T57" s="7">
        <f t="shared" si="12"/>
        <v>0</v>
      </c>
      <c r="U57" s="8">
        <v>21</v>
      </c>
      <c r="V57" s="6"/>
      <c r="W57" s="7">
        <f t="shared" si="13"/>
        <v>0</v>
      </c>
      <c r="X57" s="8"/>
      <c r="Y57" s="25">
        <f t="shared" si="14"/>
        <v>59</v>
      </c>
      <c r="Z57" s="25">
        <f t="shared" si="15"/>
        <v>145</v>
      </c>
      <c r="AA57" s="18">
        <v>41</v>
      </c>
      <c r="AB57" s="35"/>
      <c r="AE57" s="234"/>
      <c r="AF57" s="234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15" customHeight="1" x14ac:dyDescent="0.2">
      <c r="B58" s="17" t="s">
        <v>177</v>
      </c>
      <c r="C58" s="173" t="s">
        <v>105</v>
      </c>
      <c r="D58" s="173" t="s">
        <v>92</v>
      </c>
      <c r="E58" s="21"/>
      <c r="F58" s="28">
        <v>1061</v>
      </c>
      <c r="G58" s="6"/>
      <c r="H58" s="7">
        <f t="shared" si="8"/>
        <v>16</v>
      </c>
      <c r="I58" s="8">
        <v>35</v>
      </c>
      <c r="J58" s="6" t="s">
        <v>110</v>
      </c>
      <c r="K58" s="7">
        <f t="shared" si="9"/>
        <v>0</v>
      </c>
      <c r="L58" s="8">
        <v>48</v>
      </c>
      <c r="M58" s="6"/>
      <c r="N58" s="7">
        <f t="shared" si="10"/>
        <v>0</v>
      </c>
      <c r="O58" s="8">
        <v>41</v>
      </c>
      <c r="P58" s="6"/>
      <c r="Q58" s="7">
        <f t="shared" si="11"/>
        <v>0</v>
      </c>
      <c r="R58" s="8">
        <v>37</v>
      </c>
      <c r="S58" s="6"/>
      <c r="T58" s="7">
        <f t="shared" si="12"/>
        <v>0</v>
      </c>
      <c r="U58" s="8">
        <v>21</v>
      </c>
      <c r="V58" s="6"/>
      <c r="W58" s="7">
        <f t="shared" si="13"/>
        <v>0</v>
      </c>
      <c r="X58" s="8"/>
      <c r="Y58" s="25">
        <f t="shared" si="14"/>
        <v>16</v>
      </c>
      <c r="Z58" s="25">
        <f t="shared" si="15"/>
        <v>134</v>
      </c>
      <c r="AA58" s="18">
        <v>57</v>
      </c>
      <c r="AB58" s="35"/>
      <c r="AE58" s="234"/>
      <c r="AF58" s="234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15" customHeight="1" x14ac:dyDescent="0.2">
      <c r="B59" s="17" t="s">
        <v>198</v>
      </c>
      <c r="C59" s="16" t="s">
        <v>106</v>
      </c>
      <c r="D59" s="16" t="s">
        <v>17</v>
      </c>
      <c r="E59" s="20"/>
      <c r="F59" s="24">
        <v>1059</v>
      </c>
      <c r="G59" s="6"/>
      <c r="H59" s="7">
        <f t="shared" si="8"/>
        <v>13</v>
      </c>
      <c r="I59" s="8">
        <v>38</v>
      </c>
      <c r="J59" s="6" t="s">
        <v>110</v>
      </c>
      <c r="K59" s="7">
        <f t="shared" si="9"/>
        <v>8</v>
      </c>
      <c r="L59" s="8">
        <v>43</v>
      </c>
      <c r="M59" s="6"/>
      <c r="N59" s="7">
        <f t="shared" si="10"/>
        <v>11</v>
      </c>
      <c r="O59" s="8">
        <v>40</v>
      </c>
      <c r="P59" s="6"/>
      <c r="Q59" s="7">
        <f t="shared" si="11"/>
        <v>31</v>
      </c>
      <c r="R59" s="8">
        <v>20</v>
      </c>
      <c r="S59" s="6"/>
      <c r="T59" s="7">
        <f t="shared" si="12"/>
        <v>34</v>
      </c>
      <c r="U59" s="8">
        <v>17</v>
      </c>
      <c r="V59" s="6"/>
      <c r="W59" s="7">
        <f t="shared" si="13"/>
        <v>0</v>
      </c>
      <c r="X59" s="8"/>
      <c r="Y59" s="25">
        <f t="shared" si="14"/>
        <v>89</v>
      </c>
      <c r="Z59" s="25">
        <f t="shared" si="15"/>
        <v>115</v>
      </c>
      <c r="AA59" s="18">
        <v>31</v>
      </c>
      <c r="AB59" s="35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15" customHeight="1" x14ac:dyDescent="0.2">
      <c r="B60" s="17" t="s">
        <v>176</v>
      </c>
      <c r="C60" s="16" t="s">
        <v>140</v>
      </c>
      <c r="D60" s="16" t="s">
        <v>16</v>
      </c>
      <c r="E60" s="20"/>
      <c r="F60" s="25">
        <v>1010</v>
      </c>
      <c r="G60" s="6"/>
      <c r="H60" s="7">
        <f t="shared" si="8"/>
        <v>0</v>
      </c>
      <c r="I60" s="8">
        <v>40</v>
      </c>
      <c r="J60" s="6"/>
      <c r="K60" s="7">
        <f t="shared" si="9"/>
        <v>10</v>
      </c>
      <c r="L60" s="8">
        <v>41</v>
      </c>
      <c r="M60" s="6" t="s">
        <v>110</v>
      </c>
      <c r="N60" s="7">
        <f t="shared" si="10"/>
        <v>0</v>
      </c>
      <c r="O60" s="8">
        <v>41</v>
      </c>
      <c r="P60" s="6"/>
      <c r="Q60" s="7">
        <f t="shared" si="11"/>
        <v>0</v>
      </c>
      <c r="R60" s="8">
        <v>37</v>
      </c>
      <c r="S60" s="6"/>
      <c r="T60" s="7">
        <f t="shared" si="12"/>
        <v>31</v>
      </c>
      <c r="U60" s="8">
        <v>20</v>
      </c>
      <c r="V60" s="6"/>
      <c r="W60" s="7">
        <f t="shared" si="13"/>
        <v>0</v>
      </c>
      <c r="X60" s="8"/>
      <c r="Y60" s="25">
        <f t="shared" si="14"/>
        <v>41</v>
      </c>
      <c r="Z60" s="25">
        <f t="shared" si="15"/>
        <v>138</v>
      </c>
      <c r="AA60" s="18">
        <v>52</v>
      </c>
      <c r="AB60" s="35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15" customHeight="1" x14ac:dyDescent="0.2">
      <c r="B61" s="17" t="s">
        <v>201</v>
      </c>
      <c r="C61" s="173" t="s">
        <v>104</v>
      </c>
      <c r="D61" s="173" t="s">
        <v>16</v>
      </c>
      <c r="E61" s="21"/>
      <c r="F61" s="23">
        <v>1000</v>
      </c>
      <c r="G61" s="6"/>
      <c r="H61" s="7">
        <f t="shared" si="8"/>
        <v>12</v>
      </c>
      <c r="I61" s="8">
        <v>39</v>
      </c>
      <c r="J61" s="6" t="s">
        <v>110</v>
      </c>
      <c r="K61" s="7">
        <f t="shared" si="9"/>
        <v>0</v>
      </c>
      <c r="L61" s="8">
        <v>48</v>
      </c>
      <c r="M61" s="6"/>
      <c r="N61" s="7">
        <f t="shared" si="10"/>
        <v>0</v>
      </c>
      <c r="O61" s="8">
        <v>41</v>
      </c>
      <c r="P61" s="6"/>
      <c r="Q61" s="7">
        <f t="shared" si="11"/>
        <v>0</v>
      </c>
      <c r="R61" s="8">
        <v>37</v>
      </c>
      <c r="S61" s="6"/>
      <c r="T61" s="7">
        <f t="shared" si="12"/>
        <v>32</v>
      </c>
      <c r="U61" s="8">
        <v>19</v>
      </c>
      <c r="V61" s="6"/>
      <c r="W61" s="7">
        <f t="shared" si="13"/>
        <v>0</v>
      </c>
      <c r="X61" s="8"/>
      <c r="Y61" s="25">
        <f t="shared" si="14"/>
        <v>44</v>
      </c>
      <c r="Z61" s="25">
        <f t="shared" si="15"/>
        <v>136</v>
      </c>
      <c r="AA61" s="18">
        <v>47</v>
      </c>
      <c r="AB61" s="35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15" customHeight="1" x14ac:dyDescent="0.2">
      <c r="B62" s="17" t="s">
        <v>200</v>
      </c>
      <c r="C62" s="16" t="s">
        <v>221</v>
      </c>
      <c r="D62" s="16" t="s">
        <v>17</v>
      </c>
      <c r="E62" s="20"/>
      <c r="F62" s="25">
        <v>1000</v>
      </c>
      <c r="G62" s="6"/>
      <c r="H62" s="7">
        <f t="shared" si="8"/>
        <v>0</v>
      </c>
      <c r="I62" s="8">
        <v>40</v>
      </c>
      <c r="J62" s="6" t="s">
        <v>110</v>
      </c>
      <c r="K62" s="7">
        <f t="shared" si="9"/>
        <v>0</v>
      </c>
      <c r="L62" s="8">
        <v>48</v>
      </c>
      <c r="M62" s="6"/>
      <c r="N62" s="7">
        <f t="shared" si="10"/>
        <v>0</v>
      </c>
      <c r="O62" s="8">
        <v>41</v>
      </c>
      <c r="P62" s="6"/>
      <c r="Q62" s="7">
        <f t="shared" si="11"/>
        <v>15</v>
      </c>
      <c r="R62" s="8">
        <v>36</v>
      </c>
      <c r="S62" s="6"/>
      <c r="T62" s="7">
        <f t="shared" si="12"/>
        <v>0</v>
      </c>
      <c r="U62" s="8">
        <v>21</v>
      </c>
      <c r="V62" s="6"/>
      <c r="W62" s="7">
        <f t="shared" si="13"/>
        <v>0</v>
      </c>
      <c r="X62" s="8"/>
      <c r="Y62" s="8">
        <f t="shared" si="14"/>
        <v>15</v>
      </c>
      <c r="Z62" s="8">
        <f t="shared" si="15"/>
        <v>138</v>
      </c>
      <c r="AA62" s="18">
        <v>58</v>
      </c>
      <c r="AB62" s="35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15" customHeight="1" x14ac:dyDescent="0.2">
      <c r="B63" s="17" t="s">
        <v>202</v>
      </c>
      <c r="C63" s="16"/>
      <c r="D63" s="16"/>
      <c r="E63" s="20"/>
      <c r="F63" s="25"/>
      <c r="G63" s="6"/>
      <c r="H63" s="7">
        <f t="shared" si="8"/>
        <v>0</v>
      </c>
      <c r="I63" s="8"/>
      <c r="J63" s="6"/>
      <c r="K63" s="7">
        <f t="shared" si="9"/>
        <v>0</v>
      </c>
      <c r="L63" s="8"/>
      <c r="M63" s="6"/>
      <c r="N63" s="7">
        <f t="shared" si="10"/>
        <v>0</v>
      </c>
      <c r="O63" s="8"/>
      <c r="P63" s="6"/>
      <c r="Q63" s="7">
        <f t="shared" si="11"/>
        <v>0</v>
      </c>
      <c r="R63" s="8"/>
      <c r="S63" s="6"/>
      <c r="T63" s="7">
        <f t="shared" si="12"/>
        <v>0</v>
      </c>
      <c r="U63" s="8"/>
      <c r="V63" s="6"/>
      <c r="W63" s="7">
        <f t="shared" si="13"/>
        <v>0</v>
      </c>
      <c r="X63" s="8"/>
      <c r="Y63" s="8">
        <f t="shared" si="14"/>
        <v>0</v>
      </c>
      <c r="Z63" s="8">
        <f t="shared" si="15"/>
        <v>0</v>
      </c>
      <c r="AA63" s="18"/>
      <c r="AB63" s="35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15" customHeight="1" x14ac:dyDescent="0.2">
      <c r="B64" s="17" t="s">
        <v>203</v>
      </c>
      <c r="C64" s="16"/>
      <c r="D64" s="16"/>
      <c r="E64" s="20"/>
      <c r="F64" s="25"/>
      <c r="G64" s="6"/>
      <c r="H64" s="7">
        <f t="shared" si="8"/>
        <v>0</v>
      </c>
      <c r="I64" s="8"/>
      <c r="J64" s="6"/>
      <c r="K64" s="7">
        <f t="shared" si="9"/>
        <v>0</v>
      </c>
      <c r="L64" s="8"/>
      <c r="M64" s="6"/>
      <c r="N64" s="7">
        <f t="shared" si="10"/>
        <v>0</v>
      </c>
      <c r="O64" s="8"/>
      <c r="P64" s="6"/>
      <c r="Q64" s="7">
        <f t="shared" si="11"/>
        <v>0</v>
      </c>
      <c r="R64" s="8"/>
      <c r="S64" s="6"/>
      <c r="T64" s="7">
        <f t="shared" si="12"/>
        <v>0</v>
      </c>
      <c r="U64" s="8"/>
      <c r="V64" s="6"/>
      <c r="W64" s="7">
        <f t="shared" si="13"/>
        <v>0</v>
      </c>
      <c r="X64" s="8"/>
      <c r="Y64" s="8">
        <f t="shared" si="14"/>
        <v>0</v>
      </c>
      <c r="Z64" s="8">
        <f t="shared" si="15"/>
        <v>0</v>
      </c>
      <c r="AA64" s="18"/>
      <c r="AB64" s="35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4.5" customHeight="1" x14ac:dyDescent="0.2">
      <c r="B65" s="10"/>
      <c r="C65" s="13"/>
      <c r="D65" s="33"/>
      <c r="E65" s="10"/>
      <c r="F65" s="10"/>
      <c r="G65" s="33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3"/>
      <c r="Y65" s="33"/>
      <c r="Z65" s="33"/>
      <c r="AA65" s="3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5" customHeight="1" x14ac:dyDescent="0.2">
      <c r="B66" s="10"/>
      <c r="C66" s="12"/>
      <c r="D66" s="227" t="s">
        <v>29</v>
      </c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"/>
      <c r="Y66" s="2"/>
      <c r="Z66" s="2"/>
      <c r="AA66" s="2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5" customHeight="1" x14ac:dyDescent="0.2">
      <c r="B67" s="10"/>
      <c r="C67" s="13" t="s">
        <v>24</v>
      </c>
      <c r="D67" s="227" t="s">
        <v>30</v>
      </c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5" customHeight="1" x14ac:dyDescent="0.2">
      <c r="B68" s="10"/>
      <c r="C68" s="13" t="s">
        <v>1</v>
      </c>
      <c r="D68" s="227" t="s">
        <v>31</v>
      </c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5" customHeight="1" x14ac:dyDescent="0.2">
      <c r="B69" s="10"/>
      <c r="C69" s="13"/>
      <c r="D69" s="33"/>
      <c r="E69" s="10"/>
      <c r="F69" s="10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5" customHeight="1" x14ac:dyDescent="0.2">
      <c r="B70" s="10"/>
      <c r="C70" s="13"/>
      <c r="D70" s="33"/>
      <c r="E70" s="10"/>
      <c r="F70" s="10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x14ac:dyDescent="0.2">
      <c r="B71" s="10"/>
      <c r="C71" s="14"/>
      <c r="D71" s="14"/>
      <c r="E71" s="10"/>
      <c r="F71" s="10"/>
      <c r="G71" s="14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"/>
      <c r="U71" s="2"/>
      <c r="V71" s="2"/>
      <c r="W71" s="2"/>
      <c r="X71" s="2"/>
      <c r="Y71" s="2"/>
      <c r="Z71" s="2"/>
      <c r="AA71" s="2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x14ac:dyDescent="0.2">
      <c r="B72" s="10"/>
      <c r="C72" s="14"/>
      <c r="D72" s="14"/>
      <c r="E72" s="10"/>
      <c r="F72" s="10"/>
      <c r="G72" s="14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"/>
      <c r="U72" s="2"/>
      <c r="V72" s="2"/>
      <c r="W72" s="2"/>
      <c r="X72" s="2"/>
      <c r="Y72" s="2"/>
      <c r="Z72" s="2"/>
      <c r="AA72" s="2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x14ac:dyDescent="0.2">
      <c r="B73" s="2"/>
      <c r="C73" s="2" t="s">
        <v>40</v>
      </c>
      <c r="D73" s="2"/>
      <c r="E73" s="143"/>
      <c r="F73" s="143"/>
      <c r="G73" s="2"/>
      <c r="H73" s="2"/>
      <c r="I73" s="2"/>
      <c r="J73" s="2"/>
      <c r="K73" s="2"/>
      <c r="L73" s="2"/>
      <c r="M73" s="2"/>
      <c r="N73" s="2"/>
      <c r="O73" s="11"/>
      <c r="P73" s="11"/>
      <c r="Q73" s="11"/>
      <c r="R73" s="11"/>
      <c r="S73" s="11"/>
      <c r="T73" s="2"/>
      <c r="U73" s="2"/>
      <c r="V73" s="2"/>
      <c r="W73" s="2" t="s">
        <v>28</v>
      </c>
      <c r="X73" s="2"/>
      <c r="Y73" s="2"/>
      <c r="Z73" s="2"/>
      <c r="AA73" s="2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x14ac:dyDescent="0.2">
      <c r="B74" s="2"/>
      <c r="C74" s="2"/>
      <c r="D74" s="2"/>
      <c r="E74" s="143"/>
      <c r="F74" s="14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x14ac:dyDescent="0.2">
      <c r="B75" s="2"/>
      <c r="C75" s="228" t="s">
        <v>229</v>
      </c>
      <c r="D75" s="228"/>
      <c r="E75" s="144"/>
      <c r="F75" s="144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 t="s">
        <v>28</v>
      </c>
      <c r="X75" s="2"/>
      <c r="Y75" s="2"/>
      <c r="Z75" s="2"/>
      <c r="AA75" s="2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x14ac:dyDescent="0.2">
      <c r="B76" s="2"/>
      <c r="C76" s="228"/>
      <c r="D76" s="228"/>
      <c r="E76" s="144"/>
      <c r="F76" s="144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2">
      <c r="B77" s="2"/>
      <c r="C77" s="2"/>
      <c r="D77" s="2"/>
      <c r="E77" s="143"/>
      <c r="F77" s="14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x14ac:dyDescent="0.2">
      <c r="B78" s="2"/>
      <c r="C78" s="2"/>
      <c r="D78" s="2"/>
      <c r="E78" s="143"/>
      <c r="F78" s="14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x14ac:dyDescent="0.2">
      <c r="A79" s="3"/>
      <c r="B79" s="3"/>
      <c r="C79" s="3"/>
      <c r="D79" s="3"/>
      <c r="E79" s="145"/>
      <c r="F79" s="14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6"/>
      <c r="AB79" s="2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idden="1" outlineLevel="1" x14ac:dyDescent="0.2">
      <c r="A80" s="243" t="s">
        <v>32</v>
      </c>
      <c r="B80" s="244"/>
      <c r="C80" s="244"/>
      <c r="D80" s="244"/>
      <c r="E80" s="244"/>
      <c r="F80" s="244"/>
      <c r="G80" s="31"/>
      <c r="H80" s="232" t="s">
        <v>33</v>
      </c>
      <c r="I80" s="232"/>
      <c r="J80" s="29"/>
      <c r="K80" s="232" t="s">
        <v>34</v>
      </c>
      <c r="L80" s="232"/>
      <c r="M80" s="29"/>
      <c r="N80" s="232" t="s">
        <v>35</v>
      </c>
      <c r="O80" s="232"/>
      <c r="P80" s="29"/>
      <c r="Q80" s="232" t="s">
        <v>36</v>
      </c>
      <c r="R80" s="232"/>
      <c r="S80" s="29"/>
      <c r="T80" s="232" t="s">
        <v>37</v>
      </c>
      <c r="U80" s="232"/>
      <c r="V80" s="29"/>
      <c r="W80" s="232" t="s">
        <v>38</v>
      </c>
      <c r="X80" s="232"/>
      <c r="Y80" s="3"/>
      <c r="Z80" s="3"/>
      <c r="AA80" s="26"/>
      <c r="AB80" s="26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idden="1" outlineLevel="1" x14ac:dyDescent="0.2">
      <c r="A81" s="238" t="s">
        <v>39</v>
      </c>
      <c r="B81" s="239"/>
      <c r="C81" s="239"/>
      <c r="D81" s="239"/>
      <c r="E81" s="239"/>
      <c r="F81" s="239"/>
      <c r="G81" s="32"/>
      <c r="H81" s="225">
        <v>39</v>
      </c>
      <c r="I81" s="226"/>
      <c r="J81" s="30"/>
      <c r="K81" s="225">
        <v>47</v>
      </c>
      <c r="L81" s="226"/>
      <c r="M81" s="30"/>
      <c r="N81" s="225">
        <v>40</v>
      </c>
      <c r="O81" s="226"/>
      <c r="P81" s="30"/>
      <c r="Q81" s="225">
        <v>36</v>
      </c>
      <c r="R81" s="226"/>
      <c r="S81" s="30"/>
      <c r="T81" s="225">
        <v>20</v>
      </c>
      <c r="U81" s="226"/>
      <c r="V81" s="30"/>
      <c r="W81" s="225"/>
      <c r="X81" s="226"/>
      <c r="Y81" s="3"/>
      <c r="Z81" s="3"/>
      <c r="AA81" s="26"/>
      <c r="AB81" s="2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collapsed="1" x14ac:dyDescent="0.2">
      <c r="A82" s="3"/>
      <c r="B82" s="3"/>
      <c r="C82" s="3"/>
      <c r="D82" s="3"/>
      <c r="E82" s="145"/>
      <c r="F82" s="14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26"/>
      <c r="AB82" s="26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x14ac:dyDescent="0.2">
      <c r="A83" s="3"/>
      <c r="B83" s="3"/>
      <c r="C83" s="3"/>
      <c r="D83" s="3"/>
      <c r="E83" s="145"/>
      <c r="F83" s="14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6"/>
      <c r="AB83" s="26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x14ac:dyDescent="0.2">
      <c r="A84" s="3"/>
      <c r="B84" s="3"/>
      <c r="C84" s="3"/>
      <c r="D84" s="3"/>
      <c r="E84" s="145"/>
      <c r="F84" s="14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6"/>
      <c r="AB84" s="26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x14ac:dyDescent="0.2">
      <c r="A85" s="3"/>
      <c r="B85" s="3"/>
      <c r="C85" s="3"/>
      <c r="D85" s="3"/>
      <c r="E85" s="145"/>
      <c r="F85" s="14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26"/>
      <c r="AB85" s="26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s="26" customFormat="1" x14ac:dyDescent="0.2">
      <c r="E86" s="146"/>
      <c r="F86" s="146"/>
    </row>
    <row r="87" spans="1:49" s="26" customFormat="1" x14ac:dyDescent="0.2">
      <c r="E87" s="146"/>
      <c r="F87" s="146"/>
    </row>
    <row r="88" spans="1:49" s="26" customFormat="1" x14ac:dyDescent="0.2">
      <c r="E88" s="146"/>
      <c r="F88" s="146"/>
    </row>
    <row r="89" spans="1:49" s="26" customFormat="1" x14ac:dyDescent="0.2">
      <c r="E89" s="146"/>
      <c r="F89" s="146"/>
    </row>
    <row r="90" spans="1:49" s="26" customFormat="1" x14ac:dyDescent="0.2">
      <c r="E90" s="146"/>
      <c r="F90" s="146"/>
    </row>
    <row r="91" spans="1:49" s="26" customFormat="1" x14ac:dyDescent="0.2">
      <c r="E91" s="146"/>
      <c r="F91" s="146"/>
    </row>
    <row r="92" spans="1:49" s="26" customFormat="1" x14ac:dyDescent="0.2">
      <c r="E92" s="146"/>
      <c r="F92" s="146"/>
    </row>
    <row r="93" spans="1:49" s="26" customFormat="1" x14ac:dyDescent="0.2">
      <c r="E93" s="146"/>
      <c r="F93" s="146"/>
    </row>
    <row r="94" spans="1:49" s="26" customFormat="1" x14ac:dyDescent="0.2">
      <c r="E94" s="146"/>
      <c r="F94" s="146"/>
    </row>
    <row r="95" spans="1:49" s="26" customFormat="1" x14ac:dyDescent="0.2">
      <c r="E95" s="146"/>
      <c r="F95" s="146"/>
    </row>
    <row r="96" spans="1:49" s="26" customFormat="1" x14ac:dyDescent="0.2">
      <c r="E96" s="146"/>
      <c r="F96" s="146"/>
    </row>
    <row r="97" spans="5:6" s="26" customFormat="1" x14ac:dyDescent="0.2">
      <c r="E97" s="146"/>
      <c r="F97" s="146"/>
    </row>
    <row r="98" spans="5:6" s="26" customFormat="1" x14ac:dyDescent="0.2">
      <c r="E98" s="146"/>
      <c r="F98" s="146"/>
    </row>
    <row r="99" spans="5:6" s="26" customFormat="1" x14ac:dyDescent="0.2">
      <c r="E99" s="146"/>
      <c r="F99" s="146"/>
    </row>
    <row r="100" spans="5:6" s="26" customFormat="1" x14ac:dyDescent="0.2">
      <c r="E100" s="146"/>
      <c r="F100" s="146"/>
    </row>
    <row r="101" spans="5:6" s="26" customFormat="1" x14ac:dyDescent="0.2">
      <c r="E101" s="146"/>
      <c r="F101" s="146"/>
    </row>
    <row r="102" spans="5:6" s="26" customFormat="1" x14ac:dyDescent="0.2">
      <c r="E102" s="146"/>
      <c r="F102" s="146"/>
    </row>
    <row r="103" spans="5:6" s="26" customFormat="1" x14ac:dyDescent="0.2">
      <c r="E103" s="146"/>
      <c r="F103" s="146"/>
    </row>
    <row r="104" spans="5:6" s="26" customFormat="1" x14ac:dyDescent="0.2">
      <c r="E104" s="146"/>
      <c r="F104" s="146"/>
    </row>
    <row r="105" spans="5:6" s="26" customFormat="1" x14ac:dyDescent="0.2">
      <c r="E105" s="146"/>
      <c r="F105" s="146"/>
    </row>
    <row r="106" spans="5:6" s="26" customFormat="1" x14ac:dyDescent="0.2">
      <c r="E106" s="146"/>
      <c r="F106" s="146"/>
    </row>
    <row r="107" spans="5:6" s="26" customFormat="1" x14ac:dyDescent="0.2">
      <c r="E107" s="146"/>
      <c r="F107" s="146"/>
    </row>
    <row r="108" spans="5:6" s="26" customFormat="1" x14ac:dyDescent="0.2">
      <c r="E108" s="146"/>
      <c r="F108" s="146"/>
    </row>
    <row r="109" spans="5:6" s="26" customFormat="1" x14ac:dyDescent="0.2">
      <c r="E109" s="146"/>
      <c r="F109" s="146"/>
    </row>
    <row r="110" spans="5:6" s="26" customFormat="1" x14ac:dyDescent="0.2">
      <c r="E110" s="146"/>
      <c r="F110" s="146"/>
    </row>
    <row r="111" spans="5:6" s="26" customFormat="1" x14ac:dyDescent="0.2">
      <c r="E111" s="146"/>
      <c r="F111" s="146"/>
    </row>
    <row r="112" spans="5:6" s="26" customFormat="1" x14ac:dyDescent="0.2">
      <c r="E112" s="146"/>
      <c r="F112" s="146"/>
    </row>
    <row r="113" spans="5:6" s="26" customFormat="1" x14ac:dyDescent="0.2">
      <c r="E113" s="146"/>
      <c r="F113" s="146"/>
    </row>
    <row r="114" spans="5:6" s="26" customFormat="1" x14ac:dyDescent="0.2">
      <c r="E114" s="146"/>
      <c r="F114" s="146"/>
    </row>
    <row r="115" spans="5:6" s="26" customFormat="1" x14ac:dyDescent="0.2">
      <c r="E115" s="146"/>
      <c r="F115" s="146"/>
    </row>
    <row r="116" spans="5:6" s="26" customFormat="1" x14ac:dyDescent="0.2">
      <c r="E116" s="146"/>
      <c r="F116" s="146"/>
    </row>
    <row r="117" spans="5:6" s="26" customFormat="1" x14ac:dyDescent="0.2">
      <c r="E117" s="146"/>
      <c r="F117" s="146"/>
    </row>
    <row r="118" spans="5:6" s="26" customFormat="1" x14ac:dyDescent="0.2">
      <c r="E118" s="146"/>
      <c r="F118" s="146"/>
    </row>
    <row r="119" spans="5:6" s="26" customFormat="1" x14ac:dyDescent="0.2">
      <c r="E119" s="146"/>
      <c r="F119" s="146"/>
    </row>
    <row r="120" spans="5:6" s="26" customFormat="1" x14ac:dyDescent="0.2">
      <c r="E120" s="146"/>
      <c r="F120" s="146"/>
    </row>
    <row r="121" spans="5:6" s="26" customFormat="1" x14ac:dyDescent="0.2">
      <c r="E121" s="146"/>
      <c r="F121" s="146"/>
    </row>
    <row r="122" spans="5:6" s="26" customFormat="1" x14ac:dyDescent="0.2">
      <c r="E122" s="146"/>
      <c r="F122" s="146"/>
    </row>
    <row r="123" spans="5:6" s="26" customFormat="1" x14ac:dyDescent="0.2">
      <c r="E123" s="146"/>
      <c r="F123" s="146"/>
    </row>
    <row r="124" spans="5:6" s="26" customFormat="1" x14ac:dyDescent="0.2">
      <c r="E124" s="146"/>
      <c r="F124" s="146"/>
    </row>
    <row r="125" spans="5:6" s="26" customFormat="1" x14ac:dyDescent="0.2">
      <c r="E125" s="146"/>
      <c r="F125" s="146"/>
    </row>
    <row r="126" spans="5:6" s="26" customFormat="1" x14ac:dyDescent="0.2">
      <c r="E126" s="146"/>
      <c r="F126" s="146"/>
    </row>
    <row r="127" spans="5:6" s="26" customFormat="1" x14ac:dyDescent="0.2">
      <c r="E127" s="146"/>
      <c r="F127" s="146"/>
    </row>
    <row r="128" spans="5:6" s="26" customFormat="1" x14ac:dyDescent="0.2">
      <c r="E128" s="146"/>
      <c r="F128" s="146"/>
    </row>
    <row r="129" spans="5:6" s="26" customFormat="1" x14ac:dyDescent="0.2">
      <c r="E129" s="146"/>
      <c r="F129" s="146"/>
    </row>
    <row r="130" spans="5:6" s="26" customFormat="1" x14ac:dyDescent="0.2">
      <c r="E130" s="146"/>
      <c r="F130" s="146"/>
    </row>
    <row r="131" spans="5:6" s="26" customFormat="1" x14ac:dyDescent="0.2">
      <c r="E131" s="146"/>
      <c r="F131" s="146"/>
    </row>
    <row r="132" spans="5:6" s="26" customFormat="1" x14ac:dyDescent="0.2">
      <c r="E132" s="146"/>
      <c r="F132" s="146"/>
    </row>
    <row r="133" spans="5:6" s="26" customFormat="1" x14ac:dyDescent="0.2">
      <c r="E133" s="146"/>
      <c r="F133" s="146"/>
    </row>
    <row r="134" spans="5:6" s="26" customFormat="1" x14ac:dyDescent="0.2">
      <c r="E134" s="146"/>
      <c r="F134" s="146"/>
    </row>
    <row r="135" spans="5:6" s="26" customFormat="1" x14ac:dyDescent="0.2">
      <c r="E135" s="146"/>
      <c r="F135" s="146"/>
    </row>
    <row r="136" spans="5:6" s="26" customFormat="1" x14ac:dyDescent="0.2">
      <c r="E136" s="146"/>
      <c r="F136" s="146"/>
    </row>
    <row r="137" spans="5:6" s="26" customFormat="1" x14ac:dyDescent="0.2">
      <c r="E137" s="146"/>
      <c r="F137" s="146"/>
    </row>
    <row r="138" spans="5:6" s="26" customFormat="1" x14ac:dyDescent="0.2">
      <c r="E138" s="146"/>
      <c r="F138" s="146"/>
    </row>
    <row r="139" spans="5:6" s="26" customFormat="1" x14ac:dyDescent="0.2">
      <c r="E139" s="146"/>
      <c r="F139" s="146"/>
    </row>
    <row r="140" spans="5:6" s="26" customFormat="1" x14ac:dyDescent="0.2">
      <c r="E140" s="146"/>
      <c r="F140" s="146"/>
    </row>
    <row r="141" spans="5:6" s="26" customFormat="1" x14ac:dyDescent="0.2">
      <c r="E141" s="146"/>
      <c r="F141" s="146"/>
    </row>
    <row r="142" spans="5:6" s="26" customFormat="1" x14ac:dyDescent="0.2">
      <c r="E142" s="146"/>
      <c r="F142" s="146"/>
    </row>
    <row r="143" spans="5:6" s="26" customFormat="1" x14ac:dyDescent="0.2">
      <c r="E143" s="146"/>
      <c r="F143" s="146"/>
    </row>
    <row r="144" spans="5:6" s="26" customFormat="1" x14ac:dyDescent="0.2">
      <c r="E144" s="146"/>
      <c r="F144" s="146"/>
    </row>
    <row r="145" spans="5:6" s="26" customFormat="1" x14ac:dyDescent="0.2">
      <c r="E145" s="146"/>
      <c r="F145" s="146"/>
    </row>
    <row r="146" spans="5:6" s="26" customFormat="1" x14ac:dyDescent="0.2">
      <c r="E146" s="146"/>
      <c r="F146" s="146"/>
    </row>
    <row r="147" spans="5:6" s="26" customFormat="1" x14ac:dyDescent="0.2">
      <c r="E147" s="146"/>
      <c r="F147" s="146"/>
    </row>
    <row r="148" spans="5:6" s="26" customFormat="1" x14ac:dyDescent="0.2">
      <c r="E148" s="146"/>
      <c r="F148" s="146"/>
    </row>
    <row r="149" spans="5:6" s="26" customFormat="1" x14ac:dyDescent="0.2">
      <c r="E149" s="146"/>
      <c r="F149" s="146"/>
    </row>
    <row r="150" spans="5:6" s="26" customFormat="1" x14ac:dyDescent="0.2">
      <c r="E150" s="146"/>
      <c r="F150" s="146"/>
    </row>
    <row r="151" spans="5:6" s="26" customFormat="1" x14ac:dyDescent="0.2">
      <c r="E151" s="146"/>
      <c r="F151" s="146"/>
    </row>
    <row r="152" spans="5:6" s="26" customFormat="1" x14ac:dyDescent="0.2">
      <c r="E152" s="146"/>
      <c r="F152" s="146"/>
    </row>
    <row r="153" spans="5:6" s="26" customFormat="1" x14ac:dyDescent="0.2">
      <c r="E153" s="146"/>
      <c r="F153" s="146"/>
    </row>
    <row r="154" spans="5:6" s="26" customFormat="1" x14ac:dyDescent="0.2">
      <c r="E154" s="146"/>
      <c r="F154" s="146"/>
    </row>
    <row r="155" spans="5:6" s="26" customFormat="1" x14ac:dyDescent="0.2">
      <c r="E155" s="146"/>
      <c r="F155" s="146"/>
    </row>
    <row r="156" spans="5:6" s="26" customFormat="1" x14ac:dyDescent="0.2">
      <c r="E156" s="146"/>
      <c r="F156" s="146"/>
    </row>
    <row r="157" spans="5:6" s="26" customFormat="1" x14ac:dyDescent="0.2">
      <c r="E157" s="146"/>
      <c r="F157" s="146"/>
    </row>
    <row r="158" spans="5:6" s="26" customFormat="1" x14ac:dyDescent="0.2">
      <c r="E158" s="146"/>
      <c r="F158" s="146"/>
    </row>
    <row r="159" spans="5:6" s="26" customFormat="1" x14ac:dyDescent="0.2">
      <c r="E159" s="146"/>
      <c r="F159" s="146"/>
    </row>
    <row r="160" spans="5:6" s="26" customFormat="1" x14ac:dyDescent="0.2">
      <c r="E160" s="146"/>
      <c r="F160" s="146"/>
    </row>
    <row r="161" spans="5:6" s="26" customFormat="1" x14ac:dyDescent="0.2">
      <c r="E161" s="146"/>
      <c r="F161" s="146"/>
    </row>
    <row r="162" spans="5:6" s="26" customFormat="1" x14ac:dyDescent="0.2">
      <c r="E162" s="146"/>
      <c r="F162" s="146"/>
    </row>
    <row r="163" spans="5:6" s="26" customFormat="1" x14ac:dyDescent="0.2">
      <c r="E163" s="146"/>
      <c r="F163" s="146"/>
    </row>
    <row r="164" spans="5:6" s="26" customFormat="1" x14ac:dyDescent="0.2">
      <c r="E164" s="146"/>
      <c r="F164" s="146"/>
    </row>
    <row r="165" spans="5:6" s="26" customFormat="1" x14ac:dyDescent="0.2">
      <c r="E165" s="146"/>
      <c r="F165" s="146"/>
    </row>
    <row r="166" spans="5:6" s="26" customFormat="1" x14ac:dyDescent="0.2">
      <c r="E166" s="146"/>
      <c r="F166" s="146"/>
    </row>
    <row r="167" spans="5:6" s="26" customFormat="1" x14ac:dyDescent="0.2">
      <c r="E167" s="146"/>
      <c r="F167" s="146"/>
    </row>
    <row r="168" spans="5:6" s="26" customFormat="1" x14ac:dyDescent="0.2">
      <c r="E168" s="146"/>
      <c r="F168" s="146"/>
    </row>
    <row r="169" spans="5:6" s="26" customFormat="1" x14ac:dyDescent="0.2">
      <c r="E169" s="146"/>
      <c r="F169" s="146"/>
    </row>
    <row r="170" spans="5:6" s="26" customFormat="1" x14ac:dyDescent="0.2">
      <c r="E170" s="146"/>
      <c r="F170" s="146"/>
    </row>
    <row r="171" spans="5:6" s="26" customFormat="1" x14ac:dyDescent="0.2">
      <c r="E171" s="146"/>
      <c r="F171" s="146"/>
    </row>
    <row r="172" spans="5:6" s="26" customFormat="1" x14ac:dyDescent="0.2">
      <c r="E172" s="146"/>
      <c r="F172" s="146"/>
    </row>
    <row r="173" spans="5:6" s="26" customFormat="1" x14ac:dyDescent="0.2">
      <c r="E173" s="146"/>
      <c r="F173" s="146"/>
    </row>
    <row r="174" spans="5:6" s="26" customFormat="1" x14ac:dyDescent="0.2">
      <c r="E174" s="146"/>
      <c r="F174" s="146"/>
    </row>
    <row r="175" spans="5:6" s="26" customFormat="1" x14ac:dyDescent="0.2">
      <c r="E175" s="146"/>
      <c r="F175" s="146"/>
    </row>
    <row r="176" spans="5:6" s="26" customFormat="1" x14ac:dyDescent="0.2">
      <c r="E176" s="146"/>
      <c r="F176" s="146"/>
    </row>
    <row r="177" spans="5:6" s="26" customFormat="1" x14ac:dyDescent="0.2">
      <c r="E177" s="146"/>
      <c r="F177" s="146"/>
    </row>
    <row r="178" spans="5:6" s="26" customFormat="1" x14ac:dyDescent="0.2">
      <c r="E178" s="146"/>
      <c r="F178" s="146"/>
    </row>
    <row r="179" spans="5:6" s="26" customFormat="1" x14ac:dyDescent="0.2">
      <c r="E179" s="146"/>
      <c r="F179" s="146"/>
    </row>
    <row r="180" spans="5:6" s="26" customFormat="1" x14ac:dyDescent="0.2">
      <c r="E180" s="146"/>
      <c r="F180" s="146"/>
    </row>
    <row r="181" spans="5:6" s="26" customFormat="1" x14ac:dyDescent="0.2">
      <c r="E181" s="146"/>
      <c r="F181" s="146"/>
    </row>
    <row r="182" spans="5:6" s="26" customFormat="1" x14ac:dyDescent="0.2">
      <c r="E182" s="146"/>
      <c r="F182" s="146"/>
    </row>
    <row r="183" spans="5:6" s="26" customFormat="1" x14ac:dyDescent="0.2">
      <c r="E183" s="146"/>
      <c r="F183" s="146"/>
    </row>
    <row r="184" spans="5:6" s="26" customFormat="1" x14ac:dyDescent="0.2">
      <c r="E184" s="146"/>
      <c r="F184" s="146"/>
    </row>
    <row r="185" spans="5:6" s="26" customFormat="1" x14ac:dyDescent="0.2">
      <c r="E185" s="146"/>
      <c r="F185" s="146"/>
    </row>
    <row r="186" spans="5:6" s="26" customFormat="1" x14ac:dyDescent="0.2">
      <c r="E186" s="146"/>
      <c r="F186" s="146"/>
    </row>
    <row r="187" spans="5:6" s="26" customFormat="1" x14ac:dyDescent="0.2">
      <c r="E187" s="146"/>
      <c r="F187" s="146"/>
    </row>
    <row r="188" spans="5:6" s="26" customFormat="1" x14ac:dyDescent="0.2">
      <c r="E188" s="146"/>
      <c r="F188" s="146"/>
    </row>
    <row r="189" spans="5:6" s="26" customFormat="1" x14ac:dyDescent="0.2">
      <c r="E189" s="146"/>
      <c r="F189" s="146"/>
    </row>
    <row r="190" spans="5:6" s="26" customFormat="1" x14ac:dyDescent="0.2">
      <c r="E190" s="146"/>
      <c r="F190" s="146"/>
    </row>
    <row r="191" spans="5:6" s="26" customFormat="1" x14ac:dyDescent="0.2">
      <c r="E191" s="146"/>
      <c r="F191" s="146"/>
    </row>
    <row r="192" spans="5:6" s="26" customFormat="1" x14ac:dyDescent="0.2">
      <c r="E192" s="146"/>
      <c r="F192" s="146"/>
    </row>
    <row r="193" spans="5:6" s="26" customFormat="1" x14ac:dyDescent="0.2">
      <c r="E193" s="146"/>
      <c r="F193" s="146"/>
    </row>
    <row r="194" spans="5:6" s="26" customFormat="1" x14ac:dyDescent="0.2">
      <c r="E194" s="146"/>
      <c r="F194" s="146"/>
    </row>
    <row r="195" spans="5:6" s="26" customFormat="1" x14ac:dyDescent="0.2">
      <c r="E195" s="146"/>
      <c r="F195" s="146"/>
    </row>
    <row r="196" spans="5:6" s="26" customFormat="1" x14ac:dyDescent="0.2">
      <c r="E196" s="146"/>
      <c r="F196" s="146"/>
    </row>
    <row r="197" spans="5:6" s="26" customFormat="1" x14ac:dyDescent="0.2">
      <c r="E197" s="146"/>
      <c r="F197" s="146"/>
    </row>
    <row r="198" spans="5:6" s="26" customFormat="1" x14ac:dyDescent="0.2">
      <c r="E198" s="146"/>
      <c r="F198" s="146"/>
    </row>
    <row r="199" spans="5:6" s="26" customFormat="1" x14ac:dyDescent="0.2">
      <c r="E199" s="146"/>
      <c r="F199" s="146"/>
    </row>
    <row r="200" spans="5:6" s="26" customFormat="1" x14ac:dyDescent="0.2">
      <c r="E200" s="146"/>
      <c r="F200" s="146"/>
    </row>
    <row r="201" spans="5:6" s="26" customFormat="1" x14ac:dyDescent="0.2">
      <c r="E201" s="146"/>
      <c r="F201" s="146"/>
    </row>
    <row r="202" spans="5:6" s="26" customFormat="1" x14ac:dyDescent="0.2">
      <c r="E202" s="146"/>
      <c r="F202" s="146"/>
    </row>
    <row r="203" spans="5:6" s="26" customFormat="1" x14ac:dyDescent="0.2">
      <c r="E203" s="146"/>
      <c r="F203" s="146"/>
    </row>
    <row r="204" spans="5:6" s="26" customFormat="1" x14ac:dyDescent="0.2">
      <c r="E204" s="146"/>
      <c r="F204" s="146"/>
    </row>
    <row r="205" spans="5:6" s="26" customFormat="1" x14ac:dyDescent="0.2">
      <c r="E205" s="146"/>
      <c r="F205" s="146"/>
    </row>
    <row r="206" spans="5:6" s="26" customFormat="1" x14ac:dyDescent="0.2">
      <c r="E206" s="146"/>
      <c r="F206" s="146"/>
    </row>
    <row r="207" spans="5:6" s="26" customFormat="1" x14ac:dyDescent="0.2">
      <c r="E207" s="146"/>
      <c r="F207" s="146"/>
    </row>
    <row r="208" spans="5:6" s="26" customFormat="1" x14ac:dyDescent="0.2">
      <c r="E208" s="146"/>
      <c r="F208" s="146"/>
    </row>
    <row r="209" spans="5:6" s="26" customFormat="1" x14ac:dyDescent="0.2">
      <c r="E209" s="146"/>
      <c r="F209" s="146"/>
    </row>
    <row r="210" spans="5:6" s="26" customFormat="1" x14ac:dyDescent="0.2">
      <c r="E210" s="146"/>
      <c r="F210" s="146"/>
    </row>
    <row r="211" spans="5:6" s="26" customFormat="1" x14ac:dyDescent="0.2">
      <c r="E211" s="146"/>
      <c r="F211" s="146"/>
    </row>
    <row r="212" spans="5:6" s="26" customFormat="1" x14ac:dyDescent="0.2">
      <c r="E212" s="146"/>
      <c r="F212" s="146"/>
    </row>
    <row r="213" spans="5:6" s="26" customFormat="1" x14ac:dyDescent="0.2">
      <c r="E213" s="146"/>
      <c r="F213" s="146"/>
    </row>
    <row r="214" spans="5:6" s="26" customFormat="1" x14ac:dyDescent="0.2">
      <c r="E214" s="146"/>
      <c r="F214" s="146"/>
    </row>
    <row r="215" spans="5:6" s="26" customFormat="1" x14ac:dyDescent="0.2">
      <c r="E215" s="146"/>
      <c r="F215" s="146"/>
    </row>
    <row r="216" spans="5:6" s="26" customFormat="1" x14ac:dyDescent="0.2">
      <c r="E216" s="146"/>
      <c r="F216" s="146"/>
    </row>
    <row r="217" spans="5:6" s="26" customFormat="1" x14ac:dyDescent="0.2">
      <c r="E217" s="146"/>
      <c r="F217" s="146"/>
    </row>
    <row r="218" spans="5:6" s="26" customFormat="1" x14ac:dyDescent="0.2">
      <c r="E218" s="146"/>
      <c r="F218" s="146"/>
    </row>
    <row r="219" spans="5:6" s="26" customFormat="1" x14ac:dyDescent="0.2">
      <c r="E219" s="146"/>
      <c r="F219" s="146"/>
    </row>
    <row r="220" spans="5:6" s="26" customFormat="1" x14ac:dyDescent="0.2">
      <c r="E220" s="146"/>
      <c r="F220" s="146"/>
    </row>
    <row r="221" spans="5:6" s="26" customFormat="1" x14ac:dyDescent="0.2">
      <c r="E221" s="146"/>
      <c r="F221" s="146"/>
    </row>
    <row r="222" spans="5:6" s="26" customFormat="1" x14ac:dyDescent="0.2">
      <c r="E222" s="146"/>
      <c r="F222" s="146"/>
    </row>
    <row r="223" spans="5:6" s="26" customFormat="1" x14ac:dyDescent="0.2">
      <c r="E223" s="146"/>
      <c r="F223" s="146"/>
    </row>
    <row r="224" spans="5:6" s="26" customFormat="1" x14ac:dyDescent="0.2">
      <c r="E224" s="146"/>
      <c r="F224" s="146"/>
    </row>
    <row r="225" spans="5:6" s="26" customFormat="1" x14ac:dyDescent="0.2">
      <c r="E225" s="146"/>
      <c r="F225" s="146"/>
    </row>
    <row r="226" spans="5:6" s="26" customFormat="1" x14ac:dyDescent="0.2">
      <c r="E226" s="146"/>
      <c r="F226" s="146"/>
    </row>
    <row r="227" spans="5:6" s="26" customFormat="1" x14ac:dyDescent="0.2">
      <c r="E227" s="146"/>
      <c r="F227" s="146"/>
    </row>
    <row r="228" spans="5:6" s="26" customFormat="1" x14ac:dyDescent="0.2">
      <c r="E228" s="146"/>
      <c r="F228" s="146"/>
    </row>
    <row r="229" spans="5:6" s="26" customFormat="1" x14ac:dyDescent="0.2">
      <c r="E229" s="146"/>
      <c r="F229" s="146"/>
    </row>
    <row r="230" spans="5:6" s="26" customFormat="1" x14ac:dyDescent="0.2">
      <c r="E230" s="146"/>
      <c r="F230" s="146"/>
    </row>
    <row r="231" spans="5:6" s="26" customFormat="1" x14ac:dyDescent="0.2">
      <c r="E231" s="146"/>
      <c r="F231" s="146"/>
    </row>
    <row r="232" spans="5:6" s="26" customFormat="1" x14ac:dyDescent="0.2">
      <c r="E232" s="146"/>
      <c r="F232" s="146"/>
    </row>
    <row r="233" spans="5:6" s="26" customFormat="1" x14ac:dyDescent="0.2">
      <c r="E233" s="146"/>
      <c r="F233" s="146"/>
    </row>
    <row r="234" spans="5:6" s="26" customFormat="1" x14ac:dyDescent="0.2">
      <c r="E234" s="146"/>
      <c r="F234" s="146"/>
    </row>
    <row r="235" spans="5:6" s="26" customFormat="1" x14ac:dyDescent="0.2">
      <c r="E235" s="146"/>
      <c r="F235" s="146"/>
    </row>
    <row r="236" spans="5:6" s="26" customFormat="1" x14ac:dyDescent="0.2">
      <c r="E236" s="146"/>
      <c r="F236" s="146"/>
    </row>
    <row r="237" spans="5:6" s="26" customFormat="1" x14ac:dyDescent="0.2">
      <c r="E237" s="146"/>
      <c r="F237" s="146"/>
    </row>
    <row r="238" spans="5:6" s="26" customFormat="1" x14ac:dyDescent="0.2">
      <c r="E238" s="146"/>
      <c r="F238" s="146"/>
    </row>
    <row r="239" spans="5:6" s="26" customFormat="1" x14ac:dyDescent="0.2">
      <c r="E239" s="146"/>
      <c r="F239" s="146"/>
    </row>
    <row r="240" spans="5:6" s="26" customFormat="1" x14ac:dyDescent="0.2">
      <c r="E240" s="146"/>
      <c r="F240" s="146"/>
    </row>
    <row r="241" spans="1:49" s="26" customFormat="1" x14ac:dyDescent="0.2">
      <c r="E241" s="146"/>
      <c r="F241" s="146"/>
    </row>
    <row r="242" spans="1:49" s="26" customFormat="1" x14ac:dyDescent="0.2">
      <c r="E242" s="146"/>
      <c r="F242" s="146"/>
    </row>
    <row r="243" spans="1:49" x14ac:dyDescent="0.2">
      <c r="A243" s="3"/>
      <c r="B243" s="3"/>
      <c r="C243" s="3"/>
      <c r="D243" s="3"/>
      <c r="E243" s="145"/>
      <c r="F243" s="14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x14ac:dyDescent="0.2">
      <c r="A244" s="3"/>
      <c r="B244" s="3"/>
      <c r="C244" s="3"/>
      <c r="D244" s="3"/>
      <c r="E244" s="145"/>
      <c r="F244" s="14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x14ac:dyDescent="0.2">
      <c r="A245" s="3"/>
      <c r="B245" s="3"/>
      <c r="C245" s="3"/>
      <c r="D245" s="3"/>
      <c r="E245" s="145"/>
      <c r="F245" s="14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x14ac:dyDescent="0.2">
      <c r="A246" s="3"/>
      <c r="B246" s="3"/>
      <c r="C246" s="3"/>
      <c r="D246" s="3"/>
      <c r="E246" s="145"/>
      <c r="F246" s="14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x14ac:dyDescent="0.2">
      <c r="A247" s="3"/>
      <c r="B247" s="3"/>
      <c r="C247" s="3"/>
      <c r="D247" s="3"/>
      <c r="E247" s="145"/>
      <c r="F247" s="14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x14ac:dyDescent="0.2">
      <c r="A248" s="3"/>
      <c r="B248" s="3"/>
      <c r="C248" s="3"/>
      <c r="D248" s="3"/>
      <c r="E248" s="145"/>
      <c r="F248" s="14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x14ac:dyDescent="0.2">
      <c r="A249" s="3"/>
      <c r="B249" s="3"/>
      <c r="C249" s="3"/>
      <c r="D249" s="3"/>
      <c r="E249" s="145"/>
      <c r="F249" s="14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x14ac:dyDescent="0.2">
      <c r="A250" s="3"/>
      <c r="B250" s="3"/>
      <c r="C250" s="3"/>
      <c r="D250" s="3"/>
      <c r="E250" s="145"/>
      <c r="F250" s="14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x14ac:dyDescent="0.2">
      <c r="A251" s="3"/>
      <c r="B251" s="3"/>
      <c r="C251" s="3"/>
      <c r="D251" s="3"/>
      <c r="E251" s="145"/>
      <c r="F251" s="14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x14ac:dyDescent="0.2">
      <c r="A252" s="3"/>
      <c r="B252" s="3"/>
      <c r="C252" s="3"/>
      <c r="D252" s="3"/>
      <c r="E252" s="145"/>
      <c r="F252" s="14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x14ac:dyDescent="0.2">
      <c r="A253" s="3"/>
      <c r="B253" s="3"/>
      <c r="C253" s="3"/>
      <c r="D253" s="3"/>
      <c r="E253" s="145"/>
      <c r="F253" s="14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x14ac:dyDescent="0.2">
      <c r="A254" s="3"/>
      <c r="B254" s="3"/>
      <c r="C254" s="3"/>
      <c r="D254" s="3"/>
      <c r="E254" s="145"/>
      <c r="F254" s="14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x14ac:dyDescent="0.2">
      <c r="A255" s="3"/>
      <c r="B255" s="3"/>
      <c r="C255" s="3"/>
      <c r="D255" s="3"/>
      <c r="E255" s="145"/>
      <c r="F255" s="14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x14ac:dyDescent="0.2">
      <c r="A256" s="3"/>
      <c r="B256" s="3"/>
      <c r="C256" s="3"/>
      <c r="D256" s="3"/>
      <c r="E256" s="145"/>
      <c r="F256" s="14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x14ac:dyDescent="0.2">
      <c r="A257" s="3"/>
      <c r="B257" s="3"/>
      <c r="C257" s="3"/>
      <c r="D257" s="3"/>
      <c r="E257" s="145"/>
      <c r="F257" s="14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x14ac:dyDescent="0.2">
      <c r="A258" s="3"/>
      <c r="B258" s="3"/>
      <c r="C258" s="3"/>
      <c r="D258" s="3"/>
      <c r="E258" s="145"/>
      <c r="F258" s="14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x14ac:dyDescent="0.2">
      <c r="A259" s="3"/>
      <c r="B259" s="3"/>
      <c r="C259" s="3"/>
      <c r="D259" s="3"/>
      <c r="E259" s="145"/>
      <c r="F259" s="14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x14ac:dyDescent="0.2">
      <c r="A260" s="3"/>
      <c r="B260" s="3"/>
      <c r="C260" s="3"/>
      <c r="D260" s="3"/>
      <c r="E260" s="145"/>
      <c r="F260" s="14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x14ac:dyDescent="0.2">
      <c r="A261" s="3"/>
      <c r="B261" s="3"/>
      <c r="C261" s="3"/>
      <c r="D261" s="3"/>
      <c r="E261" s="145"/>
      <c r="F261" s="14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x14ac:dyDescent="0.2">
      <c r="A262" s="3"/>
      <c r="B262" s="3"/>
      <c r="C262" s="3"/>
      <c r="D262" s="3"/>
      <c r="E262" s="145"/>
      <c r="F262" s="14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x14ac:dyDescent="0.2">
      <c r="A263" s="3"/>
      <c r="B263" s="3"/>
      <c r="C263" s="3"/>
      <c r="D263" s="3"/>
      <c r="E263" s="145"/>
      <c r="F263" s="14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x14ac:dyDescent="0.2">
      <c r="A264" s="3"/>
      <c r="B264" s="3"/>
      <c r="C264" s="3"/>
      <c r="D264" s="3"/>
      <c r="E264" s="145"/>
      <c r="F264" s="14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x14ac:dyDescent="0.2">
      <c r="A265" s="3"/>
      <c r="B265" s="3"/>
      <c r="C265" s="3"/>
      <c r="D265" s="3"/>
      <c r="E265" s="145"/>
      <c r="F265" s="14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x14ac:dyDescent="0.2">
      <c r="A266" s="3"/>
      <c r="B266" s="3"/>
      <c r="C266" s="3"/>
      <c r="D266" s="3"/>
      <c r="E266" s="145"/>
      <c r="F266" s="14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x14ac:dyDescent="0.2">
      <c r="A267" s="3"/>
      <c r="B267" s="3"/>
      <c r="C267" s="3"/>
      <c r="D267" s="3"/>
      <c r="E267" s="145"/>
      <c r="F267" s="14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x14ac:dyDescent="0.2">
      <c r="A268" s="3"/>
      <c r="B268" s="3"/>
      <c r="C268" s="3"/>
      <c r="D268" s="3"/>
      <c r="E268" s="145"/>
      <c r="F268" s="14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x14ac:dyDescent="0.2">
      <c r="A269" s="3"/>
      <c r="B269" s="3"/>
      <c r="C269" s="3"/>
      <c r="D269" s="3"/>
      <c r="E269" s="145"/>
      <c r="F269" s="14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x14ac:dyDescent="0.2">
      <c r="A270" s="3"/>
      <c r="B270" s="3"/>
      <c r="C270" s="3"/>
      <c r="D270" s="3"/>
      <c r="E270" s="145"/>
      <c r="F270" s="14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x14ac:dyDescent="0.2">
      <c r="A271" s="3"/>
      <c r="B271" s="3"/>
      <c r="C271" s="3"/>
      <c r="D271" s="3"/>
      <c r="E271" s="145"/>
      <c r="F271" s="14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x14ac:dyDescent="0.2">
      <c r="A272" s="3"/>
      <c r="B272" s="3"/>
      <c r="C272" s="3"/>
      <c r="D272" s="3"/>
      <c r="E272" s="145"/>
      <c r="F272" s="14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x14ac:dyDescent="0.2">
      <c r="A273" s="3"/>
      <c r="B273" s="3"/>
      <c r="C273" s="3"/>
      <c r="D273" s="3"/>
      <c r="E273" s="145"/>
      <c r="F273" s="14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x14ac:dyDescent="0.2">
      <c r="A274" s="3"/>
      <c r="B274" s="3"/>
      <c r="C274" s="3"/>
      <c r="D274" s="3"/>
      <c r="E274" s="145"/>
      <c r="F274" s="14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2">
      <c r="A275" s="3"/>
      <c r="B275" s="3"/>
      <c r="C275" s="3"/>
      <c r="D275" s="3"/>
      <c r="E275" s="145"/>
      <c r="F275" s="14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x14ac:dyDescent="0.2">
      <c r="A276" s="3"/>
      <c r="B276" s="3"/>
      <c r="C276" s="3"/>
      <c r="D276" s="3"/>
      <c r="E276" s="145"/>
      <c r="F276" s="14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x14ac:dyDescent="0.2">
      <c r="A277" s="3"/>
      <c r="B277" s="3"/>
      <c r="C277" s="3"/>
      <c r="D277" s="3"/>
      <c r="E277" s="145"/>
      <c r="F277" s="14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x14ac:dyDescent="0.2">
      <c r="A278" s="3"/>
      <c r="B278" s="3"/>
      <c r="C278" s="3"/>
      <c r="D278" s="3"/>
      <c r="E278" s="145"/>
      <c r="F278" s="14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x14ac:dyDescent="0.2">
      <c r="A279" s="3"/>
      <c r="B279" s="3"/>
      <c r="C279" s="3"/>
      <c r="D279" s="3"/>
      <c r="E279" s="145"/>
      <c r="F279" s="14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x14ac:dyDescent="0.2">
      <c r="A280" s="3"/>
      <c r="B280" s="3"/>
      <c r="C280" s="3"/>
      <c r="D280" s="3"/>
      <c r="E280" s="145"/>
      <c r="F280" s="14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x14ac:dyDescent="0.2">
      <c r="A281" s="3"/>
      <c r="B281" s="3"/>
      <c r="C281" s="3"/>
      <c r="D281" s="3"/>
      <c r="E281" s="145"/>
      <c r="F281" s="14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x14ac:dyDescent="0.2">
      <c r="A282" s="3"/>
      <c r="B282" s="3"/>
      <c r="C282" s="3"/>
      <c r="D282" s="3"/>
      <c r="E282" s="145"/>
      <c r="F282" s="14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x14ac:dyDescent="0.2">
      <c r="A283" s="3"/>
      <c r="B283" s="3"/>
      <c r="C283" s="3"/>
      <c r="D283" s="3"/>
      <c r="E283" s="145"/>
      <c r="F283" s="14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x14ac:dyDescent="0.2">
      <c r="A284" s="3"/>
      <c r="B284" s="3"/>
      <c r="C284" s="3"/>
      <c r="D284" s="3"/>
      <c r="E284" s="145"/>
      <c r="F284" s="14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x14ac:dyDescent="0.2">
      <c r="A285" s="3"/>
      <c r="B285" s="3"/>
      <c r="C285" s="3"/>
      <c r="D285" s="3"/>
      <c r="E285" s="145"/>
      <c r="F285" s="14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x14ac:dyDescent="0.2">
      <c r="A286" s="3"/>
      <c r="B286" s="3"/>
      <c r="C286" s="3"/>
      <c r="D286" s="3"/>
      <c r="E286" s="145"/>
      <c r="F286" s="14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x14ac:dyDescent="0.2">
      <c r="A287" s="3"/>
      <c r="B287" s="3"/>
      <c r="C287" s="3"/>
      <c r="D287" s="3"/>
      <c r="E287" s="145"/>
      <c r="F287" s="14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x14ac:dyDescent="0.2">
      <c r="A288" s="3"/>
      <c r="B288" s="3"/>
      <c r="C288" s="3"/>
      <c r="D288" s="3"/>
      <c r="E288" s="145"/>
      <c r="F288" s="14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x14ac:dyDescent="0.2">
      <c r="A289" s="3"/>
      <c r="B289" s="3"/>
      <c r="C289" s="3"/>
      <c r="D289" s="3"/>
      <c r="E289" s="145"/>
      <c r="F289" s="14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x14ac:dyDescent="0.2">
      <c r="A290" s="3"/>
      <c r="B290" s="3"/>
      <c r="C290" s="3"/>
      <c r="D290" s="3"/>
      <c r="E290" s="145"/>
      <c r="F290" s="14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x14ac:dyDescent="0.2">
      <c r="A291" s="3"/>
      <c r="B291" s="3"/>
      <c r="C291" s="3"/>
      <c r="D291" s="3"/>
      <c r="E291" s="145"/>
      <c r="F291" s="14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x14ac:dyDescent="0.2">
      <c r="A292" s="3"/>
      <c r="B292" s="3"/>
      <c r="C292" s="3"/>
      <c r="D292" s="3"/>
      <c r="E292" s="145"/>
      <c r="F292" s="14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x14ac:dyDescent="0.2">
      <c r="A293" s="3"/>
      <c r="B293" s="3"/>
      <c r="C293" s="3"/>
      <c r="D293" s="3"/>
      <c r="E293" s="145"/>
      <c r="F293" s="14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x14ac:dyDescent="0.2">
      <c r="A294" s="3"/>
      <c r="B294" s="3"/>
      <c r="C294" s="3"/>
      <c r="D294" s="3"/>
      <c r="E294" s="145"/>
      <c r="F294" s="14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x14ac:dyDescent="0.2">
      <c r="A295" s="3"/>
      <c r="B295" s="3"/>
      <c r="C295" s="3"/>
      <c r="D295" s="3"/>
      <c r="E295" s="145"/>
      <c r="F295" s="14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x14ac:dyDescent="0.2">
      <c r="A296" s="3"/>
      <c r="B296" s="3"/>
      <c r="C296" s="3"/>
      <c r="D296" s="3"/>
      <c r="E296" s="145"/>
      <c r="F296" s="14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x14ac:dyDescent="0.2">
      <c r="A297" s="3"/>
      <c r="B297" s="3"/>
      <c r="C297" s="3"/>
      <c r="D297" s="3"/>
      <c r="E297" s="145"/>
      <c r="F297" s="14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x14ac:dyDescent="0.2">
      <c r="A298" s="3"/>
      <c r="B298" s="3"/>
      <c r="C298" s="3"/>
      <c r="D298" s="3"/>
      <c r="E298" s="145"/>
      <c r="F298" s="14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x14ac:dyDescent="0.2">
      <c r="A299" s="3"/>
      <c r="B299" s="3"/>
      <c r="C299" s="3"/>
      <c r="D299" s="3"/>
      <c r="E299" s="145"/>
      <c r="F299" s="14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x14ac:dyDescent="0.2">
      <c r="A300" s="3"/>
      <c r="B300" s="3"/>
      <c r="C300" s="3"/>
      <c r="D300" s="3"/>
      <c r="E300" s="145"/>
      <c r="F300" s="14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x14ac:dyDescent="0.2">
      <c r="A301" s="3"/>
      <c r="B301" s="3"/>
      <c r="C301" s="3"/>
      <c r="D301" s="3"/>
      <c r="E301" s="145"/>
      <c r="F301" s="14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x14ac:dyDescent="0.2">
      <c r="A302" s="3"/>
      <c r="B302" s="3"/>
      <c r="C302" s="3"/>
      <c r="D302" s="3"/>
      <c r="E302" s="145"/>
      <c r="F302" s="14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x14ac:dyDescent="0.2">
      <c r="A303" s="3"/>
      <c r="B303" s="3"/>
      <c r="C303" s="3"/>
      <c r="D303" s="3"/>
      <c r="E303" s="145"/>
      <c r="F303" s="14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x14ac:dyDescent="0.2">
      <c r="A304" s="3"/>
      <c r="B304" s="3"/>
      <c r="C304" s="3"/>
      <c r="D304" s="3"/>
      <c r="E304" s="145"/>
      <c r="F304" s="14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x14ac:dyDescent="0.2">
      <c r="A305" s="3"/>
      <c r="B305" s="3"/>
      <c r="C305" s="3"/>
      <c r="D305" s="3"/>
      <c r="E305" s="145"/>
      <c r="F305" s="14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x14ac:dyDescent="0.2">
      <c r="A306" s="3"/>
      <c r="B306" s="3"/>
      <c r="C306" s="3"/>
      <c r="D306" s="3"/>
      <c r="E306" s="145"/>
      <c r="F306" s="14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x14ac:dyDescent="0.2">
      <c r="A307" s="3"/>
      <c r="B307" s="3"/>
      <c r="C307" s="3"/>
      <c r="D307" s="3"/>
      <c r="E307" s="145"/>
      <c r="F307" s="14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x14ac:dyDescent="0.2">
      <c r="A308" s="3"/>
      <c r="B308" s="3"/>
      <c r="C308" s="3"/>
      <c r="D308" s="3"/>
      <c r="E308" s="145"/>
      <c r="F308" s="14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x14ac:dyDescent="0.2">
      <c r="A309" s="3"/>
      <c r="B309" s="3"/>
      <c r="C309" s="3"/>
      <c r="D309" s="3"/>
      <c r="E309" s="145"/>
      <c r="F309" s="14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x14ac:dyDescent="0.2">
      <c r="A310" s="3"/>
      <c r="B310" s="3"/>
      <c r="C310" s="3"/>
      <c r="D310" s="3"/>
      <c r="E310" s="145"/>
      <c r="F310" s="14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x14ac:dyDescent="0.2">
      <c r="A311" s="3"/>
      <c r="B311" s="3"/>
      <c r="C311" s="3"/>
      <c r="D311" s="3"/>
      <c r="E311" s="145"/>
      <c r="F311" s="14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x14ac:dyDescent="0.2">
      <c r="A312" s="3"/>
      <c r="B312" s="3"/>
      <c r="C312" s="3"/>
      <c r="D312" s="3"/>
      <c r="E312" s="145"/>
      <c r="F312" s="14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x14ac:dyDescent="0.2">
      <c r="A313" s="3"/>
      <c r="B313" s="3"/>
      <c r="C313" s="3"/>
      <c r="D313" s="3"/>
      <c r="E313" s="145"/>
      <c r="F313" s="14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x14ac:dyDescent="0.2">
      <c r="A314" s="3"/>
      <c r="B314" s="3"/>
      <c r="C314" s="3"/>
      <c r="D314" s="3"/>
      <c r="E314" s="145"/>
      <c r="F314" s="14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x14ac:dyDescent="0.2">
      <c r="A315" s="3"/>
      <c r="B315" s="3"/>
      <c r="C315" s="3"/>
      <c r="D315" s="3"/>
      <c r="E315" s="145"/>
      <c r="F315" s="14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x14ac:dyDescent="0.2">
      <c r="A316" s="3"/>
      <c r="B316" s="3"/>
      <c r="C316" s="3"/>
      <c r="D316" s="3"/>
      <c r="E316" s="145"/>
      <c r="F316" s="14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x14ac:dyDescent="0.2">
      <c r="A317" s="3"/>
      <c r="B317" s="3"/>
      <c r="C317" s="3"/>
      <c r="D317" s="3"/>
      <c r="E317" s="145"/>
      <c r="F317" s="14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x14ac:dyDescent="0.2">
      <c r="A318" s="3"/>
      <c r="B318" s="3"/>
      <c r="C318" s="3"/>
      <c r="D318" s="3"/>
      <c r="E318" s="145"/>
      <c r="F318" s="14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x14ac:dyDescent="0.2">
      <c r="A319" s="3"/>
      <c r="B319" s="3"/>
      <c r="C319" s="3"/>
      <c r="D319" s="3"/>
      <c r="E319" s="145"/>
      <c r="F319" s="14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x14ac:dyDescent="0.2">
      <c r="A320" s="3"/>
      <c r="B320" s="3"/>
      <c r="C320" s="3"/>
      <c r="D320" s="3"/>
      <c r="E320" s="145"/>
      <c r="F320" s="14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x14ac:dyDescent="0.2">
      <c r="A321" s="3"/>
      <c r="B321" s="3"/>
      <c r="C321" s="3"/>
      <c r="D321" s="3"/>
      <c r="E321" s="145"/>
      <c r="F321" s="14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x14ac:dyDescent="0.2">
      <c r="A322" s="3"/>
      <c r="B322" s="3"/>
      <c r="C322" s="3"/>
      <c r="D322" s="3"/>
      <c r="E322" s="145"/>
      <c r="F322" s="14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x14ac:dyDescent="0.2">
      <c r="A323" s="3"/>
      <c r="B323" s="3"/>
      <c r="C323" s="3"/>
      <c r="D323" s="3"/>
      <c r="E323" s="145"/>
      <c r="F323" s="14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x14ac:dyDescent="0.2">
      <c r="A324" s="3"/>
      <c r="B324" s="3"/>
      <c r="C324" s="3"/>
      <c r="D324" s="3"/>
      <c r="E324" s="145"/>
      <c r="F324" s="14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x14ac:dyDescent="0.2">
      <c r="A325" s="3"/>
      <c r="B325" s="3"/>
      <c r="C325" s="3"/>
      <c r="D325" s="3"/>
      <c r="E325" s="145"/>
      <c r="F325" s="14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x14ac:dyDescent="0.2">
      <c r="A326" s="3"/>
      <c r="B326" s="3"/>
      <c r="C326" s="3"/>
      <c r="D326" s="3"/>
      <c r="E326" s="145"/>
      <c r="F326" s="14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x14ac:dyDescent="0.2">
      <c r="A327" s="3"/>
      <c r="B327" s="3"/>
      <c r="C327" s="3"/>
      <c r="D327" s="3"/>
      <c r="E327" s="145"/>
      <c r="F327" s="14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x14ac:dyDescent="0.2">
      <c r="A328" s="3"/>
      <c r="B328" s="3"/>
      <c r="C328" s="3"/>
      <c r="D328" s="3"/>
      <c r="E328" s="145"/>
      <c r="F328" s="14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x14ac:dyDescent="0.2">
      <c r="A329" s="3"/>
      <c r="B329" s="3"/>
      <c r="C329" s="3"/>
      <c r="D329" s="3"/>
      <c r="E329" s="145"/>
      <c r="F329" s="14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x14ac:dyDescent="0.2">
      <c r="A330" s="3"/>
      <c r="B330" s="3"/>
      <c r="C330" s="3"/>
      <c r="D330" s="3"/>
      <c r="E330" s="145"/>
      <c r="F330" s="14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x14ac:dyDescent="0.2">
      <c r="A331" s="3"/>
      <c r="B331" s="3"/>
      <c r="C331" s="3"/>
      <c r="D331" s="3"/>
      <c r="E331" s="145"/>
      <c r="F331" s="14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x14ac:dyDescent="0.2">
      <c r="A332" s="3"/>
      <c r="B332" s="3"/>
      <c r="C332" s="3"/>
      <c r="D332" s="3"/>
      <c r="E332" s="145"/>
      <c r="F332" s="14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x14ac:dyDescent="0.2">
      <c r="A333" s="3"/>
      <c r="B333" s="3"/>
      <c r="C333" s="3"/>
      <c r="D333" s="3"/>
      <c r="E333" s="145"/>
      <c r="F333" s="14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x14ac:dyDescent="0.2">
      <c r="A334" s="3"/>
      <c r="B334" s="3"/>
      <c r="C334" s="3"/>
      <c r="D334" s="3"/>
      <c r="E334" s="145"/>
      <c r="F334" s="14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x14ac:dyDescent="0.2">
      <c r="A335" s="3"/>
      <c r="B335" s="3"/>
      <c r="C335" s="3"/>
      <c r="D335" s="3"/>
      <c r="E335" s="145"/>
      <c r="F335" s="14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x14ac:dyDescent="0.2">
      <c r="A336" s="3"/>
      <c r="B336" s="3"/>
      <c r="C336" s="3"/>
      <c r="D336" s="3"/>
      <c r="E336" s="145"/>
      <c r="F336" s="14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x14ac:dyDescent="0.2">
      <c r="A337" s="3"/>
      <c r="B337" s="3"/>
      <c r="C337" s="3"/>
      <c r="D337" s="3"/>
      <c r="E337" s="145"/>
      <c r="F337" s="14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x14ac:dyDescent="0.2">
      <c r="A338" s="3"/>
      <c r="B338" s="3"/>
      <c r="C338" s="3"/>
      <c r="D338" s="3"/>
      <c r="E338" s="145"/>
      <c r="F338" s="14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x14ac:dyDescent="0.2">
      <c r="A339" s="3"/>
      <c r="B339" s="3"/>
      <c r="C339" s="3"/>
      <c r="D339" s="3"/>
      <c r="E339" s="145"/>
      <c r="F339" s="14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x14ac:dyDescent="0.2">
      <c r="A340" s="3"/>
      <c r="B340" s="3"/>
      <c r="C340" s="3"/>
      <c r="D340" s="3"/>
      <c r="E340" s="145"/>
      <c r="F340" s="14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x14ac:dyDescent="0.2">
      <c r="A341" s="3"/>
      <c r="B341" s="3"/>
      <c r="C341" s="3"/>
      <c r="D341" s="3"/>
      <c r="E341" s="145"/>
      <c r="F341" s="14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x14ac:dyDescent="0.2">
      <c r="A342" s="3"/>
      <c r="B342" s="3"/>
      <c r="C342" s="3"/>
      <c r="D342" s="3"/>
      <c r="E342" s="145"/>
      <c r="F342" s="14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x14ac:dyDescent="0.2">
      <c r="A343" s="3"/>
      <c r="B343" s="3"/>
      <c r="C343" s="3"/>
      <c r="D343" s="3"/>
      <c r="E343" s="145"/>
      <c r="F343" s="14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x14ac:dyDescent="0.2">
      <c r="A344" s="3"/>
      <c r="B344" s="3"/>
      <c r="C344" s="3"/>
      <c r="D344" s="3"/>
      <c r="E344" s="145"/>
      <c r="F344" s="14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x14ac:dyDescent="0.2">
      <c r="A345" s="3"/>
      <c r="B345" s="3"/>
      <c r="C345" s="3"/>
      <c r="D345" s="3"/>
      <c r="E345" s="145"/>
      <c r="F345" s="14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x14ac:dyDescent="0.2">
      <c r="A346" s="3"/>
      <c r="B346" s="3"/>
      <c r="C346" s="3"/>
      <c r="D346" s="3"/>
      <c r="E346" s="145"/>
      <c r="F346" s="14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x14ac:dyDescent="0.2">
      <c r="A347" s="3"/>
      <c r="B347" s="3"/>
      <c r="C347" s="3"/>
      <c r="D347" s="3"/>
      <c r="E347" s="145"/>
      <c r="F347" s="14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x14ac:dyDescent="0.2">
      <c r="A348" s="3"/>
      <c r="B348" s="3"/>
      <c r="C348" s="3"/>
      <c r="D348" s="3"/>
      <c r="E348" s="145"/>
      <c r="F348" s="14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x14ac:dyDescent="0.2">
      <c r="A349" s="3"/>
      <c r="B349" s="3"/>
      <c r="C349" s="3"/>
      <c r="D349" s="3"/>
      <c r="E349" s="145"/>
      <c r="F349" s="14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x14ac:dyDescent="0.2">
      <c r="A350" s="3"/>
      <c r="B350" s="3"/>
      <c r="C350" s="3"/>
      <c r="D350" s="3"/>
      <c r="E350" s="145"/>
      <c r="F350" s="14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x14ac:dyDescent="0.2">
      <c r="A351" s="3"/>
      <c r="B351" s="3"/>
      <c r="C351" s="3"/>
      <c r="D351" s="3"/>
      <c r="E351" s="145"/>
      <c r="F351" s="14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x14ac:dyDescent="0.2">
      <c r="A352" s="3"/>
      <c r="B352" s="3"/>
      <c r="C352" s="3"/>
      <c r="D352" s="3"/>
      <c r="E352" s="145"/>
      <c r="F352" s="14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x14ac:dyDescent="0.2">
      <c r="A353" s="3"/>
      <c r="B353" s="3"/>
      <c r="C353" s="3"/>
      <c r="D353" s="3"/>
      <c r="E353" s="145"/>
      <c r="F353" s="14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x14ac:dyDescent="0.2">
      <c r="A354" s="3"/>
      <c r="B354" s="3"/>
      <c r="C354" s="3"/>
      <c r="D354" s="3"/>
      <c r="E354" s="145"/>
      <c r="F354" s="14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x14ac:dyDescent="0.2">
      <c r="A355" s="3"/>
      <c r="B355" s="3"/>
      <c r="C355" s="3"/>
      <c r="D355" s="3"/>
      <c r="E355" s="145"/>
      <c r="F355" s="14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x14ac:dyDescent="0.2">
      <c r="A356" s="3"/>
      <c r="B356" s="3"/>
      <c r="C356" s="3"/>
      <c r="D356" s="3"/>
      <c r="E356" s="145"/>
      <c r="F356" s="14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x14ac:dyDescent="0.2">
      <c r="A357" s="3"/>
      <c r="B357" s="3"/>
      <c r="C357" s="3"/>
      <c r="D357" s="3"/>
      <c r="E357" s="145"/>
      <c r="F357" s="14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x14ac:dyDescent="0.2">
      <c r="A358" s="3"/>
      <c r="B358" s="3"/>
      <c r="C358" s="3"/>
      <c r="D358" s="3"/>
      <c r="E358" s="145"/>
      <c r="F358" s="14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x14ac:dyDescent="0.2">
      <c r="A359" s="3"/>
      <c r="B359" s="3"/>
      <c r="C359" s="3"/>
      <c r="D359" s="3"/>
      <c r="E359" s="145"/>
      <c r="F359" s="14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x14ac:dyDescent="0.2">
      <c r="A360" s="3"/>
      <c r="B360" s="3"/>
      <c r="C360" s="3"/>
      <c r="D360" s="3"/>
      <c r="E360" s="145"/>
      <c r="F360" s="14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x14ac:dyDescent="0.2">
      <c r="A361" s="3"/>
      <c r="B361" s="3"/>
      <c r="C361" s="3"/>
      <c r="D361" s="3"/>
      <c r="E361" s="145"/>
      <c r="F361" s="14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x14ac:dyDescent="0.2">
      <c r="A362" s="3"/>
      <c r="B362" s="3"/>
      <c r="C362" s="3"/>
      <c r="D362" s="3"/>
      <c r="E362" s="145"/>
      <c r="F362" s="14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x14ac:dyDescent="0.2">
      <c r="A363" s="3"/>
      <c r="B363" s="3"/>
      <c r="C363" s="3"/>
      <c r="D363" s="3"/>
      <c r="E363" s="145"/>
      <c r="F363" s="14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x14ac:dyDescent="0.2">
      <c r="A364" s="3"/>
      <c r="B364" s="3"/>
      <c r="C364" s="3"/>
      <c r="D364" s="3"/>
      <c r="E364" s="145"/>
      <c r="F364" s="14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x14ac:dyDescent="0.2">
      <c r="A365" s="3"/>
      <c r="B365" s="3"/>
      <c r="C365" s="3"/>
      <c r="D365" s="3"/>
      <c r="E365" s="145"/>
      <c r="F365" s="14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x14ac:dyDescent="0.2">
      <c r="A366" s="3"/>
      <c r="B366" s="3"/>
      <c r="C366" s="3"/>
      <c r="D366" s="3"/>
      <c r="E366" s="145"/>
      <c r="F366" s="14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x14ac:dyDescent="0.2">
      <c r="A367" s="3"/>
      <c r="B367" s="3"/>
      <c r="C367" s="3"/>
      <c r="D367" s="3"/>
      <c r="E367" s="145"/>
      <c r="F367" s="14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x14ac:dyDescent="0.2">
      <c r="A368" s="3"/>
      <c r="B368" s="3"/>
      <c r="C368" s="3"/>
      <c r="D368" s="3"/>
      <c r="E368" s="145"/>
      <c r="F368" s="14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x14ac:dyDescent="0.2">
      <c r="A369" s="3"/>
      <c r="B369" s="3"/>
      <c r="C369" s="3"/>
      <c r="D369" s="3"/>
      <c r="E369" s="145"/>
      <c r="F369" s="14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x14ac:dyDescent="0.2">
      <c r="A370" s="3"/>
      <c r="B370" s="3"/>
      <c r="C370" s="3"/>
      <c r="D370" s="3"/>
      <c r="E370" s="145"/>
      <c r="F370" s="14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x14ac:dyDescent="0.2">
      <c r="A371" s="3"/>
      <c r="B371" s="3"/>
      <c r="C371" s="3"/>
      <c r="D371" s="3"/>
      <c r="E371" s="145"/>
      <c r="F371" s="14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x14ac:dyDescent="0.2">
      <c r="A372" s="3"/>
      <c r="B372" s="3"/>
      <c r="C372" s="3"/>
      <c r="D372" s="3"/>
      <c r="E372" s="145"/>
      <c r="F372" s="14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x14ac:dyDescent="0.2">
      <c r="A373" s="3"/>
      <c r="B373" s="3"/>
      <c r="C373" s="3"/>
      <c r="D373" s="3"/>
      <c r="E373" s="145"/>
      <c r="F373" s="14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x14ac:dyDescent="0.2">
      <c r="A374" s="3"/>
      <c r="B374" s="3"/>
      <c r="C374" s="3"/>
      <c r="D374" s="3"/>
      <c r="E374" s="145"/>
      <c r="F374" s="14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x14ac:dyDescent="0.2">
      <c r="A375" s="3"/>
      <c r="B375" s="3"/>
      <c r="C375" s="3"/>
      <c r="D375" s="3"/>
      <c r="E375" s="145"/>
      <c r="F375" s="14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x14ac:dyDescent="0.2">
      <c r="A376" s="3"/>
      <c r="B376" s="3"/>
      <c r="C376" s="3"/>
      <c r="D376" s="3"/>
      <c r="E376" s="145"/>
      <c r="F376" s="14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x14ac:dyDescent="0.2">
      <c r="A377" s="3"/>
      <c r="B377" s="3"/>
      <c r="C377" s="3"/>
      <c r="D377" s="3"/>
      <c r="E377" s="145"/>
      <c r="F377" s="14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x14ac:dyDescent="0.2">
      <c r="A378" s="3"/>
      <c r="B378" s="3"/>
      <c r="C378" s="3"/>
      <c r="D378" s="3"/>
      <c r="E378" s="145"/>
      <c r="F378" s="14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x14ac:dyDescent="0.2">
      <c r="A379" s="3"/>
      <c r="B379" s="3"/>
      <c r="C379" s="3"/>
      <c r="D379" s="3"/>
      <c r="E379" s="145"/>
      <c r="F379" s="14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x14ac:dyDescent="0.2">
      <c r="A380" s="3"/>
      <c r="B380" s="3"/>
      <c r="C380" s="3"/>
      <c r="D380" s="3"/>
      <c r="E380" s="145"/>
      <c r="F380" s="14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x14ac:dyDescent="0.2">
      <c r="A381" s="3"/>
      <c r="B381" s="3"/>
      <c r="C381" s="3"/>
      <c r="D381" s="3"/>
      <c r="E381" s="145"/>
      <c r="F381" s="14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x14ac:dyDescent="0.2">
      <c r="A382" s="3"/>
      <c r="B382" s="3"/>
      <c r="C382" s="3"/>
      <c r="D382" s="3"/>
      <c r="E382" s="145"/>
      <c r="F382" s="14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x14ac:dyDescent="0.2">
      <c r="A383" s="3"/>
      <c r="B383" s="3"/>
      <c r="C383" s="3"/>
      <c r="D383" s="3"/>
      <c r="E383" s="145"/>
      <c r="F383" s="14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x14ac:dyDescent="0.2">
      <c r="A384" s="3"/>
      <c r="B384" s="3"/>
      <c r="C384" s="3"/>
      <c r="D384" s="3"/>
      <c r="E384" s="145"/>
      <c r="F384" s="14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x14ac:dyDescent="0.2">
      <c r="A385" s="3"/>
      <c r="B385" s="3"/>
      <c r="C385" s="3"/>
      <c r="D385" s="3"/>
      <c r="E385" s="145"/>
      <c r="F385" s="14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x14ac:dyDescent="0.2">
      <c r="A386" s="3"/>
      <c r="B386" s="3"/>
      <c r="C386" s="3"/>
      <c r="D386" s="3"/>
      <c r="E386" s="145"/>
      <c r="F386" s="14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x14ac:dyDescent="0.2">
      <c r="A387" s="3"/>
      <c r="B387" s="3"/>
      <c r="C387" s="3"/>
      <c r="D387" s="3"/>
      <c r="E387" s="145"/>
      <c r="F387" s="14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x14ac:dyDescent="0.2">
      <c r="A388" s="3"/>
      <c r="B388" s="3"/>
      <c r="C388" s="3"/>
      <c r="D388" s="3"/>
      <c r="E388" s="145"/>
      <c r="F388" s="14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x14ac:dyDescent="0.2">
      <c r="A389" s="3"/>
      <c r="B389" s="3"/>
      <c r="C389" s="3"/>
      <c r="D389" s="3"/>
      <c r="E389" s="145"/>
      <c r="F389" s="14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x14ac:dyDescent="0.2">
      <c r="A390" s="3"/>
      <c r="B390" s="3"/>
      <c r="C390" s="3"/>
      <c r="D390" s="3"/>
      <c r="E390" s="145"/>
      <c r="F390" s="14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x14ac:dyDescent="0.2">
      <c r="A391" s="3"/>
      <c r="B391" s="3"/>
      <c r="C391" s="3"/>
      <c r="D391" s="3"/>
      <c r="E391" s="145"/>
      <c r="F391" s="14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x14ac:dyDescent="0.2">
      <c r="A392" s="3"/>
      <c r="B392" s="3"/>
      <c r="C392" s="3"/>
      <c r="D392" s="3"/>
      <c r="E392" s="145"/>
      <c r="F392" s="14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x14ac:dyDescent="0.2">
      <c r="A393" s="3"/>
      <c r="B393" s="3"/>
      <c r="C393" s="3"/>
      <c r="D393" s="3"/>
      <c r="E393" s="145"/>
      <c r="F393" s="14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x14ac:dyDescent="0.2">
      <c r="A394" s="3"/>
      <c r="B394" s="3"/>
      <c r="C394" s="3"/>
      <c r="D394" s="3"/>
      <c r="E394" s="145"/>
      <c r="F394" s="14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x14ac:dyDescent="0.2">
      <c r="A395" s="3"/>
      <c r="B395" s="3"/>
      <c r="C395" s="3"/>
      <c r="D395" s="3"/>
      <c r="E395" s="145"/>
      <c r="F395" s="14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x14ac:dyDescent="0.2">
      <c r="A396" s="3"/>
      <c r="B396" s="3"/>
      <c r="C396" s="3"/>
      <c r="D396" s="3"/>
      <c r="E396" s="145"/>
      <c r="F396" s="14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x14ac:dyDescent="0.2">
      <c r="A397" s="3"/>
      <c r="B397" s="3"/>
      <c r="C397" s="3"/>
      <c r="D397" s="3"/>
      <c r="E397" s="145"/>
      <c r="F397" s="14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x14ac:dyDescent="0.2">
      <c r="A398" s="3"/>
      <c r="B398" s="3"/>
      <c r="C398" s="3"/>
      <c r="D398" s="3"/>
      <c r="E398" s="145"/>
      <c r="F398" s="14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x14ac:dyDescent="0.2">
      <c r="A399" s="3"/>
      <c r="B399" s="3"/>
      <c r="C399" s="3"/>
      <c r="D399" s="3"/>
      <c r="E399" s="145"/>
      <c r="F399" s="14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x14ac:dyDescent="0.2">
      <c r="A400" s="3"/>
      <c r="B400" s="3"/>
      <c r="C400" s="3"/>
      <c r="D400" s="3"/>
      <c r="E400" s="145"/>
      <c r="F400" s="14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x14ac:dyDescent="0.2">
      <c r="A401" s="3"/>
      <c r="B401" s="3"/>
      <c r="C401" s="3"/>
      <c r="D401" s="3"/>
      <c r="E401" s="145"/>
      <c r="F401" s="14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x14ac:dyDescent="0.2">
      <c r="A402" s="3"/>
      <c r="B402" s="3"/>
      <c r="C402" s="3"/>
      <c r="D402" s="3"/>
      <c r="E402" s="145"/>
      <c r="F402" s="14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x14ac:dyDescent="0.2">
      <c r="A403" s="3"/>
      <c r="B403" s="3"/>
      <c r="C403" s="3"/>
      <c r="D403" s="3"/>
      <c r="E403" s="145"/>
      <c r="F403" s="14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x14ac:dyDescent="0.2">
      <c r="A404" s="3"/>
      <c r="B404" s="3"/>
      <c r="C404" s="3"/>
      <c r="D404" s="3"/>
      <c r="E404" s="145"/>
      <c r="F404" s="14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x14ac:dyDescent="0.2">
      <c r="A405" s="3"/>
      <c r="B405" s="3"/>
      <c r="C405" s="3"/>
      <c r="D405" s="3"/>
      <c r="E405" s="145"/>
      <c r="F405" s="14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x14ac:dyDescent="0.2">
      <c r="A406" s="3"/>
      <c r="B406" s="3"/>
      <c r="C406" s="3"/>
      <c r="D406" s="3"/>
      <c r="E406" s="145"/>
      <c r="F406" s="14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x14ac:dyDescent="0.2">
      <c r="A407" s="3"/>
      <c r="B407" s="3"/>
      <c r="C407" s="3"/>
      <c r="D407" s="3"/>
      <c r="E407" s="145"/>
      <c r="F407" s="14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x14ac:dyDescent="0.2">
      <c r="A408" s="3"/>
      <c r="B408" s="3"/>
      <c r="C408" s="3"/>
      <c r="D408" s="3"/>
      <c r="E408" s="145"/>
      <c r="F408" s="14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x14ac:dyDescent="0.2">
      <c r="A409" s="3"/>
      <c r="B409" s="3"/>
      <c r="C409" s="3"/>
      <c r="D409" s="3"/>
      <c r="E409" s="145"/>
      <c r="F409" s="14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x14ac:dyDescent="0.2">
      <c r="A410" s="3"/>
      <c r="B410" s="3"/>
      <c r="C410" s="3"/>
      <c r="D410" s="3"/>
      <c r="E410" s="145"/>
      <c r="F410" s="14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x14ac:dyDescent="0.2">
      <c r="A411" s="3"/>
      <c r="B411" s="3"/>
      <c r="C411" s="3"/>
      <c r="D411" s="3"/>
      <c r="E411" s="145"/>
      <c r="F411" s="14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x14ac:dyDescent="0.2">
      <c r="A412" s="3"/>
      <c r="B412" s="3"/>
      <c r="C412" s="3"/>
      <c r="D412" s="3"/>
      <c r="E412" s="145"/>
      <c r="F412" s="14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x14ac:dyDescent="0.2">
      <c r="A413" s="3"/>
      <c r="B413" s="3"/>
      <c r="C413" s="3"/>
      <c r="D413" s="3"/>
      <c r="E413" s="145"/>
      <c r="F413" s="14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x14ac:dyDescent="0.2">
      <c r="A414" s="3"/>
      <c r="B414" s="3"/>
      <c r="C414" s="3"/>
      <c r="D414" s="3"/>
      <c r="E414" s="145"/>
      <c r="F414" s="14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x14ac:dyDescent="0.2">
      <c r="A415" s="3"/>
      <c r="B415" s="3"/>
      <c r="C415" s="3"/>
      <c r="D415" s="3"/>
      <c r="E415" s="145"/>
      <c r="F415" s="14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x14ac:dyDescent="0.2">
      <c r="A416" s="3"/>
      <c r="B416" s="3"/>
      <c r="C416" s="3"/>
      <c r="D416" s="3"/>
      <c r="E416" s="145"/>
      <c r="F416" s="14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x14ac:dyDescent="0.2">
      <c r="A417" s="3"/>
      <c r="B417" s="3"/>
      <c r="C417" s="3"/>
      <c r="D417" s="3"/>
      <c r="E417" s="145"/>
      <c r="F417" s="14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x14ac:dyDescent="0.2">
      <c r="A418" s="3"/>
      <c r="B418" s="3"/>
      <c r="C418" s="3"/>
      <c r="D418" s="3"/>
      <c r="E418" s="145"/>
      <c r="F418" s="14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x14ac:dyDescent="0.2">
      <c r="A419" s="3"/>
      <c r="B419" s="3"/>
      <c r="C419" s="3"/>
      <c r="D419" s="3"/>
      <c r="E419" s="145"/>
      <c r="F419" s="14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x14ac:dyDescent="0.2">
      <c r="A420" s="3"/>
      <c r="B420" s="3"/>
      <c r="C420" s="3"/>
      <c r="D420" s="3"/>
      <c r="E420" s="145"/>
      <c r="F420" s="14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x14ac:dyDescent="0.2">
      <c r="A421" s="3"/>
      <c r="B421" s="3"/>
      <c r="C421" s="3"/>
      <c r="D421" s="3"/>
      <c r="E421" s="145"/>
      <c r="F421" s="14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x14ac:dyDescent="0.2">
      <c r="A422" s="3"/>
      <c r="B422" s="3"/>
      <c r="C422" s="3"/>
      <c r="D422" s="3"/>
      <c r="E422" s="145"/>
      <c r="F422" s="14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x14ac:dyDescent="0.2">
      <c r="A423" s="3"/>
      <c r="B423" s="3"/>
      <c r="C423" s="3"/>
      <c r="D423" s="3"/>
      <c r="E423" s="145"/>
      <c r="F423" s="14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x14ac:dyDescent="0.2">
      <c r="A424" s="3"/>
      <c r="B424" s="3"/>
      <c r="C424" s="3"/>
      <c r="D424" s="3"/>
      <c r="E424" s="145"/>
      <c r="F424" s="14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x14ac:dyDescent="0.2">
      <c r="A425" s="3"/>
      <c r="B425" s="3"/>
      <c r="C425" s="3"/>
      <c r="D425" s="3"/>
      <c r="E425" s="145"/>
      <c r="F425" s="14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x14ac:dyDescent="0.2">
      <c r="A426" s="3"/>
      <c r="B426" s="3"/>
      <c r="C426" s="3"/>
      <c r="D426" s="3"/>
      <c r="E426" s="145"/>
      <c r="F426" s="14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x14ac:dyDescent="0.2">
      <c r="A427" s="3"/>
      <c r="B427" s="3"/>
      <c r="C427" s="3"/>
      <c r="D427" s="3"/>
      <c r="E427" s="145"/>
      <c r="F427" s="14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x14ac:dyDescent="0.2">
      <c r="A428" s="3"/>
      <c r="B428" s="3"/>
      <c r="C428" s="3"/>
      <c r="D428" s="3"/>
      <c r="E428" s="145"/>
      <c r="F428" s="14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x14ac:dyDescent="0.2">
      <c r="A429" s="3"/>
      <c r="B429" s="3"/>
      <c r="C429" s="3"/>
      <c r="D429" s="3"/>
      <c r="E429" s="145"/>
      <c r="F429" s="14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x14ac:dyDescent="0.2">
      <c r="A430" s="3"/>
      <c r="B430" s="3"/>
      <c r="C430" s="3"/>
      <c r="D430" s="3"/>
      <c r="E430" s="145"/>
      <c r="F430" s="14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x14ac:dyDescent="0.2">
      <c r="A431" s="3"/>
      <c r="B431" s="3"/>
      <c r="C431" s="3"/>
      <c r="D431" s="3"/>
      <c r="E431" s="145"/>
      <c r="F431" s="14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x14ac:dyDescent="0.2">
      <c r="A432" s="3"/>
      <c r="B432" s="3"/>
      <c r="C432" s="3"/>
      <c r="D432" s="3"/>
      <c r="E432" s="145"/>
      <c r="F432" s="14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x14ac:dyDescent="0.2">
      <c r="A433" s="3"/>
      <c r="B433" s="3"/>
      <c r="C433" s="3"/>
      <c r="D433" s="3"/>
      <c r="E433" s="145"/>
      <c r="F433" s="14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x14ac:dyDescent="0.2">
      <c r="A434" s="3"/>
      <c r="B434" s="3"/>
      <c r="C434" s="3"/>
      <c r="D434" s="3"/>
      <c r="E434" s="145"/>
      <c r="F434" s="14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x14ac:dyDescent="0.2">
      <c r="A435" s="3"/>
      <c r="B435" s="3"/>
      <c r="C435" s="3"/>
      <c r="D435" s="3"/>
      <c r="E435" s="145"/>
      <c r="F435" s="14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x14ac:dyDescent="0.2">
      <c r="A436" s="3"/>
      <c r="B436" s="3"/>
      <c r="C436" s="3"/>
      <c r="D436" s="3"/>
      <c r="E436" s="145"/>
      <c r="F436" s="14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x14ac:dyDescent="0.2">
      <c r="A437" s="3"/>
      <c r="B437" s="3"/>
      <c r="C437" s="3"/>
      <c r="D437" s="3"/>
      <c r="E437" s="145"/>
      <c r="F437" s="14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x14ac:dyDescent="0.2">
      <c r="A438" s="3"/>
      <c r="B438" s="3"/>
      <c r="C438" s="3"/>
      <c r="D438" s="3"/>
      <c r="E438" s="145"/>
      <c r="F438" s="14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x14ac:dyDescent="0.2">
      <c r="A439" s="3"/>
      <c r="B439" s="3"/>
      <c r="C439" s="3"/>
      <c r="D439" s="3"/>
      <c r="E439" s="145"/>
      <c r="F439" s="14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x14ac:dyDescent="0.2">
      <c r="A440" s="3"/>
      <c r="B440" s="3"/>
      <c r="C440" s="3"/>
      <c r="D440" s="3"/>
      <c r="E440" s="145"/>
      <c r="F440" s="14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x14ac:dyDescent="0.2">
      <c r="A441" s="3"/>
      <c r="B441" s="3"/>
      <c r="C441" s="3"/>
      <c r="D441" s="3"/>
      <c r="E441" s="145"/>
      <c r="F441" s="14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x14ac:dyDescent="0.2">
      <c r="A442" s="3"/>
      <c r="B442" s="3"/>
      <c r="C442" s="3"/>
      <c r="D442" s="3"/>
      <c r="E442" s="145"/>
      <c r="F442" s="14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x14ac:dyDescent="0.2">
      <c r="A443" s="3"/>
      <c r="B443" s="3"/>
      <c r="C443" s="3"/>
      <c r="D443" s="3"/>
      <c r="E443" s="145"/>
      <c r="F443" s="14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x14ac:dyDescent="0.2">
      <c r="A444" s="3"/>
      <c r="B444" s="3"/>
      <c r="C444" s="3"/>
      <c r="D444" s="3"/>
      <c r="E444" s="145"/>
      <c r="F444" s="14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x14ac:dyDescent="0.2">
      <c r="A445" s="3"/>
      <c r="B445" s="3"/>
      <c r="C445" s="3"/>
      <c r="D445" s="3"/>
      <c r="E445" s="145"/>
      <c r="F445" s="14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x14ac:dyDescent="0.2">
      <c r="A446" s="3"/>
      <c r="B446" s="3"/>
      <c r="C446" s="3"/>
      <c r="D446" s="3"/>
      <c r="E446" s="145"/>
      <c r="F446" s="14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x14ac:dyDescent="0.2">
      <c r="A447" s="3"/>
      <c r="B447" s="3"/>
      <c r="C447" s="3"/>
      <c r="D447" s="3"/>
      <c r="E447" s="145"/>
      <c r="F447" s="14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x14ac:dyDescent="0.2">
      <c r="A448" s="3"/>
      <c r="B448" s="3"/>
      <c r="C448" s="3"/>
      <c r="D448" s="3"/>
      <c r="E448" s="145"/>
      <c r="F448" s="14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x14ac:dyDescent="0.2">
      <c r="A449" s="3"/>
      <c r="B449" s="3"/>
      <c r="C449" s="3"/>
      <c r="D449" s="3"/>
      <c r="E449" s="145"/>
      <c r="F449" s="14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x14ac:dyDescent="0.2">
      <c r="A450" s="3"/>
      <c r="B450" s="3"/>
      <c r="C450" s="3"/>
      <c r="D450" s="3"/>
      <c r="E450" s="145"/>
      <c r="F450" s="14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x14ac:dyDescent="0.2">
      <c r="A451" s="3"/>
      <c r="B451" s="3"/>
      <c r="C451" s="3"/>
      <c r="D451" s="3"/>
      <c r="E451" s="145"/>
      <c r="F451" s="14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x14ac:dyDescent="0.2">
      <c r="A452" s="3"/>
      <c r="B452" s="3"/>
      <c r="C452" s="3"/>
      <c r="D452" s="3"/>
      <c r="E452" s="145"/>
      <c r="F452" s="14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x14ac:dyDescent="0.2">
      <c r="A453" s="3"/>
      <c r="B453" s="3"/>
      <c r="C453" s="3"/>
      <c r="D453" s="3"/>
      <c r="E453" s="145"/>
      <c r="F453" s="14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x14ac:dyDescent="0.2">
      <c r="A454" s="3"/>
      <c r="B454" s="3"/>
      <c r="C454" s="3"/>
      <c r="D454" s="3"/>
      <c r="E454" s="145"/>
      <c r="F454" s="14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x14ac:dyDescent="0.2">
      <c r="A455" s="3"/>
      <c r="B455" s="3"/>
      <c r="C455" s="3"/>
      <c r="D455" s="3"/>
      <c r="E455" s="145"/>
      <c r="F455" s="14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x14ac:dyDescent="0.2">
      <c r="A456" s="3"/>
      <c r="B456" s="3"/>
      <c r="C456" s="3"/>
      <c r="D456" s="3"/>
      <c r="E456" s="145"/>
      <c r="F456" s="14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x14ac:dyDescent="0.2">
      <c r="A457" s="3"/>
      <c r="B457" s="3"/>
      <c r="C457" s="3"/>
      <c r="D457" s="3"/>
      <c r="E457" s="145"/>
      <c r="F457" s="14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x14ac:dyDescent="0.2">
      <c r="A458" s="3"/>
      <c r="B458" s="3"/>
      <c r="C458" s="3"/>
      <c r="D458" s="3"/>
      <c r="E458" s="145"/>
      <c r="F458" s="14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x14ac:dyDescent="0.2">
      <c r="A459" s="3"/>
      <c r="B459" s="3"/>
      <c r="C459" s="3"/>
      <c r="D459" s="3"/>
      <c r="E459" s="145"/>
      <c r="F459" s="14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x14ac:dyDescent="0.2">
      <c r="A460" s="3"/>
      <c r="B460" s="3"/>
      <c r="C460" s="3"/>
      <c r="D460" s="3"/>
      <c r="E460" s="145"/>
      <c r="F460" s="14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x14ac:dyDescent="0.2">
      <c r="A461" s="3"/>
      <c r="B461" s="3"/>
      <c r="C461" s="3"/>
      <c r="D461" s="3"/>
      <c r="E461" s="145"/>
      <c r="F461" s="14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x14ac:dyDescent="0.2">
      <c r="A462" s="3"/>
      <c r="B462" s="3"/>
      <c r="C462" s="3"/>
      <c r="D462" s="3"/>
      <c r="E462" s="145"/>
      <c r="F462" s="14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x14ac:dyDescent="0.2">
      <c r="A463" s="3"/>
      <c r="B463" s="3"/>
      <c r="C463" s="3"/>
      <c r="D463" s="3"/>
      <c r="E463" s="145"/>
      <c r="F463" s="14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x14ac:dyDescent="0.2">
      <c r="A464" s="3"/>
      <c r="B464" s="3"/>
      <c r="C464" s="3"/>
      <c r="D464" s="3"/>
      <c r="E464" s="145"/>
      <c r="F464" s="14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x14ac:dyDescent="0.2">
      <c r="A465" s="3"/>
      <c r="B465" s="3"/>
      <c r="C465" s="3"/>
      <c r="D465" s="3"/>
      <c r="E465" s="145"/>
      <c r="F465" s="14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x14ac:dyDescent="0.2">
      <c r="A466" s="3"/>
      <c r="B466" s="3"/>
      <c r="C466" s="3"/>
      <c r="D466" s="3"/>
      <c r="E466" s="145"/>
      <c r="F466" s="14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x14ac:dyDescent="0.2">
      <c r="A467" s="3"/>
      <c r="B467" s="3"/>
      <c r="C467" s="3"/>
      <c r="D467" s="3"/>
      <c r="E467" s="145"/>
      <c r="F467" s="14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x14ac:dyDescent="0.2">
      <c r="A468" s="3"/>
      <c r="B468" s="3"/>
      <c r="C468" s="3"/>
      <c r="D468" s="3"/>
      <c r="E468" s="145"/>
      <c r="F468" s="14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x14ac:dyDescent="0.2">
      <c r="A469" s="3"/>
      <c r="B469" s="3"/>
      <c r="C469" s="3"/>
      <c r="D469" s="3"/>
      <c r="E469" s="145"/>
      <c r="F469" s="14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x14ac:dyDescent="0.2">
      <c r="A470" s="3"/>
      <c r="B470" s="3"/>
      <c r="C470" s="3"/>
      <c r="D470" s="3"/>
      <c r="E470" s="145"/>
      <c r="F470" s="14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x14ac:dyDescent="0.2">
      <c r="A471" s="3"/>
      <c r="B471" s="3"/>
      <c r="C471" s="3"/>
      <c r="D471" s="3"/>
      <c r="E471" s="145"/>
      <c r="F471" s="14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x14ac:dyDescent="0.2">
      <c r="A472" s="3"/>
      <c r="B472" s="3"/>
      <c r="C472" s="3"/>
      <c r="D472" s="3"/>
      <c r="E472" s="145"/>
      <c r="F472" s="14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x14ac:dyDescent="0.2">
      <c r="A473" s="3"/>
      <c r="B473" s="3"/>
      <c r="C473" s="3"/>
      <c r="D473" s="3"/>
      <c r="E473" s="145"/>
      <c r="F473" s="14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x14ac:dyDescent="0.2">
      <c r="A474" s="3"/>
      <c r="B474" s="3"/>
      <c r="C474" s="3"/>
      <c r="D474" s="3"/>
      <c r="E474" s="145"/>
      <c r="F474" s="14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x14ac:dyDescent="0.2">
      <c r="A475" s="3"/>
      <c r="B475" s="3"/>
      <c r="C475" s="3"/>
      <c r="D475" s="3"/>
      <c r="E475" s="145"/>
      <c r="F475" s="14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x14ac:dyDescent="0.2">
      <c r="A476" s="3"/>
      <c r="B476" s="3"/>
      <c r="C476" s="3"/>
      <c r="D476" s="3"/>
      <c r="E476" s="145"/>
      <c r="F476" s="14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x14ac:dyDescent="0.2">
      <c r="A477" s="3"/>
      <c r="B477" s="3"/>
      <c r="C477" s="3"/>
      <c r="D477" s="3"/>
      <c r="E477" s="145"/>
      <c r="F477" s="14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x14ac:dyDescent="0.2">
      <c r="A478" s="3"/>
      <c r="B478" s="3"/>
      <c r="C478" s="3"/>
      <c r="D478" s="3"/>
      <c r="E478" s="145"/>
      <c r="F478" s="14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x14ac:dyDescent="0.2">
      <c r="A479" s="3"/>
      <c r="B479" s="3"/>
      <c r="C479" s="3"/>
      <c r="D479" s="3"/>
      <c r="E479" s="145"/>
      <c r="F479" s="14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x14ac:dyDescent="0.2">
      <c r="A480" s="3"/>
      <c r="B480" s="3"/>
      <c r="C480" s="3"/>
      <c r="D480" s="3"/>
      <c r="E480" s="145"/>
      <c r="F480" s="14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x14ac:dyDescent="0.2">
      <c r="A481" s="3"/>
      <c r="B481" s="3"/>
      <c r="C481" s="3"/>
      <c r="D481" s="3"/>
      <c r="E481" s="145"/>
      <c r="F481" s="14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x14ac:dyDescent="0.2">
      <c r="A482" s="3"/>
      <c r="B482" s="3"/>
      <c r="C482" s="3"/>
      <c r="D482" s="3"/>
      <c r="E482" s="145"/>
      <c r="F482" s="14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x14ac:dyDescent="0.2">
      <c r="A483" s="3"/>
      <c r="B483" s="3"/>
      <c r="C483" s="3"/>
      <c r="D483" s="3"/>
      <c r="E483" s="145"/>
      <c r="F483" s="14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x14ac:dyDescent="0.2">
      <c r="A484" s="3"/>
      <c r="B484" s="3"/>
      <c r="C484" s="3"/>
      <c r="D484" s="3"/>
      <c r="E484" s="145"/>
      <c r="F484" s="14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x14ac:dyDescent="0.2">
      <c r="A485" s="3"/>
      <c r="B485" s="3"/>
      <c r="C485" s="3"/>
      <c r="D485" s="3"/>
      <c r="E485" s="145"/>
      <c r="F485" s="14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x14ac:dyDescent="0.2">
      <c r="A486" s="3"/>
      <c r="B486" s="3"/>
      <c r="C486" s="3"/>
      <c r="D486" s="3"/>
      <c r="E486" s="145"/>
      <c r="F486" s="14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x14ac:dyDescent="0.2">
      <c r="A487" s="3"/>
      <c r="B487" s="3"/>
      <c r="C487" s="3"/>
      <c r="D487" s="3"/>
      <c r="E487" s="145"/>
      <c r="F487" s="14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x14ac:dyDescent="0.2">
      <c r="A488" s="3"/>
      <c r="B488" s="3"/>
      <c r="C488" s="3"/>
      <c r="D488" s="3"/>
      <c r="E488" s="145"/>
      <c r="F488" s="14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x14ac:dyDescent="0.2">
      <c r="A489" s="3"/>
      <c r="B489" s="3"/>
      <c r="C489" s="3"/>
      <c r="D489" s="3"/>
      <c r="E489" s="145"/>
      <c r="F489" s="14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x14ac:dyDescent="0.2">
      <c r="A490" s="3"/>
      <c r="B490" s="3"/>
      <c r="C490" s="3"/>
      <c r="D490" s="3"/>
      <c r="E490" s="145"/>
      <c r="F490" s="14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x14ac:dyDescent="0.2">
      <c r="A491" s="3"/>
      <c r="B491" s="3"/>
      <c r="C491" s="3"/>
      <c r="D491" s="3"/>
      <c r="E491" s="145"/>
      <c r="F491" s="14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x14ac:dyDescent="0.2">
      <c r="A492" s="3"/>
      <c r="B492" s="3"/>
      <c r="C492" s="3"/>
      <c r="D492" s="3"/>
      <c r="E492" s="145"/>
      <c r="F492" s="14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x14ac:dyDescent="0.2">
      <c r="A493" s="3"/>
      <c r="B493" s="3"/>
      <c r="C493" s="3"/>
      <c r="D493" s="3"/>
      <c r="E493" s="145"/>
      <c r="F493" s="14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x14ac:dyDescent="0.2">
      <c r="A494" s="3"/>
      <c r="B494" s="3"/>
      <c r="C494" s="3"/>
      <c r="D494" s="3"/>
      <c r="E494" s="145"/>
      <c r="F494" s="14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x14ac:dyDescent="0.2">
      <c r="A495" s="3"/>
      <c r="B495" s="3"/>
      <c r="C495" s="3"/>
      <c r="D495" s="3"/>
      <c r="E495" s="145"/>
      <c r="F495" s="14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x14ac:dyDescent="0.2">
      <c r="A496" s="3"/>
      <c r="B496" s="3"/>
      <c r="C496" s="3"/>
      <c r="D496" s="3"/>
      <c r="E496" s="145"/>
      <c r="F496" s="14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x14ac:dyDescent="0.2">
      <c r="A497" s="3"/>
      <c r="B497" s="3"/>
      <c r="C497" s="3"/>
      <c r="D497" s="3"/>
      <c r="E497" s="145"/>
      <c r="F497" s="14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x14ac:dyDescent="0.2">
      <c r="A498" s="3"/>
      <c r="B498" s="3"/>
      <c r="C498" s="3"/>
      <c r="D498" s="3"/>
      <c r="E498" s="145"/>
      <c r="F498" s="14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x14ac:dyDescent="0.2">
      <c r="A499" s="3"/>
      <c r="B499" s="3"/>
      <c r="C499" s="3"/>
      <c r="D499" s="3"/>
      <c r="E499" s="145"/>
      <c r="F499" s="14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x14ac:dyDescent="0.2">
      <c r="A500" s="3"/>
      <c r="B500" s="3"/>
      <c r="C500" s="3"/>
      <c r="D500" s="3"/>
      <c r="E500" s="145"/>
      <c r="F500" s="14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x14ac:dyDescent="0.2">
      <c r="A501" s="3"/>
      <c r="B501" s="3"/>
      <c r="C501" s="3"/>
      <c r="D501" s="3"/>
      <c r="E501" s="145"/>
      <c r="F501" s="14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x14ac:dyDescent="0.2">
      <c r="A502" s="3"/>
      <c r="B502" s="3"/>
      <c r="C502" s="3"/>
      <c r="D502" s="3"/>
      <c r="E502" s="145"/>
      <c r="F502" s="14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x14ac:dyDescent="0.2">
      <c r="A503" s="3"/>
      <c r="B503" s="3"/>
      <c r="C503" s="3"/>
      <c r="D503" s="3"/>
      <c r="E503" s="145"/>
      <c r="F503" s="14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x14ac:dyDescent="0.2">
      <c r="A504" s="3"/>
      <c r="B504" s="3"/>
      <c r="C504" s="3"/>
      <c r="D504" s="3"/>
      <c r="E504" s="145"/>
      <c r="F504" s="14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x14ac:dyDescent="0.2">
      <c r="A505" s="3"/>
      <c r="B505" s="3"/>
      <c r="C505" s="3"/>
      <c r="D505" s="3"/>
      <c r="E505" s="145"/>
      <c r="F505" s="14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x14ac:dyDescent="0.2">
      <c r="A506" s="3"/>
      <c r="B506" s="3"/>
      <c r="C506" s="3"/>
      <c r="D506" s="3"/>
      <c r="E506" s="145"/>
      <c r="F506" s="14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x14ac:dyDescent="0.2">
      <c r="A507" s="3"/>
      <c r="B507" s="3"/>
      <c r="C507" s="3"/>
      <c r="D507" s="3"/>
      <c r="E507" s="145"/>
      <c r="F507" s="14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x14ac:dyDescent="0.2">
      <c r="A508" s="3"/>
      <c r="B508" s="3"/>
      <c r="C508" s="3"/>
      <c r="D508" s="3"/>
      <c r="E508" s="145"/>
      <c r="F508" s="14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x14ac:dyDescent="0.2">
      <c r="A509" s="3"/>
      <c r="B509" s="3"/>
      <c r="C509" s="3"/>
      <c r="D509" s="3"/>
      <c r="E509" s="145"/>
      <c r="F509" s="14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x14ac:dyDescent="0.2">
      <c r="A510" s="3"/>
      <c r="B510" s="3"/>
      <c r="C510" s="3"/>
      <c r="D510" s="3"/>
      <c r="E510" s="145"/>
      <c r="F510" s="14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x14ac:dyDescent="0.2">
      <c r="A511" s="3"/>
      <c r="B511" s="3"/>
      <c r="C511" s="3"/>
      <c r="D511" s="3"/>
      <c r="E511" s="145"/>
      <c r="F511" s="14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x14ac:dyDescent="0.2">
      <c r="A512" s="3"/>
      <c r="B512" s="3"/>
      <c r="C512" s="3"/>
      <c r="D512" s="3"/>
      <c r="E512" s="145"/>
      <c r="F512" s="14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x14ac:dyDescent="0.2">
      <c r="A513" s="3"/>
      <c r="B513" s="3"/>
      <c r="C513" s="3"/>
      <c r="D513" s="3"/>
      <c r="E513" s="145"/>
      <c r="F513" s="14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x14ac:dyDescent="0.2">
      <c r="A514" s="3"/>
      <c r="B514" s="3"/>
      <c r="C514" s="3"/>
      <c r="D514" s="3"/>
      <c r="E514" s="145"/>
      <c r="F514" s="14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x14ac:dyDescent="0.2">
      <c r="A515" s="3"/>
      <c r="B515" s="3"/>
      <c r="C515" s="3"/>
      <c r="D515" s="3"/>
      <c r="E515" s="145"/>
      <c r="F515" s="14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x14ac:dyDescent="0.2">
      <c r="A516" s="3"/>
      <c r="B516" s="3"/>
      <c r="C516" s="3"/>
      <c r="D516" s="3"/>
      <c r="E516" s="145"/>
      <c r="F516" s="14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x14ac:dyDescent="0.2">
      <c r="A517" s="3"/>
      <c r="B517" s="3"/>
      <c r="C517" s="3"/>
      <c r="D517" s="3"/>
      <c r="E517" s="145"/>
      <c r="F517" s="14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x14ac:dyDescent="0.2">
      <c r="A518" s="3"/>
      <c r="B518" s="3"/>
      <c r="C518" s="3"/>
      <c r="D518" s="3"/>
      <c r="E518" s="145"/>
      <c r="F518" s="14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x14ac:dyDescent="0.2">
      <c r="A519" s="3"/>
      <c r="B519" s="3"/>
      <c r="C519" s="3"/>
      <c r="D519" s="3"/>
      <c r="E519" s="145"/>
      <c r="F519" s="14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x14ac:dyDescent="0.2">
      <c r="A520" s="3"/>
      <c r="B520" s="3"/>
      <c r="C520" s="3"/>
      <c r="D520" s="3"/>
      <c r="E520" s="145"/>
      <c r="F520" s="14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x14ac:dyDescent="0.2">
      <c r="A521" s="3"/>
      <c r="B521" s="3"/>
      <c r="C521" s="3"/>
      <c r="D521" s="3"/>
      <c r="E521" s="145"/>
      <c r="F521" s="14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x14ac:dyDescent="0.2">
      <c r="A522" s="3"/>
      <c r="B522" s="3"/>
      <c r="C522" s="3"/>
      <c r="D522" s="3"/>
      <c r="E522" s="145"/>
      <c r="F522" s="14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x14ac:dyDescent="0.2">
      <c r="A523" s="3"/>
      <c r="B523" s="3"/>
      <c r="C523" s="3"/>
      <c r="D523" s="3"/>
      <c r="E523" s="145"/>
      <c r="F523" s="14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x14ac:dyDescent="0.2">
      <c r="A524" s="3"/>
      <c r="B524" s="3"/>
      <c r="C524" s="3"/>
      <c r="D524" s="3"/>
      <c r="E524" s="145"/>
      <c r="F524" s="14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x14ac:dyDescent="0.2">
      <c r="A525" s="3"/>
      <c r="B525" s="3"/>
      <c r="C525" s="3"/>
      <c r="D525" s="3"/>
      <c r="E525" s="145"/>
      <c r="F525" s="14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x14ac:dyDescent="0.2">
      <c r="A526" s="3"/>
      <c r="B526" s="3"/>
      <c r="C526" s="3"/>
      <c r="D526" s="3"/>
      <c r="E526" s="145"/>
      <c r="F526" s="14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x14ac:dyDescent="0.2">
      <c r="A527" s="3"/>
      <c r="B527" s="3"/>
      <c r="C527" s="3"/>
      <c r="D527" s="3"/>
      <c r="E527" s="145"/>
      <c r="F527" s="14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x14ac:dyDescent="0.2">
      <c r="A528" s="3"/>
      <c r="B528" s="3"/>
      <c r="C528" s="3"/>
      <c r="D528" s="3"/>
      <c r="E528" s="145"/>
      <c r="F528" s="14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x14ac:dyDescent="0.2">
      <c r="A529" s="3"/>
      <c r="B529" s="3"/>
      <c r="C529" s="3"/>
      <c r="D529" s="3"/>
      <c r="E529" s="145"/>
      <c r="F529" s="14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x14ac:dyDescent="0.2">
      <c r="A530" s="3"/>
      <c r="B530" s="3"/>
      <c r="C530" s="3"/>
      <c r="D530" s="3"/>
      <c r="E530" s="145"/>
      <c r="F530" s="14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x14ac:dyDescent="0.2">
      <c r="A531" s="3"/>
      <c r="B531" s="3"/>
      <c r="C531" s="3"/>
      <c r="D531" s="3"/>
      <c r="E531" s="145"/>
      <c r="F531" s="14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x14ac:dyDescent="0.2">
      <c r="A532" s="3"/>
      <c r="B532" s="3"/>
      <c r="C532" s="3"/>
      <c r="D532" s="3"/>
      <c r="E532" s="145"/>
      <c r="F532" s="14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x14ac:dyDescent="0.2">
      <c r="A533" s="3"/>
      <c r="B533" s="3"/>
      <c r="C533" s="3"/>
      <c r="D533" s="3"/>
      <c r="E533" s="145"/>
      <c r="F533" s="14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x14ac:dyDescent="0.2">
      <c r="A534" s="3"/>
      <c r="B534" s="3"/>
      <c r="C534" s="3"/>
      <c r="D534" s="3"/>
      <c r="E534" s="145"/>
      <c r="F534" s="14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x14ac:dyDescent="0.2">
      <c r="A535" s="3"/>
      <c r="B535" s="3"/>
      <c r="C535" s="3"/>
      <c r="D535" s="3"/>
      <c r="E535" s="145"/>
      <c r="F535" s="14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x14ac:dyDescent="0.2">
      <c r="A536" s="3"/>
      <c r="B536" s="3"/>
      <c r="C536" s="3"/>
      <c r="D536" s="3"/>
      <c r="E536" s="145"/>
      <c r="F536" s="14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x14ac:dyDescent="0.2">
      <c r="A537" s="3"/>
      <c r="B537" s="3"/>
      <c r="C537" s="3"/>
      <c r="D537" s="3"/>
      <c r="E537" s="145"/>
      <c r="F537" s="14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x14ac:dyDescent="0.2">
      <c r="A538" s="3"/>
      <c r="B538" s="3"/>
      <c r="C538" s="3"/>
      <c r="D538" s="3"/>
      <c r="E538" s="145"/>
      <c r="F538" s="14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x14ac:dyDescent="0.2">
      <c r="A539" s="3"/>
      <c r="B539" s="3"/>
      <c r="C539" s="3"/>
      <c r="D539" s="3"/>
      <c r="E539" s="145"/>
      <c r="F539" s="14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x14ac:dyDescent="0.2">
      <c r="A540" s="3"/>
      <c r="B540" s="3"/>
      <c r="C540" s="3"/>
      <c r="D540" s="3"/>
      <c r="E540" s="145"/>
      <c r="F540" s="14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x14ac:dyDescent="0.2">
      <c r="A541" s="3"/>
      <c r="B541" s="3"/>
      <c r="C541" s="3"/>
      <c r="D541" s="3"/>
      <c r="E541" s="145"/>
      <c r="F541" s="14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x14ac:dyDescent="0.2">
      <c r="A542" s="3"/>
      <c r="B542" s="3"/>
      <c r="C542" s="3"/>
      <c r="D542" s="3"/>
      <c r="E542" s="145"/>
      <c r="F542" s="14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x14ac:dyDescent="0.2">
      <c r="A543" s="3"/>
      <c r="B543" s="3"/>
      <c r="C543" s="3"/>
      <c r="D543" s="3"/>
      <c r="E543" s="145"/>
      <c r="F543" s="14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x14ac:dyDescent="0.2">
      <c r="A544" s="3"/>
      <c r="B544" s="3"/>
      <c r="C544" s="3"/>
      <c r="D544" s="3"/>
      <c r="E544" s="145"/>
      <c r="F544" s="14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x14ac:dyDescent="0.2">
      <c r="A545" s="3"/>
      <c r="B545" s="3"/>
      <c r="C545" s="3"/>
      <c r="D545" s="3"/>
      <c r="E545" s="145"/>
      <c r="F545" s="14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x14ac:dyDescent="0.2">
      <c r="A546" s="3"/>
      <c r="B546" s="3"/>
      <c r="C546" s="3"/>
      <c r="D546" s="3"/>
      <c r="E546" s="145"/>
      <c r="F546" s="14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x14ac:dyDescent="0.2">
      <c r="A547" s="3"/>
      <c r="B547" s="3"/>
      <c r="C547" s="3"/>
      <c r="D547" s="3"/>
      <c r="E547" s="145"/>
      <c r="F547" s="14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x14ac:dyDescent="0.2">
      <c r="A548" s="3"/>
      <c r="B548" s="3"/>
      <c r="C548" s="3"/>
      <c r="D548" s="3"/>
      <c r="E548" s="145"/>
      <c r="F548" s="14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x14ac:dyDescent="0.2">
      <c r="A549" s="3"/>
      <c r="B549" s="3"/>
      <c r="C549" s="3"/>
      <c r="D549" s="3"/>
      <c r="E549" s="145"/>
      <c r="F549" s="14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x14ac:dyDescent="0.2">
      <c r="A550" s="3"/>
      <c r="B550" s="3"/>
      <c r="C550" s="3"/>
      <c r="D550" s="3"/>
      <c r="E550" s="145"/>
      <c r="F550" s="14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x14ac:dyDescent="0.2">
      <c r="A551" s="3"/>
      <c r="B551" s="3"/>
      <c r="C551" s="3"/>
      <c r="D551" s="3"/>
      <c r="E551" s="145"/>
      <c r="F551" s="14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x14ac:dyDescent="0.2">
      <c r="A552" s="3"/>
      <c r="B552" s="3"/>
      <c r="C552" s="3"/>
      <c r="D552" s="3"/>
      <c r="E552" s="145"/>
      <c r="F552" s="14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x14ac:dyDescent="0.2">
      <c r="A553" s="3"/>
      <c r="B553" s="3"/>
      <c r="C553" s="3"/>
      <c r="D553" s="3"/>
      <c r="E553" s="145"/>
      <c r="F553" s="14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x14ac:dyDescent="0.2">
      <c r="A554" s="3"/>
      <c r="B554" s="3"/>
      <c r="C554" s="3"/>
      <c r="D554" s="3"/>
      <c r="E554" s="145"/>
      <c r="F554" s="14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x14ac:dyDescent="0.2">
      <c r="A555" s="3"/>
      <c r="B555" s="3"/>
      <c r="C555" s="3"/>
      <c r="D555" s="3"/>
      <c r="E555" s="145"/>
      <c r="F555" s="14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x14ac:dyDescent="0.2">
      <c r="A556" s="3"/>
      <c r="B556" s="3"/>
      <c r="C556" s="3"/>
      <c r="D556" s="3"/>
      <c r="E556" s="145"/>
      <c r="F556" s="14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x14ac:dyDescent="0.2">
      <c r="A557" s="3"/>
      <c r="B557" s="3"/>
      <c r="C557" s="3"/>
      <c r="D557" s="3"/>
      <c r="E557" s="145"/>
      <c r="F557" s="14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x14ac:dyDescent="0.2">
      <c r="A558" s="3"/>
      <c r="B558" s="3"/>
      <c r="C558" s="3"/>
      <c r="D558" s="3"/>
      <c r="E558" s="145"/>
      <c r="F558" s="14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x14ac:dyDescent="0.2">
      <c r="A559" s="3"/>
      <c r="B559" s="3"/>
      <c r="C559" s="3"/>
      <c r="D559" s="3"/>
      <c r="E559" s="145"/>
      <c r="F559" s="14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x14ac:dyDescent="0.2">
      <c r="A560" s="3"/>
      <c r="B560" s="3"/>
      <c r="C560" s="3"/>
      <c r="D560" s="3"/>
      <c r="E560" s="145"/>
      <c r="F560" s="14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x14ac:dyDescent="0.2">
      <c r="A561" s="3"/>
      <c r="B561" s="3"/>
      <c r="C561" s="3"/>
      <c r="D561" s="3"/>
      <c r="E561" s="145"/>
      <c r="F561" s="14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x14ac:dyDescent="0.2">
      <c r="A562" s="3"/>
      <c r="B562" s="3"/>
      <c r="C562" s="3"/>
      <c r="D562" s="3"/>
      <c r="E562" s="145"/>
      <c r="F562" s="14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x14ac:dyDescent="0.2">
      <c r="A563" s="3"/>
      <c r="B563" s="3"/>
      <c r="C563" s="3"/>
      <c r="D563" s="3"/>
      <c r="E563" s="145"/>
      <c r="F563" s="14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x14ac:dyDescent="0.2">
      <c r="A564" s="3"/>
      <c r="B564" s="3"/>
      <c r="C564" s="3"/>
      <c r="D564" s="3"/>
      <c r="E564" s="145"/>
      <c r="F564" s="14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x14ac:dyDescent="0.2">
      <c r="A565" s="3"/>
      <c r="B565" s="3"/>
      <c r="C565" s="3"/>
      <c r="D565" s="3"/>
      <c r="E565" s="145"/>
      <c r="F565" s="14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x14ac:dyDescent="0.2">
      <c r="A566" s="3"/>
      <c r="B566" s="3"/>
      <c r="C566" s="3"/>
      <c r="D566" s="3"/>
      <c r="E566" s="145"/>
      <c r="F566" s="14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x14ac:dyDescent="0.2">
      <c r="A567" s="3"/>
      <c r="B567" s="3"/>
      <c r="C567" s="3"/>
      <c r="D567" s="3"/>
      <c r="E567" s="145"/>
      <c r="F567" s="14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x14ac:dyDescent="0.2">
      <c r="A568" s="3"/>
      <c r="B568" s="3"/>
      <c r="C568" s="3"/>
      <c r="D568" s="3"/>
      <c r="E568" s="145"/>
      <c r="F568" s="14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x14ac:dyDescent="0.2">
      <c r="A569" s="3"/>
      <c r="B569" s="3"/>
      <c r="C569" s="3"/>
      <c r="D569" s="3"/>
      <c r="E569" s="145"/>
      <c r="F569" s="14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x14ac:dyDescent="0.2">
      <c r="A570" s="3"/>
      <c r="B570" s="3"/>
      <c r="C570" s="3"/>
      <c r="D570" s="3"/>
      <c r="E570" s="145"/>
      <c r="F570" s="14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x14ac:dyDescent="0.2">
      <c r="A571" s="3"/>
      <c r="B571" s="3"/>
      <c r="C571" s="3"/>
      <c r="D571" s="3"/>
      <c r="E571" s="145"/>
      <c r="F571" s="14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x14ac:dyDescent="0.2">
      <c r="A572" s="3"/>
      <c r="B572" s="3"/>
      <c r="C572" s="3"/>
      <c r="D572" s="3"/>
      <c r="E572" s="145"/>
      <c r="F572" s="14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x14ac:dyDescent="0.2">
      <c r="A573" s="3"/>
      <c r="B573" s="3"/>
      <c r="C573" s="3"/>
      <c r="D573" s="3"/>
      <c r="E573" s="145"/>
      <c r="F573" s="14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x14ac:dyDescent="0.2">
      <c r="A574" s="3"/>
      <c r="B574" s="3"/>
      <c r="C574" s="3"/>
      <c r="D574" s="3"/>
      <c r="E574" s="145"/>
      <c r="F574" s="14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x14ac:dyDescent="0.2">
      <c r="A575" s="3"/>
      <c r="B575" s="3"/>
      <c r="C575" s="3"/>
      <c r="D575" s="3"/>
      <c r="E575" s="145"/>
      <c r="F575" s="14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x14ac:dyDescent="0.2">
      <c r="A576" s="3"/>
      <c r="B576" s="3"/>
      <c r="C576" s="3"/>
      <c r="D576" s="3"/>
      <c r="E576" s="145"/>
      <c r="F576" s="14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x14ac:dyDescent="0.2">
      <c r="A577" s="3"/>
      <c r="B577" s="3"/>
      <c r="C577" s="3"/>
      <c r="D577" s="3"/>
      <c r="E577" s="145"/>
      <c r="F577" s="14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x14ac:dyDescent="0.2">
      <c r="A578" s="3"/>
      <c r="B578" s="3"/>
      <c r="C578" s="3"/>
      <c r="D578" s="3"/>
      <c r="E578" s="145"/>
      <c r="F578" s="14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x14ac:dyDescent="0.2">
      <c r="A579" s="3"/>
      <c r="B579" s="3"/>
      <c r="C579" s="3"/>
      <c r="D579" s="3"/>
      <c r="E579" s="145"/>
      <c r="F579" s="14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x14ac:dyDescent="0.2">
      <c r="A580" s="3"/>
      <c r="B580" s="3"/>
      <c r="C580" s="3"/>
      <c r="D580" s="3"/>
      <c r="E580" s="145"/>
      <c r="F580" s="14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x14ac:dyDescent="0.2">
      <c r="A581" s="3"/>
      <c r="B581" s="3"/>
      <c r="C581" s="3"/>
      <c r="D581" s="3"/>
      <c r="E581" s="145"/>
      <c r="F581" s="14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x14ac:dyDescent="0.2">
      <c r="A582" s="3"/>
      <c r="B582" s="3"/>
      <c r="C582" s="3"/>
      <c r="D582" s="3"/>
      <c r="E582" s="145"/>
      <c r="F582" s="14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x14ac:dyDescent="0.2">
      <c r="A583" s="3"/>
      <c r="B583" s="3"/>
      <c r="C583" s="3"/>
      <c r="D583" s="3"/>
      <c r="E583" s="145"/>
      <c r="F583" s="14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x14ac:dyDescent="0.2">
      <c r="A584" s="3"/>
      <c r="B584" s="3"/>
      <c r="C584" s="3"/>
      <c r="D584" s="3"/>
      <c r="E584" s="145"/>
      <c r="F584" s="14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x14ac:dyDescent="0.2">
      <c r="A585" s="3"/>
      <c r="B585" s="3"/>
      <c r="C585" s="3"/>
      <c r="D585" s="3"/>
      <c r="E585" s="145"/>
      <c r="F585" s="14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x14ac:dyDescent="0.2">
      <c r="A586" s="3"/>
      <c r="B586" s="3"/>
      <c r="C586" s="3"/>
      <c r="D586" s="3"/>
      <c r="E586" s="145"/>
      <c r="F586" s="14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x14ac:dyDescent="0.2">
      <c r="A587" s="3"/>
      <c r="B587" s="3"/>
      <c r="C587" s="3"/>
      <c r="D587" s="3"/>
      <c r="E587" s="145"/>
      <c r="F587" s="14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x14ac:dyDescent="0.2">
      <c r="A588" s="3"/>
      <c r="B588" s="3"/>
      <c r="C588" s="3"/>
      <c r="D588" s="3"/>
      <c r="E588" s="145"/>
      <c r="F588" s="14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x14ac:dyDescent="0.2">
      <c r="A589" s="3"/>
      <c r="B589" s="3"/>
      <c r="C589" s="3"/>
      <c r="D589" s="3"/>
      <c r="E589" s="145"/>
      <c r="F589" s="14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x14ac:dyDescent="0.2">
      <c r="A590" s="3"/>
      <c r="B590" s="3"/>
      <c r="C590" s="3"/>
      <c r="D590" s="3"/>
      <c r="E590" s="145"/>
      <c r="F590" s="14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x14ac:dyDescent="0.2">
      <c r="A591" s="3"/>
      <c r="B591" s="3"/>
      <c r="C591" s="3"/>
      <c r="D591" s="3"/>
      <c r="E591" s="145"/>
      <c r="F591" s="14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x14ac:dyDescent="0.2">
      <c r="A592" s="3"/>
      <c r="B592" s="3"/>
      <c r="C592" s="3"/>
      <c r="D592" s="3"/>
      <c r="E592" s="145"/>
      <c r="F592" s="14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x14ac:dyDescent="0.2">
      <c r="A593" s="3"/>
      <c r="B593" s="3"/>
      <c r="C593" s="3"/>
      <c r="D593" s="3"/>
      <c r="E593" s="145"/>
      <c r="F593" s="14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x14ac:dyDescent="0.2">
      <c r="A594" s="3"/>
      <c r="B594" s="3"/>
      <c r="C594" s="3"/>
      <c r="D594" s="3"/>
      <c r="E594" s="145"/>
      <c r="F594" s="14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x14ac:dyDescent="0.2">
      <c r="A595" s="3"/>
      <c r="B595" s="3"/>
      <c r="C595" s="3"/>
      <c r="D595" s="3"/>
      <c r="E595" s="145"/>
      <c r="F595" s="14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x14ac:dyDescent="0.2">
      <c r="A596" s="3"/>
      <c r="B596" s="3"/>
      <c r="C596" s="3"/>
      <c r="D596" s="3"/>
      <c r="E596" s="145"/>
      <c r="F596" s="14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x14ac:dyDescent="0.2">
      <c r="A597" s="3"/>
      <c r="B597" s="3"/>
      <c r="C597" s="3"/>
      <c r="D597" s="3"/>
      <c r="E597" s="145"/>
      <c r="F597" s="14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x14ac:dyDescent="0.2">
      <c r="A598" s="3"/>
      <c r="B598" s="3"/>
      <c r="C598" s="3"/>
      <c r="D598" s="3"/>
      <c r="E598" s="145"/>
      <c r="F598" s="14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x14ac:dyDescent="0.2">
      <c r="A599" s="3"/>
      <c r="B599" s="3"/>
      <c r="C599" s="3"/>
      <c r="D599" s="3"/>
      <c r="E599" s="145"/>
      <c r="F599" s="14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x14ac:dyDescent="0.2">
      <c r="A600" s="3"/>
      <c r="B600" s="3"/>
      <c r="C600" s="3"/>
      <c r="D600" s="3"/>
      <c r="E600" s="145"/>
      <c r="F600" s="14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x14ac:dyDescent="0.2">
      <c r="A601" s="3"/>
      <c r="B601" s="3"/>
      <c r="C601" s="3"/>
      <c r="D601" s="3"/>
      <c r="E601" s="145"/>
      <c r="F601" s="14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x14ac:dyDescent="0.2">
      <c r="A602" s="3"/>
      <c r="B602" s="3"/>
      <c r="C602" s="3"/>
      <c r="D602" s="3"/>
      <c r="E602" s="145"/>
      <c r="F602" s="14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x14ac:dyDescent="0.2">
      <c r="A603" s="3"/>
      <c r="B603" s="3"/>
      <c r="C603" s="3"/>
      <c r="D603" s="3"/>
      <c r="E603" s="145"/>
      <c r="F603" s="14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x14ac:dyDescent="0.2">
      <c r="A604" s="3"/>
      <c r="B604" s="3"/>
      <c r="C604" s="3"/>
      <c r="D604" s="3"/>
      <c r="E604" s="145"/>
      <c r="F604" s="14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x14ac:dyDescent="0.2">
      <c r="A605" s="3"/>
      <c r="B605" s="3"/>
      <c r="C605" s="3"/>
      <c r="D605" s="3"/>
      <c r="E605" s="145"/>
      <c r="F605" s="14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x14ac:dyDescent="0.2">
      <c r="A606" s="3"/>
      <c r="B606" s="3"/>
      <c r="C606" s="3"/>
      <c r="D606" s="3"/>
      <c r="E606" s="145"/>
      <c r="F606" s="14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x14ac:dyDescent="0.2">
      <c r="A607" s="3"/>
      <c r="B607" s="3"/>
      <c r="C607" s="3"/>
      <c r="D607" s="3"/>
      <c r="E607" s="145"/>
      <c r="F607" s="14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x14ac:dyDescent="0.2">
      <c r="A608" s="3"/>
      <c r="B608" s="3"/>
      <c r="C608" s="3"/>
      <c r="D608" s="3"/>
      <c r="E608" s="145"/>
      <c r="F608" s="14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x14ac:dyDescent="0.2">
      <c r="A609" s="3"/>
      <c r="B609" s="3"/>
      <c r="C609" s="3"/>
      <c r="D609" s="3"/>
      <c r="E609" s="145"/>
      <c r="F609" s="14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x14ac:dyDescent="0.2">
      <c r="A610" s="3"/>
      <c r="B610" s="3"/>
      <c r="C610" s="3"/>
      <c r="D610" s="3"/>
      <c r="E610" s="145"/>
      <c r="F610" s="14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x14ac:dyDescent="0.2">
      <c r="A611" s="3"/>
      <c r="B611" s="3"/>
      <c r="C611" s="3"/>
      <c r="D611" s="3"/>
      <c r="E611" s="145"/>
      <c r="F611" s="14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x14ac:dyDescent="0.2">
      <c r="A612" s="3"/>
      <c r="B612" s="3"/>
      <c r="C612" s="3"/>
      <c r="D612" s="3"/>
      <c r="E612" s="145"/>
      <c r="F612" s="14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x14ac:dyDescent="0.2">
      <c r="A613" s="3"/>
      <c r="B613" s="3"/>
      <c r="C613" s="3"/>
      <c r="D613" s="3"/>
      <c r="E613" s="145"/>
      <c r="F613" s="14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x14ac:dyDescent="0.2">
      <c r="A614" s="3"/>
      <c r="B614" s="3"/>
      <c r="C614" s="3"/>
      <c r="D614" s="3"/>
      <c r="E614" s="145"/>
      <c r="F614" s="14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x14ac:dyDescent="0.2">
      <c r="A615" s="3"/>
      <c r="B615" s="3"/>
      <c r="C615" s="3"/>
      <c r="D615" s="3"/>
      <c r="E615" s="145"/>
      <c r="F615" s="14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x14ac:dyDescent="0.2">
      <c r="A616" s="3"/>
      <c r="B616" s="3"/>
      <c r="C616" s="3"/>
      <c r="D616" s="3"/>
      <c r="E616" s="145"/>
      <c r="F616" s="14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x14ac:dyDescent="0.2">
      <c r="A617" s="3"/>
      <c r="B617" s="3"/>
      <c r="C617" s="3"/>
      <c r="D617" s="3"/>
      <c r="E617" s="145"/>
      <c r="F617" s="14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x14ac:dyDescent="0.2">
      <c r="A618" s="3"/>
      <c r="B618" s="3"/>
      <c r="C618" s="3"/>
      <c r="D618" s="3"/>
      <c r="E618" s="145"/>
      <c r="F618" s="14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x14ac:dyDescent="0.2">
      <c r="A619" s="3"/>
      <c r="B619" s="3"/>
      <c r="C619" s="3"/>
      <c r="D619" s="3"/>
      <c r="E619" s="145"/>
      <c r="F619" s="14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x14ac:dyDescent="0.2">
      <c r="A620" s="3"/>
      <c r="B620" s="3"/>
      <c r="C620" s="3"/>
      <c r="D620" s="3"/>
      <c r="E620" s="145"/>
      <c r="F620" s="14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x14ac:dyDescent="0.2">
      <c r="A621" s="3"/>
      <c r="B621" s="3"/>
      <c r="C621" s="3"/>
      <c r="D621" s="3"/>
      <c r="E621" s="145"/>
      <c r="F621" s="14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x14ac:dyDescent="0.2">
      <c r="A622" s="3"/>
      <c r="B622" s="3"/>
      <c r="C622" s="3"/>
      <c r="D622" s="3"/>
      <c r="E622" s="145"/>
      <c r="F622" s="14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x14ac:dyDescent="0.2">
      <c r="A623" s="3"/>
      <c r="B623" s="3"/>
      <c r="C623" s="3"/>
      <c r="D623" s="3"/>
      <c r="E623" s="145"/>
      <c r="F623" s="14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x14ac:dyDescent="0.2">
      <c r="A624" s="3"/>
      <c r="B624" s="3"/>
      <c r="C624" s="3"/>
      <c r="D624" s="3"/>
      <c r="E624" s="145"/>
      <c r="F624" s="14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x14ac:dyDescent="0.2">
      <c r="A625" s="3"/>
      <c r="B625" s="3"/>
      <c r="C625" s="3"/>
      <c r="D625" s="3"/>
      <c r="E625" s="145"/>
      <c r="F625" s="14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x14ac:dyDescent="0.2">
      <c r="A626" s="3"/>
      <c r="B626" s="3"/>
      <c r="C626" s="3"/>
      <c r="D626" s="3"/>
      <c r="E626" s="145"/>
      <c r="F626" s="14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x14ac:dyDescent="0.2">
      <c r="A627" s="3"/>
      <c r="B627" s="3"/>
      <c r="C627" s="3"/>
      <c r="D627" s="3"/>
      <c r="E627" s="145"/>
      <c r="F627" s="14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x14ac:dyDescent="0.2">
      <c r="A628" s="3"/>
      <c r="B628" s="3"/>
      <c r="C628" s="3"/>
      <c r="D628" s="3"/>
      <c r="E628" s="145"/>
      <c r="F628" s="14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x14ac:dyDescent="0.2">
      <c r="A629" s="3"/>
      <c r="B629" s="3"/>
      <c r="C629" s="3"/>
      <c r="D629" s="3"/>
      <c r="E629" s="145"/>
      <c r="F629" s="14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x14ac:dyDescent="0.2">
      <c r="A630" s="3"/>
      <c r="B630" s="3"/>
      <c r="C630" s="3"/>
      <c r="D630" s="3"/>
      <c r="E630" s="145"/>
      <c r="F630" s="14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x14ac:dyDescent="0.2">
      <c r="A631" s="3"/>
      <c r="B631" s="3"/>
      <c r="C631" s="3"/>
      <c r="D631" s="3"/>
      <c r="E631" s="145"/>
      <c r="F631" s="14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x14ac:dyDescent="0.2">
      <c r="A632" s="3"/>
      <c r="B632" s="3"/>
      <c r="C632" s="3"/>
      <c r="D632" s="3"/>
      <c r="E632" s="145"/>
      <c r="F632" s="14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x14ac:dyDescent="0.2">
      <c r="A633" s="3"/>
      <c r="B633" s="3"/>
      <c r="C633" s="3"/>
      <c r="D633" s="3"/>
      <c r="E633" s="145"/>
      <c r="F633" s="14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x14ac:dyDescent="0.2">
      <c r="A634" s="3"/>
      <c r="B634" s="3"/>
      <c r="C634" s="3"/>
      <c r="D634" s="3"/>
      <c r="E634" s="145"/>
      <c r="F634" s="14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x14ac:dyDescent="0.2">
      <c r="A635" s="3"/>
      <c r="B635" s="3"/>
      <c r="C635" s="3"/>
      <c r="D635" s="3"/>
      <c r="E635" s="145"/>
      <c r="F635" s="14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x14ac:dyDescent="0.2">
      <c r="A636" s="3"/>
      <c r="B636" s="3"/>
      <c r="C636" s="3"/>
      <c r="D636" s="3"/>
      <c r="E636" s="145"/>
      <c r="F636" s="14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x14ac:dyDescent="0.2">
      <c r="A637" s="3"/>
      <c r="B637" s="3"/>
      <c r="C637" s="3"/>
      <c r="D637" s="3"/>
      <c r="E637" s="145"/>
      <c r="F637" s="14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x14ac:dyDescent="0.2">
      <c r="A638" s="3"/>
      <c r="B638" s="3"/>
      <c r="C638" s="3"/>
      <c r="D638" s="3"/>
      <c r="E638" s="145"/>
      <c r="F638" s="14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x14ac:dyDescent="0.2">
      <c r="A639" s="3"/>
      <c r="B639" s="3"/>
      <c r="C639" s="3"/>
      <c r="D639" s="3"/>
      <c r="E639" s="145"/>
      <c r="F639" s="14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x14ac:dyDescent="0.2">
      <c r="A640" s="3"/>
      <c r="B640" s="3"/>
      <c r="C640" s="3"/>
      <c r="D640" s="3"/>
      <c r="E640" s="145"/>
      <c r="F640" s="14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x14ac:dyDescent="0.2">
      <c r="A641" s="3"/>
      <c r="B641" s="3"/>
      <c r="C641" s="3"/>
      <c r="D641" s="3"/>
      <c r="E641" s="145"/>
      <c r="F641" s="14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x14ac:dyDescent="0.2">
      <c r="A642" s="3"/>
      <c r="B642" s="3"/>
      <c r="C642" s="3"/>
      <c r="D642" s="3"/>
      <c r="E642" s="145"/>
      <c r="F642" s="14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x14ac:dyDescent="0.2">
      <c r="A643" s="3"/>
      <c r="B643" s="3"/>
      <c r="C643" s="3"/>
      <c r="D643" s="3"/>
      <c r="E643" s="145"/>
      <c r="F643" s="14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x14ac:dyDescent="0.2">
      <c r="A644" s="3"/>
      <c r="B644" s="3"/>
      <c r="C644" s="3"/>
      <c r="D644" s="3"/>
      <c r="E644" s="145"/>
      <c r="F644" s="14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x14ac:dyDescent="0.2">
      <c r="A645" s="3"/>
      <c r="B645" s="3"/>
      <c r="C645" s="3"/>
      <c r="D645" s="3"/>
      <c r="E645" s="145"/>
      <c r="F645" s="14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x14ac:dyDescent="0.2">
      <c r="A646" s="3"/>
      <c r="B646" s="3"/>
      <c r="C646" s="3"/>
      <c r="D646" s="3"/>
      <c r="E646" s="145"/>
      <c r="F646" s="14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x14ac:dyDescent="0.2">
      <c r="A647" s="3"/>
      <c r="B647" s="3"/>
      <c r="C647" s="3"/>
      <c r="D647" s="3"/>
      <c r="E647" s="145"/>
      <c r="F647" s="14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x14ac:dyDescent="0.2">
      <c r="A648" s="3"/>
      <c r="B648" s="3"/>
      <c r="C648" s="3"/>
      <c r="D648" s="3"/>
      <c r="E648" s="145"/>
      <c r="F648" s="14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x14ac:dyDescent="0.2">
      <c r="A649" s="3"/>
      <c r="B649" s="3"/>
      <c r="C649" s="3"/>
      <c r="D649" s="3"/>
      <c r="E649" s="145"/>
      <c r="F649" s="14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x14ac:dyDescent="0.2">
      <c r="A650" s="3"/>
      <c r="B650" s="3"/>
      <c r="C650" s="3"/>
      <c r="D650" s="3"/>
      <c r="E650" s="145"/>
      <c r="F650" s="14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x14ac:dyDescent="0.2">
      <c r="A651" s="3"/>
      <c r="B651" s="3"/>
      <c r="C651" s="3"/>
      <c r="D651" s="3"/>
      <c r="E651" s="145"/>
      <c r="F651" s="14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x14ac:dyDescent="0.2">
      <c r="A652" s="3"/>
      <c r="B652" s="3"/>
      <c r="C652" s="3"/>
      <c r="D652" s="3"/>
      <c r="E652" s="145"/>
      <c r="F652" s="14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x14ac:dyDescent="0.2">
      <c r="A653" s="3"/>
      <c r="B653" s="3"/>
      <c r="C653" s="3"/>
      <c r="D653" s="3"/>
      <c r="E653" s="145"/>
      <c r="F653" s="14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x14ac:dyDescent="0.2">
      <c r="A654" s="3"/>
      <c r="B654" s="3"/>
      <c r="C654" s="3"/>
      <c r="D654" s="3"/>
      <c r="E654" s="145"/>
      <c r="F654" s="14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x14ac:dyDescent="0.2">
      <c r="A655" s="3"/>
      <c r="B655" s="3"/>
      <c r="C655" s="3"/>
      <c r="D655" s="3"/>
      <c r="E655" s="145"/>
      <c r="F655" s="14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x14ac:dyDescent="0.2">
      <c r="A656" s="3"/>
      <c r="B656" s="3"/>
      <c r="C656" s="3"/>
      <c r="D656" s="3"/>
      <c r="E656" s="145"/>
      <c r="F656" s="14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x14ac:dyDescent="0.2">
      <c r="A657" s="3"/>
      <c r="B657" s="3"/>
      <c r="C657" s="3"/>
      <c r="D657" s="3"/>
      <c r="E657" s="145"/>
      <c r="F657" s="14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x14ac:dyDescent="0.2">
      <c r="A658" s="3"/>
      <c r="B658" s="3"/>
      <c r="C658" s="3"/>
      <c r="D658" s="3"/>
      <c r="E658" s="145"/>
      <c r="F658" s="14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x14ac:dyDescent="0.2">
      <c r="A659" s="3"/>
      <c r="B659" s="3"/>
      <c r="C659" s="3"/>
      <c r="D659" s="3"/>
      <c r="E659" s="145"/>
      <c r="F659" s="14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x14ac:dyDescent="0.2">
      <c r="A660" s="3"/>
      <c r="B660" s="3"/>
      <c r="C660" s="3"/>
      <c r="D660" s="3"/>
      <c r="E660" s="145"/>
      <c r="F660" s="14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x14ac:dyDescent="0.2">
      <c r="A661" s="3"/>
      <c r="B661" s="3"/>
      <c r="C661" s="3"/>
      <c r="D661" s="3"/>
      <c r="E661" s="145"/>
      <c r="F661" s="14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x14ac:dyDescent="0.2">
      <c r="A662" s="3"/>
      <c r="B662" s="3"/>
      <c r="C662" s="3"/>
      <c r="D662" s="3"/>
      <c r="E662" s="145"/>
      <c r="F662" s="14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x14ac:dyDescent="0.2">
      <c r="A663" s="3"/>
      <c r="B663" s="3"/>
      <c r="C663" s="3"/>
      <c r="D663" s="3"/>
      <c r="E663" s="145"/>
      <c r="F663" s="14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x14ac:dyDescent="0.2">
      <c r="A664" s="3"/>
      <c r="B664" s="3"/>
      <c r="C664" s="3"/>
      <c r="D664" s="3"/>
      <c r="E664" s="145"/>
      <c r="F664" s="14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x14ac:dyDescent="0.2">
      <c r="A665" s="3"/>
      <c r="B665" s="3"/>
      <c r="C665" s="3"/>
      <c r="D665" s="3"/>
      <c r="E665" s="145"/>
      <c r="F665" s="14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x14ac:dyDescent="0.2">
      <c r="A666" s="3"/>
      <c r="B666" s="3"/>
      <c r="C666" s="3"/>
      <c r="D666" s="3"/>
      <c r="E666" s="145"/>
      <c r="F666" s="14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x14ac:dyDescent="0.2">
      <c r="A667" s="3"/>
      <c r="B667" s="3"/>
      <c r="C667" s="3"/>
      <c r="D667" s="3"/>
      <c r="E667" s="145"/>
      <c r="F667" s="14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x14ac:dyDescent="0.2">
      <c r="A668" s="3"/>
      <c r="B668" s="3"/>
      <c r="C668" s="3"/>
      <c r="D668" s="3"/>
      <c r="E668" s="145"/>
      <c r="F668" s="14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x14ac:dyDescent="0.2">
      <c r="A669" s="3"/>
      <c r="B669" s="3"/>
      <c r="C669" s="3"/>
      <c r="D669" s="3"/>
      <c r="E669" s="145"/>
      <c r="F669" s="14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x14ac:dyDescent="0.2">
      <c r="A670" s="3"/>
      <c r="B670" s="3"/>
      <c r="C670" s="3"/>
      <c r="D670" s="3"/>
      <c r="E670" s="145"/>
      <c r="F670" s="14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x14ac:dyDescent="0.2">
      <c r="A671" s="3"/>
      <c r="B671" s="3"/>
      <c r="C671" s="3"/>
      <c r="D671" s="3"/>
      <c r="E671" s="145"/>
      <c r="F671" s="14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x14ac:dyDescent="0.2">
      <c r="A672" s="3"/>
      <c r="B672" s="3"/>
      <c r="C672" s="3"/>
      <c r="D672" s="3"/>
      <c r="E672" s="145"/>
      <c r="F672" s="14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x14ac:dyDescent="0.2">
      <c r="A673" s="3"/>
      <c r="B673" s="3"/>
      <c r="C673" s="3"/>
      <c r="D673" s="3"/>
      <c r="E673" s="145"/>
      <c r="F673" s="14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x14ac:dyDescent="0.2">
      <c r="A674" s="3"/>
      <c r="B674" s="3"/>
      <c r="C674" s="3"/>
      <c r="D674" s="3"/>
      <c r="E674" s="145"/>
      <c r="F674" s="14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x14ac:dyDescent="0.2">
      <c r="A675" s="3"/>
      <c r="B675" s="3"/>
      <c r="C675" s="3"/>
      <c r="D675" s="3"/>
      <c r="E675" s="145"/>
      <c r="F675" s="14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x14ac:dyDescent="0.2">
      <c r="A676" s="3"/>
      <c r="B676" s="3"/>
      <c r="C676" s="3"/>
      <c r="D676" s="3"/>
      <c r="E676" s="145"/>
      <c r="F676" s="14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x14ac:dyDescent="0.2">
      <c r="A677" s="3"/>
      <c r="B677" s="3"/>
      <c r="C677" s="3"/>
      <c r="D677" s="3"/>
      <c r="E677" s="145"/>
      <c r="F677" s="14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x14ac:dyDescent="0.2">
      <c r="B678" s="3"/>
      <c r="C678" s="3"/>
      <c r="D678" s="3"/>
      <c r="E678" s="145"/>
      <c r="F678" s="14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x14ac:dyDescent="0.2">
      <c r="B679" s="3"/>
      <c r="C679" s="3"/>
      <c r="D679" s="3"/>
      <c r="E679" s="145"/>
      <c r="F679" s="14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x14ac:dyDescent="0.2">
      <c r="B680" s="3"/>
      <c r="C680" s="3"/>
      <c r="D680" s="3"/>
      <c r="E680" s="145"/>
      <c r="F680" s="14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x14ac:dyDescent="0.2">
      <c r="B681" s="3"/>
      <c r="C681" s="3"/>
      <c r="D681" s="3"/>
      <c r="E681" s="145"/>
      <c r="F681" s="14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x14ac:dyDescent="0.2">
      <c r="B682" s="3"/>
      <c r="C682" s="3"/>
      <c r="D682" s="3"/>
      <c r="E682" s="145"/>
      <c r="F682" s="14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x14ac:dyDescent="0.2">
      <c r="B683" s="3"/>
      <c r="C683" s="3"/>
      <c r="D683" s="3"/>
      <c r="E683" s="145"/>
      <c r="F683" s="14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x14ac:dyDescent="0.2">
      <c r="B684" s="3"/>
      <c r="C684" s="3"/>
      <c r="D684" s="3"/>
      <c r="E684" s="145"/>
      <c r="F684" s="14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x14ac:dyDescent="0.2">
      <c r="B685" s="3"/>
      <c r="C685" s="3"/>
      <c r="D685" s="3"/>
      <c r="E685" s="145"/>
      <c r="F685" s="14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x14ac:dyDescent="0.2">
      <c r="B686" s="3"/>
      <c r="C686" s="3"/>
      <c r="D686" s="3"/>
      <c r="E686" s="145"/>
      <c r="F686" s="14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x14ac:dyDescent="0.2">
      <c r="B687" s="3"/>
      <c r="C687" s="3"/>
      <c r="D687" s="3"/>
      <c r="E687" s="145"/>
      <c r="F687" s="14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x14ac:dyDescent="0.2">
      <c r="B688" s="3"/>
      <c r="C688" s="3"/>
      <c r="D688" s="3"/>
      <c r="E688" s="145"/>
      <c r="F688" s="14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2:49" x14ac:dyDescent="0.2">
      <c r="B689" s="3"/>
      <c r="C689" s="3"/>
      <c r="D689" s="3"/>
      <c r="E689" s="145"/>
      <c r="F689" s="14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2:49" x14ac:dyDescent="0.2">
      <c r="B690" s="3"/>
      <c r="C690" s="3"/>
      <c r="D690" s="3"/>
      <c r="E690" s="145"/>
      <c r="F690" s="14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2:49" x14ac:dyDescent="0.2">
      <c r="B691" s="3"/>
      <c r="C691" s="3"/>
      <c r="D691" s="3"/>
      <c r="E691" s="145"/>
      <c r="F691" s="14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2:49" x14ac:dyDescent="0.2">
      <c r="B692" s="3"/>
      <c r="C692" s="3"/>
      <c r="D692" s="3"/>
      <c r="E692" s="145"/>
      <c r="F692" s="14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2:49" x14ac:dyDescent="0.2">
      <c r="B693" s="3"/>
      <c r="C693" s="3"/>
      <c r="D693" s="3"/>
      <c r="E693" s="145"/>
      <c r="F693" s="14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2:49" x14ac:dyDescent="0.2">
      <c r="B694" s="3"/>
      <c r="C694" s="3"/>
      <c r="D694" s="3"/>
      <c r="E694" s="145"/>
      <c r="F694" s="14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2:49" x14ac:dyDescent="0.2">
      <c r="B695" s="3"/>
      <c r="C695" s="3"/>
      <c r="D695" s="3"/>
      <c r="E695" s="145"/>
      <c r="F695" s="14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2:49" x14ac:dyDescent="0.2">
      <c r="B696" s="3"/>
      <c r="C696" s="3"/>
      <c r="D696" s="3"/>
      <c r="E696" s="145"/>
      <c r="F696" s="14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2:49" x14ac:dyDescent="0.2">
      <c r="B697" s="3"/>
      <c r="C697" s="3"/>
      <c r="D697" s="3"/>
      <c r="E697" s="145"/>
      <c r="F697" s="14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2:49" x14ac:dyDescent="0.2">
      <c r="B698" s="3"/>
      <c r="C698" s="3"/>
      <c r="D698" s="3"/>
      <c r="E698" s="145"/>
      <c r="F698" s="14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2:49" x14ac:dyDescent="0.2">
      <c r="B699" s="3"/>
      <c r="C699" s="3"/>
      <c r="D699" s="3"/>
      <c r="E699" s="145"/>
      <c r="F699" s="14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2:49" x14ac:dyDescent="0.2">
      <c r="B700" s="3"/>
      <c r="C700" s="3"/>
      <c r="D700" s="3"/>
      <c r="E700" s="145"/>
      <c r="F700" s="14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2:49" x14ac:dyDescent="0.2">
      <c r="B701" s="3"/>
      <c r="C701" s="3"/>
      <c r="D701" s="3"/>
      <c r="E701" s="145"/>
      <c r="F701" s="14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2:49" x14ac:dyDescent="0.2">
      <c r="B702" s="3"/>
      <c r="C702" s="3"/>
      <c r="D702" s="3"/>
      <c r="E702" s="145"/>
      <c r="F702" s="14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2:49" x14ac:dyDescent="0.2">
      <c r="B703" s="3"/>
      <c r="C703" s="3"/>
      <c r="D703" s="3"/>
      <c r="E703" s="145"/>
      <c r="F703" s="14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2:49" x14ac:dyDescent="0.2">
      <c r="B704" s="3"/>
      <c r="C704" s="3"/>
      <c r="D704" s="3"/>
      <c r="E704" s="145"/>
      <c r="F704" s="14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2:49" x14ac:dyDescent="0.2">
      <c r="B705" s="3"/>
      <c r="C705" s="3"/>
      <c r="D705" s="3"/>
      <c r="E705" s="145"/>
      <c r="F705" s="14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2:49" x14ac:dyDescent="0.2">
      <c r="B706" s="3"/>
      <c r="C706" s="3"/>
      <c r="D706" s="3"/>
      <c r="E706" s="145"/>
      <c r="F706" s="14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2:49" x14ac:dyDescent="0.2">
      <c r="B707" s="3"/>
      <c r="C707" s="3"/>
      <c r="D707" s="3"/>
      <c r="E707" s="145"/>
      <c r="F707" s="14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2:49" x14ac:dyDescent="0.2">
      <c r="B708" s="3"/>
      <c r="C708" s="3"/>
      <c r="D708" s="3"/>
      <c r="E708" s="145"/>
      <c r="F708" s="14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2:49" x14ac:dyDescent="0.2">
      <c r="B709" s="3"/>
      <c r="C709" s="3"/>
      <c r="D709" s="3"/>
      <c r="E709" s="145"/>
      <c r="F709" s="14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2:49" x14ac:dyDescent="0.2">
      <c r="B710" s="3"/>
      <c r="C710" s="3"/>
      <c r="D710" s="3"/>
      <c r="E710" s="145"/>
      <c r="F710" s="14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2:49" x14ac:dyDescent="0.2">
      <c r="B711" s="3"/>
      <c r="C711" s="3"/>
      <c r="D711" s="3"/>
      <c r="E711" s="145"/>
      <c r="F711" s="14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2:49" x14ac:dyDescent="0.2">
      <c r="B712" s="3"/>
      <c r="C712" s="3"/>
      <c r="D712" s="3"/>
      <c r="E712" s="145"/>
      <c r="F712" s="14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2:49" x14ac:dyDescent="0.2">
      <c r="B713" s="3"/>
      <c r="C713" s="3"/>
      <c r="D713" s="3"/>
      <c r="E713" s="145"/>
      <c r="F713" s="14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2:49" x14ac:dyDescent="0.2">
      <c r="B714" s="3"/>
      <c r="C714" s="3"/>
      <c r="D714" s="3"/>
      <c r="E714" s="145"/>
      <c r="F714" s="14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2:49" x14ac:dyDescent="0.2">
      <c r="B715" s="3"/>
      <c r="C715" s="3"/>
      <c r="D715" s="3"/>
      <c r="E715" s="145"/>
      <c r="F715" s="14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2:49" x14ac:dyDescent="0.2">
      <c r="B716" s="3"/>
      <c r="C716" s="3"/>
      <c r="D716" s="3"/>
      <c r="E716" s="145"/>
      <c r="F716" s="14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2:49" x14ac:dyDescent="0.2">
      <c r="B717" s="3"/>
      <c r="C717" s="3"/>
      <c r="D717" s="3"/>
      <c r="E717" s="145"/>
      <c r="F717" s="14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2:49" x14ac:dyDescent="0.2">
      <c r="B718" s="3"/>
      <c r="C718" s="3"/>
      <c r="D718" s="3"/>
      <c r="E718" s="145"/>
      <c r="F718" s="14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2:49" x14ac:dyDescent="0.2">
      <c r="B719" s="3"/>
      <c r="C719" s="3"/>
      <c r="D719" s="3"/>
      <c r="E719" s="145"/>
      <c r="F719" s="14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2:49" x14ac:dyDescent="0.2">
      <c r="B720" s="3"/>
      <c r="C720" s="3"/>
      <c r="D720" s="3"/>
      <c r="E720" s="145"/>
      <c r="F720" s="14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2:49" x14ac:dyDescent="0.2">
      <c r="B721" s="3"/>
      <c r="C721" s="3"/>
      <c r="D721" s="3"/>
      <c r="E721" s="145"/>
      <c r="F721" s="14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2:49" x14ac:dyDescent="0.2">
      <c r="B722" s="3"/>
      <c r="C722" s="3"/>
      <c r="D722" s="3"/>
      <c r="E722" s="145"/>
      <c r="F722" s="14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2:49" x14ac:dyDescent="0.2">
      <c r="B723" s="3"/>
      <c r="C723" s="3"/>
      <c r="D723" s="3"/>
      <c r="E723" s="145"/>
      <c r="F723" s="14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2:49" x14ac:dyDescent="0.2">
      <c r="B724" s="3"/>
      <c r="C724" s="3"/>
      <c r="D724" s="3"/>
      <c r="E724" s="145"/>
      <c r="F724" s="14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2:49" x14ac:dyDescent="0.2">
      <c r="B725" s="3"/>
      <c r="C725" s="3"/>
      <c r="D725" s="3"/>
      <c r="E725" s="145"/>
      <c r="F725" s="14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2:49" x14ac:dyDescent="0.2">
      <c r="B726" s="3"/>
      <c r="C726" s="3"/>
      <c r="D726" s="3"/>
      <c r="E726" s="145"/>
      <c r="F726" s="14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2:49" x14ac:dyDescent="0.2">
      <c r="B727" s="3"/>
      <c r="C727" s="3"/>
      <c r="D727" s="3"/>
      <c r="E727" s="145"/>
      <c r="F727" s="14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2:49" x14ac:dyDescent="0.2">
      <c r="B728" s="3"/>
      <c r="C728" s="3"/>
      <c r="D728" s="3"/>
      <c r="E728" s="145"/>
      <c r="F728" s="14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2:49" x14ac:dyDescent="0.2">
      <c r="B729" s="3"/>
      <c r="C729" s="3"/>
      <c r="D729" s="3"/>
      <c r="E729" s="145"/>
      <c r="F729" s="14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2:49" x14ac:dyDescent="0.2">
      <c r="B730" s="3"/>
      <c r="C730" s="3"/>
      <c r="D730" s="3"/>
      <c r="E730" s="145"/>
      <c r="F730" s="14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2:49" x14ac:dyDescent="0.2">
      <c r="B731" s="3"/>
      <c r="C731" s="3"/>
      <c r="D731" s="3"/>
      <c r="E731" s="145"/>
      <c r="F731" s="14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2:49" x14ac:dyDescent="0.2">
      <c r="B732" s="3"/>
      <c r="C732" s="3"/>
      <c r="D732" s="3"/>
      <c r="E732" s="145"/>
      <c r="F732" s="14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2:49" x14ac:dyDescent="0.2">
      <c r="B733" s="3"/>
      <c r="C733" s="3"/>
      <c r="D733" s="3"/>
      <c r="E733" s="145"/>
      <c r="F733" s="14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2:49" x14ac:dyDescent="0.2">
      <c r="B734" s="3"/>
      <c r="C734" s="3"/>
      <c r="D734" s="3"/>
      <c r="E734" s="145"/>
      <c r="F734" s="14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2:49" x14ac:dyDescent="0.2">
      <c r="B735" s="3"/>
      <c r="C735" s="3"/>
      <c r="D735" s="3"/>
      <c r="E735" s="145"/>
      <c r="F735" s="14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2:49" x14ac:dyDescent="0.2">
      <c r="B736" s="3"/>
      <c r="C736" s="3"/>
      <c r="D736" s="3"/>
      <c r="E736" s="145"/>
      <c r="F736" s="14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2:49" x14ac:dyDescent="0.2">
      <c r="B737" s="3"/>
      <c r="C737" s="3"/>
      <c r="D737" s="3"/>
      <c r="E737" s="145"/>
      <c r="F737" s="14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2:49" x14ac:dyDescent="0.2">
      <c r="B738" s="3"/>
      <c r="C738" s="3"/>
      <c r="D738" s="3"/>
      <c r="E738" s="145"/>
      <c r="F738" s="14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2:49" x14ac:dyDescent="0.2">
      <c r="B739" s="3"/>
      <c r="C739" s="3"/>
      <c r="D739" s="3"/>
      <c r="E739" s="145"/>
      <c r="F739" s="14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2:49" x14ac:dyDescent="0.2">
      <c r="B740" s="3"/>
      <c r="C740" s="3"/>
      <c r="D740" s="3"/>
      <c r="E740" s="145"/>
      <c r="F740" s="14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2:49" x14ac:dyDescent="0.2">
      <c r="B741" s="3"/>
      <c r="C741" s="3"/>
      <c r="D741" s="3"/>
      <c r="E741" s="145"/>
      <c r="F741" s="14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2:49" x14ac:dyDescent="0.2">
      <c r="B742" s="3"/>
      <c r="C742" s="3"/>
      <c r="D742" s="3"/>
      <c r="E742" s="145"/>
      <c r="F742" s="14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2:49" x14ac:dyDescent="0.2">
      <c r="B743" s="3"/>
      <c r="C743" s="3"/>
      <c r="D743" s="3"/>
      <c r="E743" s="145"/>
      <c r="F743" s="14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2:49" x14ac:dyDescent="0.2">
      <c r="B744" s="3"/>
      <c r="C744" s="3"/>
      <c r="D744" s="3"/>
      <c r="E744" s="145"/>
      <c r="F744" s="14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2:49" x14ac:dyDescent="0.2">
      <c r="B745" s="3"/>
      <c r="C745" s="3"/>
      <c r="D745" s="3"/>
      <c r="E745" s="145"/>
      <c r="F745" s="14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2:49" x14ac:dyDescent="0.2">
      <c r="B746" s="3"/>
      <c r="C746" s="3"/>
      <c r="D746" s="3"/>
      <c r="E746" s="145"/>
      <c r="F746" s="14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2:49" x14ac:dyDescent="0.2">
      <c r="B747" s="3"/>
      <c r="C747" s="3"/>
      <c r="D747" s="3"/>
      <c r="E747" s="145"/>
      <c r="F747" s="14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2:49" x14ac:dyDescent="0.2">
      <c r="B748" s="3"/>
      <c r="C748" s="3"/>
      <c r="D748" s="3"/>
      <c r="E748" s="145"/>
      <c r="F748" s="14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2:49" x14ac:dyDescent="0.2">
      <c r="B749" s="3"/>
      <c r="C749" s="3"/>
      <c r="D749" s="3"/>
      <c r="E749" s="145"/>
      <c r="F749" s="14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2:49" x14ac:dyDescent="0.2">
      <c r="B750" s="3"/>
      <c r="C750" s="3"/>
      <c r="D750" s="3"/>
      <c r="E750" s="145"/>
      <c r="F750" s="14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2:49" x14ac:dyDescent="0.2">
      <c r="B751" s="3"/>
      <c r="C751" s="3"/>
      <c r="D751" s="3"/>
      <c r="E751" s="145"/>
      <c r="F751" s="14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2:49" x14ac:dyDescent="0.2">
      <c r="B752" s="3"/>
      <c r="C752" s="3"/>
      <c r="D752" s="3"/>
      <c r="E752" s="145"/>
      <c r="F752" s="14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2:49" x14ac:dyDescent="0.2">
      <c r="B753" s="3"/>
      <c r="C753" s="3"/>
      <c r="D753" s="3"/>
      <c r="E753" s="145"/>
      <c r="F753" s="14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2:49" x14ac:dyDescent="0.2">
      <c r="B754" s="3"/>
      <c r="C754" s="3"/>
      <c r="D754" s="3"/>
      <c r="E754" s="145"/>
      <c r="F754" s="14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2:49" x14ac:dyDescent="0.2">
      <c r="B755" s="3"/>
      <c r="C755" s="3"/>
      <c r="D755" s="3"/>
      <c r="E755" s="145"/>
      <c r="F755" s="14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2:49" x14ac:dyDescent="0.2">
      <c r="B756" s="3"/>
      <c r="C756" s="3"/>
      <c r="D756" s="3"/>
      <c r="E756" s="145"/>
      <c r="F756" s="14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2:49" x14ac:dyDescent="0.2">
      <c r="B757" s="3"/>
      <c r="C757" s="3"/>
      <c r="D757" s="3"/>
      <c r="E757" s="145"/>
      <c r="F757" s="14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2:49" x14ac:dyDescent="0.2">
      <c r="B758" s="3"/>
      <c r="C758" s="3"/>
      <c r="D758" s="3"/>
      <c r="E758" s="145"/>
      <c r="F758" s="14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2:49" x14ac:dyDescent="0.2">
      <c r="B759" s="3"/>
      <c r="C759" s="3"/>
      <c r="D759" s="3"/>
      <c r="E759" s="145"/>
      <c r="F759" s="14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2:49" x14ac:dyDescent="0.2">
      <c r="B760" s="3"/>
      <c r="C760" s="3"/>
      <c r="D760" s="3"/>
      <c r="E760" s="145"/>
      <c r="F760" s="14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2:49" x14ac:dyDescent="0.2">
      <c r="B761" s="3"/>
      <c r="C761" s="3"/>
      <c r="D761" s="3"/>
      <c r="E761" s="145"/>
      <c r="F761" s="14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2:49" x14ac:dyDescent="0.2">
      <c r="B762" s="3"/>
      <c r="C762" s="3"/>
      <c r="D762" s="3"/>
      <c r="E762" s="145"/>
      <c r="F762" s="14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2:49" x14ac:dyDescent="0.2">
      <c r="B763" s="3"/>
      <c r="C763" s="3"/>
      <c r="D763" s="3"/>
      <c r="E763" s="145"/>
      <c r="F763" s="14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2:49" x14ac:dyDescent="0.2">
      <c r="B764" s="3"/>
      <c r="C764" s="3"/>
      <c r="D764" s="3"/>
      <c r="E764" s="145"/>
      <c r="F764" s="14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2:49" x14ac:dyDescent="0.2">
      <c r="B765" s="3"/>
      <c r="C765" s="3"/>
      <c r="D765" s="3"/>
      <c r="E765" s="145"/>
      <c r="F765" s="14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2:49" x14ac:dyDescent="0.2">
      <c r="B766" s="3"/>
      <c r="C766" s="3"/>
      <c r="D766" s="3"/>
      <c r="E766" s="145"/>
      <c r="F766" s="14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2:49" x14ac:dyDescent="0.2">
      <c r="B767" s="3"/>
      <c r="C767" s="3"/>
      <c r="D767" s="3"/>
      <c r="E767" s="145"/>
      <c r="F767" s="14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2:49" x14ac:dyDescent="0.2">
      <c r="B768" s="3"/>
      <c r="C768" s="3"/>
      <c r="D768" s="3"/>
      <c r="E768" s="145"/>
      <c r="F768" s="14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2:49" x14ac:dyDescent="0.2">
      <c r="B769" s="3"/>
      <c r="C769" s="3"/>
      <c r="D769" s="3"/>
      <c r="E769" s="145"/>
      <c r="F769" s="14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2:49" x14ac:dyDescent="0.2">
      <c r="B770" s="3"/>
      <c r="C770" s="3"/>
      <c r="D770" s="3"/>
      <c r="E770" s="145"/>
      <c r="F770" s="14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2:49" x14ac:dyDescent="0.2">
      <c r="B771" s="3"/>
      <c r="C771" s="3"/>
      <c r="D771" s="3"/>
      <c r="E771" s="145"/>
      <c r="F771" s="14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2:49" x14ac:dyDescent="0.2">
      <c r="B772" s="3"/>
      <c r="C772" s="3"/>
      <c r="D772" s="3"/>
      <c r="E772" s="145"/>
      <c r="F772" s="14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2:49" x14ac:dyDescent="0.2">
      <c r="B773" s="3"/>
      <c r="C773" s="3"/>
      <c r="D773" s="3"/>
      <c r="E773" s="145"/>
      <c r="F773" s="14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2:49" x14ac:dyDescent="0.2">
      <c r="B774" s="3"/>
      <c r="C774" s="3"/>
      <c r="D774" s="3"/>
      <c r="E774" s="145"/>
      <c r="F774" s="14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2:49" x14ac:dyDescent="0.2">
      <c r="B775" s="3"/>
      <c r="C775" s="3"/>
      <c r="D775" s="3"/>
      <c r="E775" s="145"/>
      <c r="F775" s="14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2:49" x14ac:dyDescent="0.2">
      <c r="B776" s="3"/>
      <c r="C776" s="3"/>
      <c r="D776" s="3"/>
      <c r="E776" s="145"/>
      <c r="F776" s="14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2:49" x14ac:dyDescent="0.2">
      <c r="B777" s="3"/>
      <c r="C777" s="3"/>
      <c r="D777" s="3"/>
      <c r="E777" s="145"/>
      <c r="F777" s="14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2:49" x14ac:dyDescent="0.2">
      <c r="B778" s="3"/>
      <c r="C778" s="3"/>
      <c r="D778" s="3"/>
      <c r="E778" s="145"/>
      <c r="F778" s="14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2:49" x14ac:dyDescent="0.2">
      <c r="B779" s="3"/>
      <c r="C779" s="3"/>
      <c r="D779" s="3"/>
      <c r="E779" s="145"/>
      <c r="F779" s="14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2:49" x14ac:dyDescent="0.2">
      <c r="B780" s="3"/>
      <c r="C780" s="3"/>
      <c r="D780" s="3"/>
      <c r="E780" s="145"/>
      <c r="F780" s="14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2:49" x14ac:dyDescent="0.2">
      <c r="B781" s="3"/>
      <c r="C781" s="3"/>
      <c r="D781" s="3"/>
      <c r="E781" s="145"/>
      <c r="F781" s="14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2:49" x14ac:dyDescent="0.2">
      <c r="B782" s="3"/>
      <c r="C782" s="3"/>
      <c r="D782" s="3"/>
      <c r="E782" s="145"/>
      <c r="F782" s="14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2:49" x14ac:dyDescent="0.2">
      <c r="B783" s="3"/>
      <c r="C783" s="3"/>
      <c r="D783" s="3"/>
      <c r="E783" s="145"/>
      <c r="F783" s="14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2:49" x14ac:dyDescent="0.2">
      <c r="B784" s="3"/>
      <c r="C784" s="3"/>
      <c r="D784" s="3"/>
      <c r="E784" s="145"/>
      <c r="F784" s="14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2:49" x14ac:dyDescent="0.2">
      <c r="B785" s="3"/>
      <c r="C785" s="3"/>
      <c r="D785" s="3"/>
      <c r="E785" s="145"/>
      <c r="F785" s="14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2:49" x14ac:dyDescent="0.2">
      <c r="B786" s="3"/>
      <c r="C786" s="3"/>
      <c r="D786" s="3"/>
      <c r="E786" s="145"/>
      <c r="F786" s="14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2:49" x14ac:dyDescent="0.2">
      <c r="B787" s="3"/>
      <c r="C787" s="3"/>
      <c r="D787" s="3"/>
      <c r="E787" s="145"/>
      <c r="F787" s="14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2:49" x14ac:dyDescent="0.2">
      <c r="B788" s="3"/>
      <c r="C788" s="3"/>
      <c r="D788" s="3"/>
      <c r="E788" s="145"/>
      <c r="F788" s="14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2:49" x14ac:dyDescent="0.2">
      <c r="B789" s="3"/>
      <c r="C789" s="3"/>
      <c r="D789" s="3"/>
      <c r="E789" s="145"/>
      <c r="F789" s="14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2:49" x14ac:dyDescent="0.2">
      <c r="B790" s="3"/>
      <c r="C790" s="3"/>
      <c r="D790" s="3"/>
      <c r="E790" s="145"/>
      <c r="F790" s="14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2:49" x14ac:dyDescent="0.2">
      <c r="B791" s="3"/>
      <c r="C791" s="3"/>
      <c r="D791" s="3"/>
      <c r="E791" s="145"/>
      <c r="F791" s="14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2:49" x14ac:dyDescent="0.2">
      <c r="B792" s="3"/>
      <c r="C792" s="3"/>
      <c r="D792" s="3"/>
      <c r="E792" s="145"/>
      <c r="F792" s="14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2:49" x14ac:dyDescent="0.2">
      <c r="B793" s="3"/>
      <c r="C793" s="3"/>
      <c r="D793" s="3"/>
      <c r="E793" s="145"/>
      <c r="F793" s="14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2:49" x14ac:dyDescent="0.2">
      <c r="B794" s="3"/>
      <c r="C794" s="3"/>
      <c r="D794" s="3"/>
      <c r="E794" s="145"/>
      <c r="F794" s="14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2:49" x14ac:dyDescent="0.2">
      <c r="B795" s="3"/>
      <c r="C795" s="3"/>
      <c r="D795" s="3"/>
      <c r="E795" s="145"/>
      <c r="F795" s="14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2:49" x14ac:dyDescent="0.2">
      <c r="B796" s="3"/>
      <c r="C796" s="3"/>
      <c r="D796" s="3"/>
      <c r="E796" s="145"/>
      <c r="F796" s="14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2:49" x14ac:dyDescent="0.2">
      <c r="B797" s="3"/>
      <c r="C797" s="3"/>
      <c r="D797" s="3"/>
      <c r="E797" s="145"/>
      <c r="F797" s="14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2:49" x14ac:dyDescent="0.2">
      <c r="B798" s="3"/>
      <c r="C798" s="3"/>
      <c r="D798" s="3"/>
      <c r="E798" s="145"/>
      <c r="F798" s="14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2:49" x14ac:dyDescent="0.2">
      <c r="B799" s="3"/>
      <c r="C799" s="3"/>
      <c r="D799" s="3"/>
      <c r="E799" s="145"/>
      <c r="F799" s="14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2:49" x14ac:dyDescent="0.2">
      <c r="B800" s="3"/>
      <c r="C800" s="3"/>
      <c r="D800" s="3"/>
      <c r="E800" s="145"/>
      <c r="F800" s="14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2:49" x14ac:dyDescent="0.2">
      <c r="B801" s="3"/>
      <c r="C801" s="3"/>
      <c r="D801" s="3"/>
      <c r="E801" s="145"/>
      <c r="F801" s="14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2:49" x14ac:dyDescent="0.2">
      <c r="B802" s="3"/>
      <c r="C802" s="3"/>
      <c r="D802" s="3"/>
      <c r="E802" s="145"/>
      <c r="F802" s="14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2:49" x14ac:dyDescent="0.2">
      <c r="B803" s="3"/>
      <c r="C803" s="3"/>
      <c r="D803" s="3"/>
      <c r="E803" s="145"/>
      <c r="F803" s="14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2:49" x14ac:dyDescent="0.2">
      <c r="B804" s="3"/>
      <c r="C804" s="3"/>
      <c r="D804" s="3"/>
      <c r="E804" s="145"/>
      <c r="F804" s="14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2:49" x14ac:dyDescent="0.2">
      <c r="B805" s="3"/>
      <c r="C805" s="3"/>
      <c r="D805" s="3"/>
      <c r="E805" s="145"/>
      <c r="F805" s="14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2:49" x14ac:dyDescent="0.2">
      <c r="B806" s="3"/>
      <c r="C806" s="3"/>
      <c r="D806" s="3"/>
      <c r="E806" s="145"/>
      <c r="F806" s="14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2:49" x14ac:dyDescent="0.2">
      <c r="B807" s="3"/>
      <c r="C807" s="3"/>
      <c r="D807" s="3"/>
      <c r="E807" s="145"/>
      <c r="F807" s="14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2:49" x14ac:dyDescent="0.2">
      <c r="B808" s="3"/>
      <c r="C808" s="3"/>
      <c r="D808" s="3"/>
      <c r="E808" s="145"/>
      <c r="F808" s="14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2:49" x14ac:dyDescent="0.2">
      <c r="B809" s="3"/>
      <c r="C809" s="3"/>
      <c r="D809" s="3"/>
      <c r="E809" s="145"/>
      <c r="F809" s="14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2:49" x14ac:dyDescent="0.2">
      <c r="B810" s="3"/>
      <c r="C810" s="3"/>
      <c r="D810" s="3"/>
      <c r="E810" s="145"/>
      <c r="F810" s="14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2:49" x14ac:dyDescent="0.2">
      <c r="B811" s="3"/>
      <c r="C811" s="3"/>
      <c r="D811" s="3"/>
      <c r="E811" s="145"/>
      <c r="F811" s="14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2:49" x14ac:dyDescent="0.2">
      <c r="B812" s="3"/>
      <c r="C812" s="3"/>
      <c r="D812" s="3"/>
      <c r="E812" s="145"/>
      <c r="F812" s="14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2:49" x14ac:dyDescent="0.2">
      <c r="B813" s="3"/>
      <c r="C813" s="3"/>
      <c r="D813" s="3"/>
      <c r="E813" s="145"/>
      <c r="F813" s="14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2:49" x14ac:dyDescent="0.2">
      <c r="B814" s="3"/>
      <c r="C814" s="3"/>
      <c r="D814" s="3"/>
      <c r="E814" s="145"/>
      <c r="F814" s="14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2:49" x14ac:dyDescent="0.2">
      <c r="B815" s="3"/>
      <c r="C815" s="3"/>
      <c r="D815" s="3"/>
      <c r="E815" s="145"/>
      <c r="F815" s="14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2:49" x14ac:dyDescent="0.2">
      <c r="B816" s="3"/>
      <c r="C816" s="3"/>
      <c r="D816" s="3"/>
      <c r="E816" s="145"/>
      <c r="F816" s="14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2:49" x14ac:dyDescent="0.2">
      <c r="B817" s="3"/>
      <c r="C817" s="3"/>
      <c r="D817" s="3"/>
      <c r="E817" s="145"/>
      <c r="F817" s="14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2:49" x14ac:dyDescent="0.2">
      <c r="B818" s="3"/>
      <c r="C818" s="3"/>
      <c r="D818" s="3"/>
      <c r="E818" s="145"/>
      <c r="F818" s="14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2:49" x14ac:dyDescent="0.2">
      <c r="B819" s="3"/>
      <c r="C819" s="3"/>
      <c r="D819" s="3"/>
      <c r="E819" s="145"/>
      <c r="F819" s="14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2:49" x14ac:dyDescent="0.2">
      <c r="B820" s="3"/>
      <c r="C820" s="3"/>
      <c r="D820" s="3"/>
      <c r="E820" s="145"/>
      <c r="F820" s="14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2:49" x14ac:dyDescent="0.2">
      <c r="B821" s="3"/>
      <c r="C821" s="3"/>
      <c r="D821" s="3"/>
      <c r="E821" s="145"/>
      <c r="F821" s="14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2:49" x14ac:dyDescent="0.2">
      <c r="B822" s="3"/>
      <c r="C822" s="3"/>
      <c r="D822" s="3"/>
      <c r="E822" s="145"/>
      <c r="F822" s="14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2:49" x14ac:dyDescent="0.2">
      <c r="B823" s="3"/>
      <c r="C823" s="3"/>
      <c r="D823" s="3"/>
      <c r="E823" s="145"/>
      <c r="F823" s="14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2:49" x14ac:dyDescent="0.2">
      <c r="B824" s="3"/>
      <c r="C824" s="3"/>
      <c r="D824" s="3"/>
      <c r="E824" s="145"/>
      <c r="F824" s="14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2:49" x14ac:dyDescent="0.2">
      <c r="B825" s="3"/>
      <c r="C825" s="3"/>
      <c r="D825" s="3"/>
      <c r="E825" s="145"/>
      <c r="F825" s="14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2:49" x14ac:dyDescent="0.2">
      <c r="B826" s="3"/>
      <c r="C826" s="3"/>
      <c r="D826" s="3"/>
      <c r="E826" s="145"/>
      <c r="F826" s="14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2:49" x14ac:dyDescent="0.2">
      <c r="B827" s="3"/>
      <c r="C827" s="3"/>
      <c r="D827" s="3"/>
      <c r="E827" s="145"/>
      <c r="F827" s="14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2:49" x14ac:dyDescent="0.2">
      <c r="B828" s="3"/>
      <c r="C828" s="3"/>
      <c r="D828" s="3"/>
      <c r="E828" s="145"/>
      <c r="F828" s="14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2:49" x14ac:dyDescent="0.2">
      <c r="B829" s="3"/>
      <c r="C829" s="3"/>
      <c r="D829" s="3"/>
      <c r="E829" s="145"/>
      <c r="F829" s="14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2:49" x14ac:dyDescent="0.2">
      <c r="B830" s="3"/>
      <c r="C830" s="3"/>
      <c r="D830" s="3"/>
      <c r="E830" s="145"/>
      <c r="F830" s="14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2:49" x14ac:dyDescent="0.2">
      <c r="B831" s="3"/>
      <c r="C831" s="3"/>
      <c r="D831" s="3"/>
      <c r="E831" s="145"/>
      <c r="F831" s="14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2:49" x14ac:dyDescent="0.2">
      <c r="B832" s="3"/>
      <c r="C832" s="3"/>
      <c r="D832" s="3"/>
      <c r="E832" s="145"/>
      <c r="F832" s="14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2:49" x14ac:dyDescent="0.2">
      <c r="B833" s="3"/>
      <c r="C833" s="3"/>
      <c r="D833" s="3"/>
      <c r="E833" s="145"/>
      <c r="F833" s="14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2:49" x14ac:dyDescent="0.2">
      <c r="B834" s="3"/>
      <c r="C834" s="3"/>
      <c r="D834" s="3"/>
      <c r="E834" s="145"/>
      <c r="F834" s="14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2:49" x14ac:dyDescent="0.2">
      <c r="B835" s="3"/>
      <c r="C835" s="3"/>
      <c r="D835" s="3"/>
      <c r="E835" s="145"/>
      <c r="F835" s="14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2:49" x14ac:dyDescent="0.2">
      <c r="B836" s="3"/>
      <c r="C836" s="3"/>
      <c r="D836" s="3"/>
      <c r="E836" s="145"/>
      <c r="F836" s="14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2:49" x14ac:dyDescent="0.2">
      <c r="B837" s="3"/>
      <c r="C837" s="3"/>
      <c r="D837" s="3"/>
      <c r="E837" s="145"/>
      <c r="F837" s="14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2:49" x14ac:dyDescent="0.2">
      <c r="B838" s="3"/>
      <c r="C838" s="3"/>
      <c r="D838" s="3"/>
      <c r="E838" s="145"/>
      <c r="F838" s="14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2:49" x14ac:dyDescent="0.2">
      <c r="B839" s="3"/>
      <c r="C839" s="3"/>
      <c r="D839" s="3"/>
      <c r="E839" s="145"/>
      <c r="F839" s="14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2:49" x14ac:dyDescent="0.2">
      <c r="B840" s="3"/>
      <c r="C840" s="3"/>
      <c r="D840" s="3"/>
      <c r="E840" s="145"/>
      <c r="F840" s="14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2:49" x14ac:dyDescent="0.2">
      <c r="B841" s="3"/>
      <c r="C841" s="3"/>
      <c r="D841" s="3"/>
      <c r="E841" s="145"/>
      <c r="F841" s="14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2:49" x14ac:dyDescent="0.2">
      <c r="B842" s="3"/>
      <c r="C842" s="3"/>
      <c r="D842" s="3"/>
      <c r="E842" s="145"/>
      <c r="F842" s="14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2:49" x14ac:dyDescent="0.2">
      <c r="B843" s="3"/>
      <c r="C843" s="3"/>
      <c r="D843" s="3"/>
      <c r="E843" s="145"/>
      <c r="F843" s="14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2:49" x14ac:dyDescent="0.2">
      <c r="B844" s="3"/>
      <c r="C844" s="3"/>
      <c r="D844" s="3"/>
      <c r="E844" s="145"/>
      <c r="F844" s="14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2:49" x14ac:dyDescent="0.2">
      <c r="B845" s="3"/>
      <c r="C845" s="3"/>
      <c r="D845" s="3"/>
      <c r="E845" s="145"/>
      <c r="F845" s="14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2:49" x14ac:dyDescent="0.2">
      <c r="B846" s="3"/>
      <c r="C846" s="3"/>
      <c r="D846" s="3"/>
      <c r="E846" s="145"/>
      <c r="F846" s="14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2:49" x14ac:dyDescent="0.2">
      <c r="B847" s="3"/>
      <c r="C847" s="3"/>
      <c r="D847" s="3"/>
      <c r="E847" s="145"/>
      <c r="F847" s="14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2:49" x14ac:dyDescent="0.2">
      <c r="B848" s="3"/>
      <c r="C848" s="3"/>
      <c r="D848" s="3"/>
      <c r="E848" s="145"/>
      <c r="F848" s="14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2:49" x14ac:dyDescent="0.2">
      <c r="B849" s="3"/>
      <c r="C849" s="3"/>
      <c r="D849" s="3"/>
      <c r="E849" s="145"/>
      <c r="F849" s="14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2:49" x14ac:dyDescent="0.2">
      <c r="B850" s="3"/>
      <c r="C850" s="3"/>
      <c r="D850" s="3"/>
      <c r="E850" s="145"/>
      <c r="F850" s="14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2:49" x14ac:dyDescent="0.2">
      <c r="B851" s="3"/>
      <c r="C851" s="3"/>
      <c r="D851" s="3"/>
      <c r="E851" s="145"/>
      <c r="F851" s="14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2:49" x14ac:dyDescent="0.2">
      <c r="B852" s="3"/>
      <c r="C852" s="3"/>
      <c r="D852" s="3"/>
      <c r="E852" s="145"/>
      <c r="F852" s="14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2:49" x14ac:dyDescent="0.2">
      <c r="B853" s="3"/>
      <c r="C853" s="3"/>
      <c r="D853" s="3"/>
      <c r="E853" s="145"/>
      <c r="F853" s="14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2:49" x14ac:dyDescent="0.2">
      <c r="B854" s="3"/>
      <c r="C854" s="3"/>
      <c r="D854" s="3"/>
      <c r="E854" s="145"/>
      <c r="F854" s="14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2:49" x14ac:dyDescent="0.2">
      <c r="B855" s="3"/>
      <c r="C855" s="3"/>
      <c r="D855" s="3"/>
      <c r="E855" s="145"/>
      <c r="F855" s="14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2:49" x14ac:dyDescent="0.2">
      <c r="B856" s="3"/>
      <c r="C856" s="3"/>
      <c r="D856" s="3"/>
      <c r="E856" s="145"/>
      <c r="F856" s="14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2:49" x14ac:dyDescent="0.2">
      <c r="B857" s="3"/>
      <c r="C857" s="3"/>
      <c r="D857" s="3"/>
      <c r="E857" s="145"/>
      <c r="F857" s="14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2:49" x14ac:dyDescent="0.2">
      <c r="B858" s="3"/>
      <c r="C858" s="3"/>
      <c r="D858" s="3"/>
      <c r="E858" s="145"/>
      <c r="F858" s="14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2:49" x14ac:dyDescent="0.2">
      <c r="B859" s="3"/>
      <c r="C859" s="3"/>
      <c r="D859" s="3"/>
      <c r="E859" s="145"/>
      <c r="F859" s="14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2:49" x14ac:dyDescent="0.2">
      <c r="B860" s="3"/>
      <c r="C860" s="3"/>
      <c r="D860" s="3"/>
      <c r="E860" s="145"/>
      <c r="F860" s="14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2:49" x14ac:dyDescent="0.2">
      <c r="B861" s="3"/>
      <c r="C861" s="3"/>
      <c r="D861" s="3"/>
      <c r="E861" s="145"/>
      <c r="F861" s="14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2:49" x14ac:dyDescent="0.2">
      <c r="B862" s="3"/>
      <c r="C862" s="3"/>
      <c r="D862" s="3"/>
      <c r="E862" s="145"/>
      <c r="F862" s="14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2:49" x14ac:dyDescent="0.2">
      <c r="B863" s="3"/>
      <c r="C863" s="3"/>
      <c r="D863" s="3"/>
      <c r="E863" s="145"/>
      <c r="F863" s="14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2:49" x14ac:dyDescent="0.2">
      <c r="B864" s="3"/>
      <c r="C864" s="3"/>
      <c r="D864" s="3"/>
      <c r="E864" s="145"/>
      <c r="F864" s="14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2:49" x14ac:dyDescent="0.2">
      <c r="B865" s="3"/>
      <c r="C865" s="3"/>
      <c r="D865" s="3"/>
      <c r="E865" s="145"/>
      <c r="F865" s="14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2:49" x14ac:dyDescent="0.2">
      <c r="B866" s="3"/>
      <c r="C866" s="3"/>
      <c r="D866" s="3"/>
      <c r="E866" s="145"/>
      <c r="F866" s="14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2:49" x14ac:dyDescent="0.2">
      <c r="B867" s="3"/>
      <c r="C867" s="3"/>
      <c r="D867" s="3"/>
      <c r="E867" s="145"/>
      <c r="F867" s="14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2:49" x14ac:dyDescent="0.2">
      <c r="B868" s="3"/>
      <c r="C868" s="3"/>
      <c r="D868" s="3"/>
      <c r="E868" s="145"/>
      <c r="F868" s="14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2:49" x14ac:dyDescent="0.2">
      <c r="B869" s="3"/>
      <c r="C869" s="3"/>
      <c r="D869" s="3"/>
      <c r="E869" s="145"/>
      <c r="F869" s="14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2:49" x14ac:dyDescent="0.2">
      <c r="B870" s="3"/>
      <c r="C870" s="3"/>
      <c r="D870" s="3"/>
      <c r="E870" s="145"/>
      <c r="F870" s="14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2:49" x14ac:dyDescent="0.2">
      <c r="B871" s="3"/>
      <c r="C871" s="3"/>
      <c r="D871" s="3"/>
      <c r="E871" s="145"/>
      <c r="F871" s="14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2:49" x14ac:dyDescent="0.2">
      <c r="B872" s="3"/>
      <c r="C872" s="3"/>
      <c r="D872" s="3"/>
      <c r="E872" s="145"/>
      <c r="F872" s="14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2:49" x14ac:dyDescent="0.2">
      <c r="B873" s="3"/>
      <c r="C873" s="3"/>
      <c r="D873" s="3"/>
      <c r="E873" s="145"/>
      <c r="F873" s="14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2:49" x14ac:dyDescent="0.2">
      <c r="B874" s="3"/>
      <c r="C874" s="3"/>
      <c r="D874" s="3"/>
      <c r="E874" s="145"/>
      <c r="F874" s="14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2:49" x14ac:dyDescent="0.2">
      <c r="B875" s="3"/>
      <c r="C875" s="3"/>
      <c r="D875" s="3"/>
      <c r="E875" s="145"/>
      <c r="F875" s="14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2:49" x14ac:dyDescent="0.2">
      <c r="B876" s="3"/>
      <c r="C876" s="3"/>
      <c r="D876" s="3"/>
      <c r="E876" s="145"/>
      <c r="F876" s="14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2:49" x14ac:dyDescent="0.2">
      <c r="B877" s="3"/>
      <c r="C877" s="3"/>
      <c r="D877" s="3"/>
      <c r="E877" s="145"/>
      <c r="F877" s="14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2:49" x14ac:dyDescent="0.2">
      <c r="B878" s="3"/>
      <c r="C878" s="3"/>
      <c r="D878" s="3"/>
      <c r="E878" s="145"/>
      <c r="F878" s="14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2:49" x14ac:dyDescent="0.2">
      <c r="B879" s="3"/>
      <c r="C879" s="3"/>
      <c r="D879" s="3"/>
      <c r="E879" s="145"/>
      <c r="F879" s="14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2:49" x14ac:dyDescent="0.2">
      <c r="B880" s="3"/>
      <c r="C880" s="3"/>
      <c r="D880" s="3"/>
      <c r="E880" s="145"/>
      <c r="F880" s="14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2:49" x14ac:dyDescent="0.2">
      <c r="B881" s="3"/>
      <c r="C881" s="3"/>
      <c r="D881" s="3"/>
      <c r="E881" s="145"/>
      <c r="F881" s="14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2:49" x14ac:dyDescent="0.2">
      <c r="B882" s="3"/>
      <c r="C882" s="3"/>
      <c r="D882" s="3"/>
      <c r="E882" s="145"/>
      <c r="F882" s="14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2:49" x14ac:dyDescent="0.2">
      <c r="B883" s="3"/>
      <c r="C883" s="3"/>
      <c r="D883" s="3"/>
      <c r="E883" s="145"/>
      <c r="F883" s="14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2:49" x14ac:dyDescent="0.2">
      <c r="B884" s="3"/>
      <c r="C884" s="3"/>
      <c r="D884" s="3"/>
      <c r="E884" s="145"/>
      <c r="F884" s="14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2:49" x14ac:dyDescent="0.2">
      <c r="B885" s="3"/>
      <c r="C885" s="3"/>
      <c r="D885" s="3"/>
      <c r="E885" s="145"/>
      <c r="F885" s="14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2:49" x14ac:dyDescent="0.2">
      <c r="B886" s="3"/>
      <c r="C886" s="3"/>
      <c r="D886" s="3"/>
      <c r="E886" s="145"/>
      <c r="F886" s="14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2:49" x14ac:dyDescent="0.2">
      <c r="B887" s="3"/>
      <c r="C887" s="3"/>
      <c r="D887" s="3"/>
      <c r="E887" s="145"/>
      <c r="F887" s="14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2:49" x14ac:dyDescent="0.2">
      <c r="B888" s="3"/>
      <c r="C888" s="3"/>
      <c r="D888" s="3"/>
      <c r="E888" s="145"/>
      <c r="F888" s="14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2:49" x14ac:dyDescent="0.2">
      <c r="B889" s="3"/>
      <c r="C889" s="3"/>
      <c r="D889" s="3"/>
      <c r="E889" s="145"/>
      <c r="F889" s="14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2:49" x14ac:dyDescent="0.2">
      <c r="B890" s="3"/>
      <c r="C890" s="3"/>
      <c r="D890" s="3"/>
      <c r="E890" s="145"/>
      <c r="F890" s="14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2:49" x14ac:dyDescent="0.2">
      <c r="B891" s="3"/>
      <c r="C891" s="3"/>
      <c r="D891" s="3"/>
      <c r="E891" s="145"/>
      <c r="F891" s="14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2:49" x14ac:dyDescent="0.2">
      <c r="B892" s="3"/>
      <c r="C892" s="3"/>
      <c r="D892" s="3"/>
      <c r="E892" s="145"/>
      <c r="F892" s="14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2:49" x14ac:dyDescent="0.2">
      <c r="B893" s="3"/>
      <c r="C893" s="3"/>
      <c r="D893" s="3"/>
      <c r="E893" s="145"/>
      <c r="F893" s="14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2:49" x14ac:dyDescent="0.2">
      <c r="B894" s="3"/>
      <c r="C894" s="3"/>
      <c r="D894" s="3"/>
      <c r="E894" s="145"/>
      <c r="F894" s="14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2:49" x14ac:dyDescent="0.2">
      <c r="B895" s="3"/>
      <c r="C895" s="3"/>
      <c r="D895" s="3"/>
      <c r="E895" s="145"/>
      <c r="F895" s="14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2:49" x14ac:dyDescent="0.2">
      <c r="B896" s="3"/>
      <c r="C896" s="3"/>
      <c r="D896" s="3"/>
      <c r="E896" s="145"/>
      <c r="F896" s="14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2:49" x14ac:dyDescent="0.2">
      <c r="B897" s="3"/>
      <c r="C897" s="3"/>
      <c r="D897" s="3"/>
      <c r="E897" s="145"/>
      <c r="F897" s="14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2:49" x14ac:dyDescent="0.2">
      <c r="B898" s="3"/>
      <c r="C898" s="3"/>
      <c r="D898" s="3"/>
      <c r="E898" s="145"/>
      <c r="F898" s="14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2:49" x14ac:dyDescent="0.2">
      <c r="B899" s="3"/>
      <c r="C899" s="3"/>
      <c r="D899" s="3"/>
      <c r="E899" s="145"/>
      <c r="F899" s="14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2:49" x14ac:dyDescent="0.2">
      <c r="B900" s="3"/>
      <c r="C900" s="3"/>
      <c r="D900" s="3"/>
      <c r="E900" s="145"/>
      <c r="F900" s="14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2:49" x14ac:dyDescent="0.2">
      <c r="B901" s="3"/>
      <c r="C901" s="3"/>
      <c r="D901" s="3"/>
      <c r="E901" s="145"/>
      <c r="F901" s="14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2:49" x14ac:dyDescent="0.2">
      <c r="B902" s="3"/>
      <c r="C902" s="3"/>
      <c r="D902" s="3"/>
      <c r="E902" s="145"/>
      <c r="F902" s="14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2:49" x14ac:dyDescent="0.2">
      <c r="B903" s="3"/>
      <c r="C903" s="3"/>
      <c r="D903" s="3"/>
      <c r="E903" s="145"/>
      <c r="F903" s="14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2:49" x14ac:dyDescent="0.2">
      <c r="B904" s="3"/>
      <c r="C904" s="3"/>
      <c r="D904" s="3"/>
      <c r="E904" s="145"/>
      <c r="F904" s="14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2:49" x14ac:dyDescent="0.2">
      <c r="B905" s="3"/>
      <c r="C905" s="3"/>
      <c r="D905" s="3"/>
      <c r="E905" s="145"/>
      <c r="F905" s="14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2:49" x14ac:dyDescent="0.2">
      <c r="B906" s="3"/>
      <c r="C906" s="3"/>
      <c r="D906" s="3"/>
      <c r="E906" s="145"/>
      <c r="F906" s="14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2:49" x14ac:dyDescent="0.2">
      <c r="B907" s="3"/>
      <c r="C907" s="3"/>
      <c r="D907" s="3"/>
      <c r="E907" s="145"/>
      <c r="F907" s="14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2:49" x14ac:dyDescent="0.2">
      <c r="B908" s="3"/>
      <c r="C908" s="3"/>
      <c r="D908" s="3"/>
      <c r="E908" s="145"/>
      <c r="F908" s="14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2:49" x14ac:dyDescent="0.2">
      <c r="B909" s="3"/>
      <c r="C909" s="3"/>
      <c r="D909" s="3"/>
      <c r="E909" s="145"/>
      <c r="F909" s="14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2:49" x14ac:dyDescent="0.2">
      <c r="B910" s="3"/>
      <c r="C910" s="3"/>
      <c r="D910" s="3"/>
      <c r="E910" s="145"/>
      <c r="F910" s="14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2:49" x14ac:dyDescent="0.2">
      <c r="B911" s="3"/>
      <c r="C911" s="3"/>
      <c r="D911" s="3"/>
      <c r="E911" s="145"/>
      <c r="F911" s="14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2:49" x14ac:dyDescent="0.2">
      <c r="B912" s="3"/>
      <c r="C912" s="3"/>
      <c r="D912" s="3"/>
      <c r="E912" s="145"/>
      <c r="F912" s="14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2:49" x14ac:dyDescent="0.2">
      <c r="B913" s="3"/>
      <c r="C913" s="3"/>
      <c r="D913" s="3"/>
      <c r="E913" s="145"/>
      <c r="F913" s="14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2:49" x14ac:dyDescent="0.2">
      <c r="B914" s="3"/>
      <c r="C914" s="3"/>
      <c r="D914" s="3"/>
      <c r="E914" s="145"/>
      <c r="F914" s="14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2:49" x14ac:dyDescent="0.2">
      <c r="B915" s="3"/>
      <c r="C915" s="3"/>
      <c r="D915" s="3"/>
      <c r="E915" s="145"/>
      <c r="F915" s="14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2:49" x14ac:dyDescent="0.2">
      <c r="B916" s="3"/>
      <c r="C916" s="3"/>
      <c r="D916" s="3"/>
      <c r="E916" s="145"/>
      <c r="F916" s="14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2:49" x14ac:dyDescent="0.2">
      <c r="B917" s="3"/>
      <c r="C917" s="3"/>
      <c r="D917" s="3"/>
      <c r="E917" s="145"/>
      <c r="F917" s="14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2:49" x14ac:dyDescent="0.2">
      <c r="B918" s="3"/>
      <c r="C918" s="3"/>
      <c r="D918" s="3"/>
      <c r="E918" s="145"/>
      <c r="F918" s="14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2:49" x14ac:dyDescent="0.2">
      <c r="B919" s="3"/>
      <c r="C919" s="3"/>
      <c r="D919" s="3"/>
      <c r="E919" s="145"/>
      <c r="F919" s="14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2:49" x14ac:dyDescent="0.2">
      <c r="B920" s="3"/>
      <c r="C920" s="3"/>
      <c r="D920" s="3"/>
      <c r="E920" s="145"/>
      <c r="F920" s="14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2:49" x14ac:dyDescent="0.2">
      <c r="B921" s="3"/>
      <c r="C921" s="3"/>
      <c r="D921" s="3"/>
      <c r="E921" s="145"/>
      <c r="F921" s="14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2:49" x14ac:dyDescent="0.2">
      <c r="B922" s="3"/>
      <c r="C922" s="3"/>
      <c r="D922" s="3"/>
      <c r="E922" s="145"/>
      <c r="F922" s="14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2:49" x14ac:dyDescent="0.2">
      <c r="B923" s="3"/>
      <c r="C923" s="3"/>
      <c r="D923" s="3"/>
      <c r="E923" s="145"/>
      <c r="F923" s="14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2:49" x14ac:dyDescent="0.2">
      <c r="B924" s="3"/>
      <c r="C924" s="3"/>
      <c r="D924" s="3"/>
      <c r="E924" s="145"/>
      <c r="F924" s="14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2:49" x14ac:dyDescent="0.2">
      <c r="B925" s="3"/>
      <c r="C925" s="3"/>
      <c r="D925" s="3"/>
      <c r="E925" s="145"/>
      <c r="F925" s="14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2:49" x14ac:dyDescent="0.2">
      <c r="B926" s="3"/>
      <c r="C926" s="3"/>
      <c r="D926" s="3"/>
      <c r="E926" s="145"/>
      <c r="F926" s="14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2:49" x14ac:dyDescent="0.2">
      <c r="B927" s="3"/>
      <c r="C927" s="3"/>
      <c r="D927" s="3"/>
      <c r="E927" s="145"/>
      <c r="F927" s="14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2:49" x14ac:dyDescent="0.2">
      <c r="B928" s="3"/>
      <c r="C928" s="3"/>
      <c r="D928" s="3"/>
      <c r="E928" s="145"/>
      <c r="F928" s="14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2:49" x14ac:dyDescent="0.2">
      <c r="B929" s="3"/>
      <c r="C929" s="3"/>
      <c r="D929" s="3"/>
      <c r="E929" s="145"/>
      <c r="F929" s="14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2:49" x14ac:dyDescent="0.2">
      <c r="B930" s="3"/>
      <c r="C930" s="3"/>
      <c r="D930" s="3"/>
      <c r="E930" s="145"/>
      <c r="F930" s="14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2:49" x14ac:dyDescent="0.2">
      <c r="B931" s="3"/>
      <c r="C931" s="3"/>
      <c r="D931" s="3"/>
      <c r="E931" s="145"/>
      <c r="F931" s="14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2:49" x14ac:dyDescent="0.2">
      <c r="B932" s="3"/>
      <c r="C932" s="3"/>
      <c r="D932" s="3"/>
      <c r="E932" s="145"/>
      <c r="F932" s="14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2:49" x14ac:dyDescent="0.2">
      <c r="B933" s="3"/>
      <c r="C933" s="3"/>
      <c r="D933" s="3"/>
      <c r="E933" s="145"/>
      <c r="F933" s="14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2:49" x14ac:dyDescent="0.2">
      <c r="B934" s="3"/>
      <c r="C934" s="3"/>
      <c r="D934" s="3"/>
      <c r="E934" s="145"/>
      <c r="F934" s="14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2:49" x14ac:dyDescent="0.2">
      <c r="B935" s="3"/>
      <c r="C935" s="3"/>
      <c r="D935" s="3"/>
      <c r="E935" s="145"/>
      <c r="F935" s="14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2:49" x14ac:dyDescent="0.2">
      <c r="B936" s="3"/>
      <c r="C936" s="3"/>
      <c r="D936" s="3"/>
      <c r="E936" s="145"/>
      <c r="F936" s="14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2:49" x14ac:dyDescent="0.2">
      <c r="B937" s="3"/>
      <c r="C937" s="3"/>
      <c r="D937" s="3"/>
      <c r="E937" s="145"/>
      <c r="F937" s="14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2:49" x14ac:dyDescent="0.2">
      <c r="B938" s="3"/>
      <c r="C938" s="3"/>
      <c r="D938" s="3"/>
      <c r="E938" s="145"/>
      <c r="F938" s="14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2:49" x14ac:dyDescent="0.2">
      <c r="B939" s="3"/>
      <c r="C939" s="3"/>
      <c r="D939" s="3"/>
      <c r="E939" s="145"/>
      <c r="F939" s="14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2:49" x14ac:dyDescent="0.2">
      <c r="B940" s="3"/>
      <c r="C940" s="3"/>
      <c r="D940" s="3"/>
      <c r="E940" s="145"/>
      <c r="F940" s="14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2:49" x14ac:dyDescent="0.2">
      <c r="B941" s="3"/>
      <c r="C941" s="3"/>
      <c r="D941" s="3"/>
      <c r="E941" s="145"/>
      <c r="F941" s="14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2:49" x14ac:dyDescent="0.2">
      <c r="B942" s="3"/>
      <c r="C942" s="3"/>
      <c r="D942" s="3"/>
      <c r="E942" s="145"/>
      <c r="F942" s="14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2:49" x14ac:dyDescent="0.2">
      <c r="B943" s="3"/>
      <c r="C943" s="3"/>
      <c r="D943" s="3"/>
      <c r="E943" s="145"/>
      <c r="F943" s="14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2:49" x14ac:dyDescent="0.2">
      <c r="B944" s="3"/>
      <c r="C944" s="3"/>
      <c r="D944" s="3"/>
      <c r="E944" s="145"/>
      <c r="F944" s="14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2:49" x14ac:dyDescent="0.2">
      <c r="B945" s="3"/>
      <c r="C945" s="3"/>
      <c r="D945" s="3"/>
      <c r="E945" s="145"/>
      <c r="F945" s="14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2:49" x14ac:dyDescent="0.2">
      <c r="B946" s="3"/>
      <c r="C946" s="3"/>
      <c r="D946" s="3"/>
      <c r="E946" s="145"/>
      <c r="F946" s="14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2:49" x14ac:dyDescent="0.2">
      <c r="B947" s="3"/>
      <c r="C947" s="3"/>
      <c r="D947" s="3"/>
      <c r="E947" s="145"/>
      <c r="F947" s="14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2:49" x14ac:dyDescent="0.2">
      <c r="B948" s="3"/>
      <c r="C948" s="3"/>
      <c r="D948" s="3"/>
      <c r="E948" s="145"/>
      <c r="F948" s="14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2:49" x14ac:dyDescent="0.2">
      <c r="B949" s="3"/>
      <c r="C949" s="3"/>
      <c r="D949" s="3"/>
      <c r="E949" s="145"/>
      <c r="F949" s="14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2:49" x14ac:dyDescent="0.2">
      <c r="B950" s="3"/>
      <c r="C950" s="3"/>
      <c r="D950" s="3"/>
      <c r="E950" s="145"/>
      <c r="F950" s="14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2:49" x14ac:dyDescent="0.2">
      <c r="B951" s="3"/>
      <c r="C951" s="3"/>
      <c r="D951" s="3"/>
      <c r="E951" s="145"/>
      <c r="F951" s="14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2:49" x14ac:dyDescent="0.2">
      <c r="B952" s="3"/>
      <c r="C952" s="3"/>
      <c r="D952" s="3"/>
      <c r="E952" s="145"/>
      <c r="F952" s="14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2:49" x14ac:dyDescent="0.2">
      <c r="B953" s="3"/>
      <c r="C953" s="3"/>
      <c r="D953" s="3"/>
      <c r="E953" s="145"/>
      <c r="F953" s="14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2:49" x14ac:dyDescent="0.2">
      <c r="B954" s="3"/>
      <c r="C954" s="3"/>
      <c r="D954" s="3"/>
      <c r="E954" s="145"/>
      <c r="F954" s="14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2:49" x14ac:dyDescent="0.2">
      <c r="B955" s="3"/>
      <c r="C955" s="3"/>
      <c r="D955" s="3"/>
      <c r="E955" s="145"/>
      <c r="F955" s="14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2:49" x14ac:dyDescent="0.2">
      <c r="B956" s="3"/>
      <c r="C956" s="3"/>
      <c r="D956" s="3"/>
      <c r="E956" s="145"/>
      <c r="F956" s="14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2:49" x14ac:dyDescent="0.2">
      <c r="B957" s="3"/>
      <c r="C957" s="3"/>
      <c r="D957" s="3"/>
      <c r="E957" s="145"/>
      <c r="F957" s="14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2:49" x14ac:dyDescent="0.2">
      <c r="B958" s="3"/>
      <c r="C958" s="3"/>
      <c r="D958" s="3"/>
      <c r="E958" s="145"/>
      <c r="F958" s="14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2:49" x14ac:dyDescent="0.2">
      <c r="B959" s="3"/>
      <c r="C959" s="3"/>
      <c r="D959" s="3"/>
      <c r="E959" s="145"/>
      <c r="F959" s="14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2:49" x14ac:dyDescent="0.2">
      <c r="B960" s="3"/>
      <c r="C960" s="3"/>
      <c r="D960" s="3"/>
      <c r="E960" s="145"/>
      <c r="F960" s="14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2:49" x14ac:dyDescent="0.2">
      <c r="B961" s="3"/>
      <c r="C961" s="3"/>
      <c r="D961" s="3"/>
      <c r="E961" s="145"/>
      <c r="F961" s="14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2:49" x14ac:dyDescent="0.2">
      <c r="B962" s="3"/>
      <c r="C962" s="3"/>
      <c r="D962" s="3"/>
      <c r="E962" s="145"/>
      <c r="F962" s="14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2:49" x14ac:dyDescent="0.2">
      <c r="B963" s="3"/>
      <c r="C963" s="3"/>
      <c r="D963" s="3"/>
      <c r="E963" s="145"/>
      <c r="F963" s="14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2:49" x14ac:dyDescent="0.2">
      <c r="B964" s="3"/>
      <c r="C964" s="3"/>
      <c r="D964" s="3"/>
      <c r="E964" s="145"/>
      <c r="F964" s="14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2:49" x14ac:dyDescent="0.2">
      <c r="B965" s="3"/>
      <c r="C965" s="3"/>
      <c r="D965" s="3"/>
      <c r="E965" s="145"/>
      <c r="F965" s="14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2:49" x14ac:dyDescent="0.2">
      <c r="B966" s="3"/>
      <c r="C966" s="3"/>
      <c r="D966" s="3"/>
      <c r="E966" s="145"/>
      <c r="F966" s="14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2:49" x14ac:dyDescent="0.2">
      <c r="B967" s="3"/>
      <c r="C967" s="3"/>
      <c r="D967" s="3"/>
      <c r="E967" s="145"/>
      <c r="F967" s="14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2:49" x14ac:dyDescent="0.2">
      <c r="B968" s="3"/>
      <c r="C968" s="3"/>
      <c r="D968" s="3"/>
      <c r="E968" s="145"/>
      <c r="F968" s="14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2:49" x14ac:dyDescent="0.2">
      <c r="B969" s="3"/>
      <c r="C969" s="3"/>
      <c r="D969" s="3"/>
      <c r="E969" s="145"/>
      <c r="F969" s="14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2:49" x14ac:dyDescent="0.2">
      <c r="B970" s="3"/>
      <c r="C970" s="3"/>
      <c r="D970" s="3"/>
      <c r="E970" s="145"/>
      <c r="F970" s="14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2:49" x14ac:dyDescent="0.2">
      <c r="B971" s="3"/>
      <c r="C971" s="3"/>
      <c r="D971" s="3"/>
      <c r="E971" s="145"/>
      <c r="F971" s="145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2:49" x14ac:dyDescent="0.2">
      <c r="B972" s="3"/>
      <c r="C972" s="3"/>
      <c r="D972" s="3"/>
      <c r="E972" s="145"/>
      <c r="F972" s="145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2:49" x14ac:dyDescent="0.2">
      <c r="B973" s="3"/>
      <c r="C973" s="3"/>
      <c r="D973" s="3"/>
      <c r="E973" s="145"/>
      <c r="F973" s="145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2:49" x14ac:dyDescent="0.2">
      <c r="B974" s="3"/>
      <c r="C974" s="3"/>
      <c r="D974" s="3"/>
      <c r="E974" s="145"/>
      <c r="F974" s="145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2:49" x14ac:dyDescent="0.2">
      <c r="B975" s="3"/>
      <c r="C975" s="3"/>
      <c r="D975" s="3"/>
      <c r="E975" s="145"/>
      <c r="F975" s="145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2:49" x14ac:dyDescent="0.2">
      <c r="B976" s="3"/>
      <c r="C976" s="3"/>
      <c r="D976" s="3"/>
      <c r="E976" s="145"/>
      <c r="F976" s="145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2:49" x14ac:dyDescent="0.2">
      <c r="B977" s="3"/>
      <c r="C977" s="3"/>
      <c r="D977" s="3"/>
      <c r="E977" s="145"/>
      <c r="F977" s="145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2:49" x14ac:dyDescent="0.2">
      <c r="B978" s="3"/>
      <c r="C978" s="3"/>
      <c r="D978" s="3"/>
      <c r="E978" s="145"/>
      <c r="F978" s="145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2:49" x14ac:dyDescent="0.2">
      <c r="B979" s="3"/>
      <c r="C979" s="3"/>
      <c r="D979" s="3"/>
      <c r="E979" s="145"/>
      <c r="F979" s="145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2:49" x14ac:dyDescent="0.2">
      <c r="B980" s="3"/>
      <c r="C980" s="3"/>
      <c r="D980" s="3"/>
      <c r="E980" s="145"/>
      <c r="F980" s="145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2:49" x14ac:dyDescent="0.2">
      <c r="B981" s="3"/>
      <c r="C981" s="3"/>
      <c r="D981" s="3"/>
      <c r="E981" s="145"/>
      <c r="F981" s="145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2:49" x14ac:dyDescent="0.2">
      <c r="B982" s="3"/>
      <c r="C982" s="3"/>
      <c r="D982" s="3"/>
      <c r="E982" s="145"/>
      <c r="F982" s="145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2:49" x14ac:dyDescent="0.2">
      <c r="B983" s="3"/>
      <c r="C983" s="3"/>
      <c r="D983" s="3"/>
      <c r="E983" s="145"/>
      <c r="F983" s="145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2:49" x14ac:dyDescent="0.2">
      <c r="B984" s="3"/>
      <c r="C984" s="3"/>
      <c r="D984" s="3"/>
      <c r="E984" s="145"/>
      <c r="F984" s="145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2:49" x14ac:dyDescent="0.2">
      <c r="B985" s="3"/>
      <c r="C985" s="3"/>
      <c r="D985" s="3"/>
      <c r="E985" s="145"/>
      <c r="F985" s="145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2:49" x14ac:dyDescent="0.2">
      <c r="B986" s="3"/>
      <c r="C986" s="3"/>
      <c r="D986" s="3"/>
      <c r="E986" s="145"/>
      <c r="F986" s="145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2:49" x14ac:dyDescent="0.2">
      <c r="B987" s="3"/>
      <c r="C987" s="3"/>
      <c r="D987" s="3"/>
      <c r="E987" s="145"/>
      <c r="F987" s="145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2:49" x14ac:dyDescent="0.2">
      <c r="B988" s="3"/>
      <c r="C988" s="3"/>
      <c r="D988" s="3"/>
      <c r="E988" s="145"/>
      <c r="F988" s="145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2:49" x14ac:dyDescent="0.2">
      <c r="B989" s="3"/>
      <c r="C989" s="3"/>
      <c r="D989" s="3"/>
      <c r="E989" s="145"/>
      <c r="F989" s="145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2:49" x14ac:dyDescent="0.2">
      <c r="B990" s="3"/>
      <c r="C990" s="3"/>
      <c r="D990" s="3"/>
      <c r="E990" s="145"/>
      <c r="F990" s="145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2:49" x14ac:dyDescent="0.2">
      <c r="B991" s="3"/>
      <c r="C991" s="3"/>
      <c r="D991" s="3"/>
      <c r="E991" s="145"/>
      <c r="F991" s="145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2:49" x14ac:dyDescent="0.2">
      <c r="B992" s="3"/>
      <c r="C992" s="3"/>
      <c r="D992" s="3"/>
      <c r="E992" s="145"/>
      <c r="F992" s="145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2:49" x14ac:dyDescent="0.2">
      <c r="B993" s="3"/>
      <c r="C993" s="3"/>
      <c r="D993" s="3"/>
      <c r="E993" s="145"/>
      <c r="F993" s="145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2:49" x14ac:dyDescent="0.2">
      <c r="B994" s="3"/>
      <c r="C994" s="3"/>
      <c r="D994" s="3"/>
      <c r="E994" s="145"/>
      <c r="F994" s="145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2:49" x14ac:dyDescent="0.2">
      <c r="B995" s="3"/>
      <c r="C995" s="3"/>
      <c r="D995" s="3"/>
      <c r="E995" s="145"/>
      <c r="F995" s="145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2:49" x14ac:dyDescent="0.2">
      <c r="B996" s="3"/>
      <c r="C996" s="3"/>
      <c r="D996" s="2"/>
      <c r="E996" s="143"/>
      <c r="F996" s="14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2:49" x14ac:dyDescent="0.2">
      <c r="B997" s="3"/>
      <c r="C997" s="3"/>
      <c r="D997" s="2"/>
      <c r="E997" s="143"/>
      <c r="F997" s="14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2:49" x14ac:dyDescent="0.2">
      <c r="B998" s="3"/>
      <c r="C998" s="3"/>
      <c r="D998" s="2"/>
      <c r="E998" s="143"/>
      <c r="F998" s="14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2:49" x14ac:dyDescent="0.2">
      <c r="B999" s="3"/>
      <c r="C999" s="3"/>
      <c r="D999" s="2"/>
      <c r="E999" s="143"/>
      <c r="F999" s="14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2:49" x14ac:dyDescent="0.2">
      <c r="B1000" s="3"/>
      <c r="C1000" s="3"/>
      <c r="D1000" s="2"/>
      <c r="E1000" s="143"/>
      <c r="F1000" s="14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2:49" x14ac:dyDescent="0.2">
      <c r="B1001" s="3"/>
      <c r="C1001" s="3"/>
      <c r="D1001" s="2"/>
      <c r="E1001" s="143"/>
      <c r="F1001" s="14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2:49" x14ac:dyDescent="0.2">
      <c r="B1002" s="3"/>
      <c r="C1002" s="3"/>
      <c r="D1002" s="2"/>
      <c r="E1002" s="143"/>
      <c r="F1002" s="14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2:49" x14ac:dyDescent="0.2">
      <c r="B1003" s="3"/>
      <c r="C1003" s="3"/>
      <c r="D1003" s="2"/>
      <c r="E1003" s="143"/>
      <c r="F1003" s="143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2:49" x14ac:dyDescent="0.2">
      <c r="B1004" s="3"/>
      <c r="C1004" s="3"/>
      <c r="D1004" s="2"/>
      <c r="E1004" s="143"/>
      <c r="F1004" s="143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2:49" x14ac:dyDescent="0.2">
      <c r="B1005" s="3"/>
      <c r="C1005" s="3"/>
      <c r="D1005" s="2"/>
      <c r="E1005" s="143"/>
      <c r="F1005" s="143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2:49" x14ac:dyDescent="0.2">
      <c r="B1006" s="3"/>
      <c r="C1006" s="3"/>
      <c r="D1006" s="2"/>
      <c r="E1006" s="143"/>
      <c r="F1006" s="143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2:49" x14ac:dyDescent="0.2">
      <c r="B1007" s="3"/>
      <c r="C1007" s="3"/>
      <c r="D1007" s="2"/>
      <c r="E1007" s="143"/>
      <c r="F1007" s="143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2:49" x14ac:dyDescent="0.2">
      <c r="B1008" s="3"/>
      <c r="C1008" s="3"/>
      <c r="D1008" s="2"/>
      <c r="E1008" s="143"/>
      <c r="F1008" s="143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2:49" x14ac:dyDescent="0.2">
      <c r="B1009" s="3"/>
      <c r="C1009" s="3"/>
      <c r="D1009" s="2"/>
      <c r="E1009" s="143"/>
      <c r="F1009" s="143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2:49" x14ac:dyDescent="0.2">
      <c r="B1010" s="3"/>
      <c r="C1010" s="3"/>
      <c r="D1010" s="2"/>
      <c r="E1010" s="143"/>
      <c r="F1010" s="143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2:49" x14ac:dyDescent="0.2">
      <c r="B1011" s="3"/>
      <c r="C1011" s="3"/>
      <c r="D1011" s="2"/>
      <c r="E1011" s="143"/>
      <c r="F1011" s="143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2:49" x14ac:dyDescent="0.2">
      <c r="B1012" s="3"/>
      <c r="C1012" s="3"/>
      <c r="D1012" s="2"/>
      <c r="E1012" s="143"/>
      <c r="F1012" s="143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2:49" x14ac:dyDescent="0.2">
      <c r="B1013" s="3"/>
      <c r="C1013" s="3"/>
      <c r="D1013" s="2"/>
      <c r="E1013" s="143"/>
      <c r="F1013" s="143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2:49" x14ac:dyDescent="0.2">
      <c r="B1014" s="3"/>
      <c r="C1014" s="3"/>
      <c r="D1014" s="2"/>
      <c r="E1014" s="143"/>
      <c r="F1014" s="143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2:49" x14ac:dyDescent="0.2">
      <c r="B1015" s="3"/>
      <c r="C1015" s="3"/>
      <c r="D1015" s="2"/>
      <c r="E1015" s="143"/>
      <c r="F1015" s="143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2:49" x14ac:dyDescent="0.2">
      <c r="B1016" s="3"/>
      <c r="C1016" s="3"/>
      <c r="D1016" s="2"/>
      <c r="E1016" s="143"/>
      <c r="F1016" s="143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2:49" x14ac:dyDescent="0.2">
      <c r="B1017" s="3"/>
      <c r="C1017" s="3"/>
      <c r="D1017" s="2"/>
      <c r="E1017" s="143"/>
      <c r="F1017" s="143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2:49" x14ac:dyDescent="0.2">
      <c r="B1018" s="3"/>
      <c r="C1018" s="3"/>
      <c r="D1018" s="2"/>
      <c r="E1018" s="143"/>
      <c r="F1018" s="143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2:49" x14ac:dyDescent="0.2">
      <c r="B1019" s="3"/>
      <c r="C1019" s="3"/>
      <c r="D1019" s="2"/>
      <c r="E1019" s="143"/>
      <c r="F1019" s="143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2:49" x14ac:dyDescent="0.2">
      <c r="B1020" s="3"/>
      <c r="C1020" s="3"/>
      <c r="D1020" s="2"/>
      <c r="E1020" s="143"/>
      <c r="F1020" s="143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2:49" x14ac:dyDescent="0.2">
      <c r="B1021" s="3"/>
      <c r="C1021" s="3"/>
      <c r="D1021" s="2"/>
      <c r="E1021" s="143"/>
      <c r="F1021" s="143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2:49" x14ac:dyDescent="0.2">
      <c r="B1022" s="3"/>
      <c r="C1022" s="3"/>
      <c r="D1022" s="2"/>
      <c r="E1022" s="143"/>
      <c r="F1022" s="143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2:49" x14ac:dyDescent="0.2">
      <c r="B1023" s="3"/>
      <c r="C1023" s="3"/>
      <c r="D1023" s="2"/>
      <c r="E1023" s="143"/>
      <c r="F1023" s="143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2:49" x14ac:dyDescent="0.2">
      <c r="B1024" s="3"/>
      <c r="C1024" s="3"/>
      <c r="D1024" s="2"/>
      <c r="E1024" s="143"/>
      <c r="F1024" s="143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2:49" x14ac:dyDescent="0.2">
      <c r="B1025" s="3"/>
      <c r="C1025" s="3"/>
      <c r="D1025" s="2"/>
      <c r="E1025" s="143"/>
      <c r="F1025" s="143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2:49" x14ac:dyDescent="0.2">
      <c r="B1026" s="3"/>
      <c r="C1026" s="3"/>
      <c r="D1026" s="2"/>
      <c r="E1026" s="143"/>
      <c r="F1026" s="143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2:49" x14ac:dyDescent="0.2">
      <c r="B1027" s="3"/>
      <c r="C1027" s="3"/>
      <c r="D1027" s="2"/>
      <c r="E1027" s="143"/>
      <c r="F1027" s="143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2:49" x14ac:dyDescent="0.2">
      <c r="B1028" s="3"/>
      <c r="C1028" s="3"/>
      <c r="D1028" s="2"/>
      <c r="E1028" s="143"/>
      <c r="F1028" s="143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2:49" x14ac:dyDescent="0.2">
      <c r="B1029" s="3"/>
      <c r="C1029" s="3"/>
      <c r="D1029" s="2"/>
      <c r="E1029" s="143"/>
      <c r="F1029" s="143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2:49" x14ac:dyDescent="0.2">
      <c r="B1030" s="3"/>
      <c r="C1030" s="3"/>
      <c r="D1030" s="2"/>
      <c r="E1030" s="143"/>
      <c r="F1030" s="143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2:49" x14ac:dyDescent="0.2">
      <c r="B1031" s="3"/>
      <c r="C1031" s="3"/>
      <c r="D1031" s="2"/>
      <c r="E1031" s="143"/>
      <c r="F1031" s="143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2:49" x14ac:dyDescent="0.2">
      <c r="B1032" s="3"/>
      <c r="C1032" s="3"/>
      <c r="D1032" s="2"/>
      <c r="E1032" s="143"/>
      <c r="F1032" s="143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2:49" x14ac:dyDescent="0.2">
      <c r="B1033" s="3"/>
      <c r="C1033" s="3"/>
      <c r="D1033" s="2"/>
      <c r="E1033" s="143"/>
      <c r="F1033" s="143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2:49" x14ac:dyDescent="0.2">
      <c r="B1034" s="3"/>
      <c r="C1034" s="3"/>
      <c r="D1034" s="2"/>
      <c r="E1034" s="143"/>
      <c r="F1034" s="143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2:49" x14ac:dyDescent="0.2">
      <c r="B1035" s="3"/>
      <c r="C1035" s="3"/>
      <c r="D1035" s="2"/>
      <c r="E1035" s="143"/>
      <c r="F1035" s="143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2:49" x14ac:dyDescent="0.2">
      <c r="B1036" s="3"/>
      <c r="C1036" s="3"/>
      <c r="D1036" s="2"/>
      <c r="E1036" s="143"/>
      <c r="F1036" s="143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2:49" x14ac:dyDescent="0.2">
      <c r="B1037" s="3"/>
      <c r="C1037" s="3"/>
      <c r="D1037" s="2"/>
      <c r="E1037" s="143"/>
      <c r="F1037" s="143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2:49" x14ac:dyDescent="0.2">
      <c r="B1038" s="3"/>
      <c r="C1038" s="3"/>
      <c r="D1038" s="2"/>
      <c r="E1038" s="143"/>
      <c r="F1038" s="143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2:49" x14ac:dyDescent="0.2">
      <c r="B1039" s="3"/>
      <c r="C1039" s="3"/>
      <c r="D1039" s="2"/>
      <c r="E1039" s="143"/>
      <c r="F1039" s="143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2:49" x14ac:dyDescent="0.2">
      <c r="B1040" s="3"/>
      <c r="C1040" s="3"/>
      <c r="D1040" s="2"/>
      <c r="E1040" s="143"/>
      <c r="F1040" s="143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2:49" x14ac:dyDescent="0.2">
      <c r="B1041" s="3"/>
      <c r="C1041" s="3"/>
      <c r="D1041" s="2"/>
      <c r="E1041" s="143"/>
      <c r="F1041" s="143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2:49" x14ac:dyDescent="0.2">
      <c r="B1042" s="3"/>
      <c r="C1042" s="3"/>
      <c r="D1042" s="2"/>
      <c r="E1042" s="143"/>
      <c r="F1042" s="143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2:49" x14ac:dyDescent="0.2">
      <c r="B1043" s="3"/>
      <c r="C1043" s="3"/>
      <c r="D1043" s="2"/>
      <c r="E1043" s="143"/>
      <c r="F1043" s="143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2:49" x14ac:dyDescent="0.2">
      <c r="B1044" s="3"/>
      <c r="C1044" s="3"/>
      <c r="D1044" s="2"/>
      <c r="E1044" s="143"/>
      <c r="F1044" s="143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2:49" x14ac:dyDescent="0.2">
      <c r="B1045" s="3"/>
      <c r="C1045" s="3"/>
      <c r="D1045" s="2"/>
      <c r="E1045" s="143"/>
      <c r="F1045" s="143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2:49" x14ac:dyDescent="0.2">
      <c r="B1046" s="3"/>
      <c r="C1046" s="3"/>
      <c r="D1046" s="2"/>
      <c r="E1046" s="143"/>
      <c r="F1046" s="143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2:49" x14ac:dyDescent="0.2">
      <c r="B1047" s="3"/>
      <c r="C1047" s="3"/>
      <c r="D1047" s="2"/>
      <c r="E1047" s="143"/>
      <c r="F1047" s="143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2:49" x14ac:dyDescent="0.2">
      <c r="B1048" s="3"/>
      <c r="C1048" s="3"/>
      <c r="D1048" s="2"/>
      <c r="E1048" s="143"/>
      <c r="F1048" s="143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2:49" x14ac:dyDescent="0.2">
      <c r="B1049" s="3"/>
      <c r="C1049" s="3"/>
      <c r="D1049" s="2"/>
      <c r="E1049" s="143"/>
      <c r="F1049" s="143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2:49" x14ac:dyDescent="0.2">
      <c r="B1050" s="3"/>
      <c r="C1050" s="3"/>
      <c r="D1050" s="2"/>
      <c r="E1050" s="143"/>
      <c r="F1050" s="143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2:49" x14ac:dyDescent="0.2">
      <c r="B1051" s="3"/>
      <c r="C1051" s="3"/>
      <c r="D1051" s="2"/>
      <c r="E1051" s="143"/>
      <c r="F1051" s="143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2:49" x14ac:dyDescent="0.2">
      <c r="B1052" s="3"/>
      <c r="C1052" s="3"/>
      <c r="D1052" s="2"/>
      <c r="E1052" s="143"/>
      <c r="F1052" s="143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2:49" x14ac:dyDescent="0.2">
      <c r="B1053" s="3"/>
      <c r="C1053" s="3"/>
      <c r="D1053" s="2"/>
      <c r="E1053" s="143"/>
      <c r="F1053" s="143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2:49" x14ac:dyDescent="0.2">
      <c r="B1054" s="3"/>
      <c r="C1054" s="3"/>
      <c r="D1054" s="2"/>
      <c r="E1054" s="143"/>
      <c r="F1054" s="143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2:49" x14ac:dyDescent="0.2">
      <c r="B1055" s="3"/>
      <c r="C1055" s="3"/>
      <c r="D1055" s="2"/>
      <c r="E1055" s="143"/>
      <c r="F1055" s="143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2:49" x14ac:dyDescent="0.2">
      <c r="B1056" s="3"/>
      <c r="C1056" s="3"/>
      <c r="D1056" s="2"/>
      <c r="E1056" s="143"/>
      <c r="F1056" s="143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2:49" x14ac:dyDescent="0.2">
      <c r="B1057" s="3"/>
      <c r="C1057" s="3"/>
      <c r="D1057" s="2"/>
      <c r="E1057" s="143"/>
      <c r="F1057" s="143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2:49" x14ac:dyDescent="0.2">
      <c r="B1058" s="3"/>
      <c r="C1058" s="3"/>
      <c r="D1058" s="2"/>
      <c r="E1058" s="143"/>
      <c r="F1058" s="143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2:49" x14ac:dyDescent="0.2">
      <c r="B1059" s="3"/>
      <c r="C1059" s="3"/>
      <c r="D1059" s="2"/>
      <c r="E1059" s="143"/>
      <c r="F1059" s="143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2:49" x14ac:dyDescent="0.2">
      <c r="B1060" s="3"/>
      <c r="C1060" s="3"/>
      <c r="D1060" s="2"/>
      <c r="E1060" s="143"/>
      <c r="F1060" s="143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2:49" x14ac:dyDescent="0.2">
      <c r="B1061" s="3"/>
      <c r="C1061" s="3"/>
      <c r="D1061" s="2"/>
      <c r="E1061" s="143"/>
      <c r="F1061" s="143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2:49" x14ac:dyDescent="0.2">
      <c r="B1062" s="3"/>
      <c r="C1062" s="3"/>
      <c r="D1062" s="2"/>
      <c r="E1062" s="143"/>
      <c r="F1062" s="143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2:49" x14ac:dyDescent="0.2">
      <c r="B1063" s="3"/>
      <c r="C1063" s="3"/>
      <c r="D1063" s="2"/>
      <c r="E1063" s="143"/>
      <c r="F1063" s="143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2:49" x14ac:dyDescent="0.2">
      <c r="B1064" s="3"/>
      <c r="C1064" s="3"/>
      <c r="D1064" s="2"/>
      <c r="E1064" s="143"/>
      <c r="F1064" s="143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2:49" x14ac:dyDescent="0.2">
      <c r="B1065" s="3"/>
      <c r="C1065" s="3"/>
      <c r="D1065" s="2"/>
      <c r="E1065" s="143"/>
      <c r="F1065" s="143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2:49" x14ac:dyDescent="0.2">
      <c r="B1066" s="3"/>
      <c r="C1066" s="3"/>
      <c r="D1066" s="2"/>
      <c r="E1066" s="143"/>
      <c r="F1066" s="143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2:49" x14ac:dyDescent="0.2">
      <c r="B1067" s="3"/>
      <c r="C1067" s="3"/>
      <c r="D1067" s="2"/>
      <c r="E1067" s="143"/>
      <c r="F1067" s="143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2:49" x14ac:dyDescent="0.2">
      <c r="B1068" s="3"/>
      <c r="C1068" s="3"/>
      <c r="D1068" s="2"/>
      <c r="E1068" s="143"/>
      <c r="F1068" s="143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2:49" x14ac:dyDescent="0.2">
      <c r="B1069" s="3"/>
      <c r="C1069" s="3"/>
      <c r="D1069" s="2"/>
      <c r="E1069" s="143"/>
      <c r="F1069" s="143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2:49" x14ac:dyDescent="0.2">
      <c r="B1070" s="3"/>
      <c r="C1070" s="3"/>
      <c r="D1070" s="2"/>
      <c r="E1070" s="143"/>
      <c r="F1070" s="143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2:49" x14ac:dyDescent="0.2">
      <c r="B1071" s="3"/>
      <c r="C1071" s="3"/>
      <c r="D1071" s="2"/>
      <c r="E1071" s="143"/>
      <c r="F1071" s="143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2:49" x14ac:dyDescent="0.2">
      <c r="B1072" s="3"/>
      <c r="C1072" s="3"/>
      <c r="D1072" s="2"/>
      <c r="E1072" s="143"/>
      <c r="F1072" s="143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2:49" x14ac:dyDescent="0.2">
      <c r="B1073" s="3"/>
      <c r="C1073" s="3"/>
      <c r="D1073" s="2"/>
      <c r="E1073" s="143"/>
      <c r="F1073" s="143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2:49" x14ac:dyDescent="0.2">
      <c r="B1074" s="3"/>
      <c r="C1074" s="3"/>
      <c r="D1074" s="2"/>
      <c r="E1074" s="143"/>
      <c r="F1074" s="143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2:49" x14ac:dyDescent="0.2">
      <c r="B1075" s="3"/>
      <c r="C1075" s="3"/>
      <c r="D1075" s="2"/>
      <c r="E1075" s="143"/>
      <c r="F1075" s="143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2:49" x14ac:dyDescent="0.2">
      <c r="B1076" s="3"/>
      <c r="C1076" s="3"/>
      <c r="D1076" s="2"/>
      <c r="E1076" s="143"/>
      <c r="F1076" s="143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2:49" x14ac:dyDescent="0.2">
      <c r="B1077" s="3"/>
      <c r="C1077" s="3"/>
      <c r="D1077" s="2"/>
      <c r="E1077" s="143"/>
      <c r="F1077" s="143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2:49" x14ac:dyDescent="0.2">
      <c r="B1078" s="3"/>
      <c r="C1078" s="3"/>
      <c r="D1078" s="2"/>
      <c r="E1078" s="143"/>
      <c r="F1078" s="143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2:49" x14ac:dyDescent="0.2">
      <c r="B1079" s="3"/>
      <c r="C1079" s="3"/>
      <c r="D1079" s="2"/>
      <c r="E1079" s="143"/>
      <c r="F1079" s="143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2:49" x14ac:dyDescent="0.2">
      <c r="B1080" s="3"/>
      <c r="C1080" s="3"/>
      <c r="D1080" s="2"/>
      <c r="E1080" s="143"/>
      <c r="F1080" s="143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2:49" x14ac:dyDescent="0.2">
      <c r="B1081" s="3"/>
      <c r="C1081" s="3"/>
      <c r="D1081" s="2"/>
      <c r="E1081" s="143"/>
      <c r="F1081" s="143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2:49" x14ac:dyDescent="0.2">
      <c r="B1082" s="3"/>
      <c r="C1082" s="3"/>
      <c r="D1082" s="2"/>
      <c r="E1082" s="143"/>
      <c r="F1082" s="143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2:49" x14ac:dyDescent="0.2">
      <c r="B1083" s="3"/>
      <c r="C1083" s="3"/>
      <c r="D1083" s="2"/>
      <c r="E1083" s="143"/>
      <c r="F1083" s="143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2:49" x14ac:dyDescent="0.2">
      <c r="B1084" s="3"/>
      <c r="C1084" s="3"/>
      <c r="D1084" s="2"/>
      <c r="E1084" s="143"/>
      <c r="F1084" s="143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2:49" x14ac:dyDescent="0.2">
      <c r="B1085" s="3"/>
      <c r="C1085" s="3"/>
      <c r="D1085" s="2"/>
      <c r="E1085" s="143"/>
      <c r="F1085" s="143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2:49" x14ac:dyDescent="0.2">
      <c r="B1086" s="3"/>
      <c r="C1086" s="3"/>
      <c r="D1086" s="2"/>
      <c r="E1086" s="143"/>
      <c r="F1086" s="143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2:49" x14ac:dyDescent="0.2">
      <c r="B1087" s="3"/>
      <c r="C1087" s="3"/>
      <c r="D1087" s="2"/>
      <c r="E1087" s="143"/>
      <c r="F1087" s="143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2:49" x14ac:dyDescent="0.2">
      <c r="B1088" s="3"/>
      <c r="C1088" s="3"/>
      <c r="D1088" s="2"/>
      <c r="E1088" s="143"/>
      <c r="F1088" s="143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2:49" x14ac:dyDescent="0.2">
      <c r="B1089" s="2"/>
      <c r="C1089" s="2"/>
      <c r="D1089" s="2"/>
      <c r="E1089" s="143"/>
      <c r="F1089" s="143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2:49" x14ac:dyDescent="0.2">
      <c r="B1090" s="2"/>
      <c r="C1090" s="2"/>
      <c r="D1090" s="2"/>
      <c r="E1090" s="143"/>
      <c r="F1090" s="143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2:49" x14ac:dyDescent="0.2">
      <c r="B1091" s="2"/>
      <c r="C1091" s="2"/>
      <c r="D1091" s="2"/>
      <c r="E1091" s="143"/>
      <c r="F1091" s="143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2:49" x14ac:dyDescent="0.2">
      <c r="B1092" s="2"/>
      <c r="C1092" s="2"/>
      <c r="D1092" s="2"/>
      <c r="E1092" s="143"/>
      <c r="F1092" s="143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2:49" x14ac:dyDescent="0.2">
      <c r="B1093" s="2"/>
      <c r="C1093" s="2"/>
      <c r="D1093" s="2"/>
      <c r="E1093" s="143"/>
      <c r="F1093" s="143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2:49" x14ac:dyDescent="0.2">
      <c r="B1094" s="2"/>
      <c r="C1094" s="2"/>
      <c r="D1094" s="2"/>
      <c r="E1094" s="143"/>
      <c r="F1094" s="143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2:49" x14ac:dyDescent="0.2">
      <c r="B1095" s="2"/>
      <c r="C1095" s="2"/>
      <c r="D1095" s="2"/>
      <c r="E1095" s="143"/>
      <c r="F1095" s="143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2:49" x14ac:dyDescent="0.2">
      <c r="B1096" s="2"/>
      <c r="C1096" s="2"/>
      <c r="D1096" s="2"/>
      <c r="E1096" s="143"/>
      <c r="F1096" s="143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2:49" x14ac:dyDescent="0.2">
      <c r="B1097" s="2"/>
      <c r="C1097" s="2"/>
      <c r="D1097" s="2"/>
      <c r="E1097" s="143"/>
      <c r="F1097" s="143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2:49" x14ac:dyDescent="0.2">
      <c r="B1098" s="2"/>
      <c r="C1098" s="2"/>
      <c r="D1098" s="2"/>
      <c r="E1098" s="143"/>
      <c r="F1098" s="143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2:49" x14ac:dyDescent="0.2">
      <c r="B1099" s="2"/>
      <c r="C1099" s="2"/>
      <c r="D1099" s="2"/>
      <c r="E1099" s="143"/>
      <c r="F1099" s="143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2:49" x14ac:dyDescent="0.2">
      <c r="B1100" s="2"/>
      <c r="C1100" s="2"/>
      <c r="D1100" s="2"/>
      <c r="E1100" s="143"/>
      <c r="F1100" s="143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2:49" x14ac:dyDescent="0.2">
      <c r="B1101" s="2"/>
      <c r="C1101" s="2"/>
      <c r="D1101" s="2"/>
      <c r="E1101" s="143"/>
      <c r="F1101" s="143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2:49" x14ac:dyDescent="0.2">
      <c r="B1102" s="2"/>
      <c r="C1102" s="2"/>
      <c r="D1102" s="2"/>
      <c r="E1102" s="143"/>
      <c r="F1102" s="143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2:49" x14ac:dyDescent="0.2">
      <c r="B1103" s="2"/>
      <c r="C1103" s="2"/>
      <c r="D1103" s="2"/>
      <c r="E1103" s="143"/>
      <c r="F1103" s="143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2:49" x14ac:dyDescent="0.2">
      <c r="B1104" s="2"/>
      <c r="C1104" s="2"/>
      <c r="D1104" s="2"/>
      <c r="E1104" s="143"/>
      <c r="F1104" s="143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2:49" x14ac:dyDescent="0.2">
      <c r="B1105" s="2"/>
      <c r="C1105" s="2"/>
      <c r="D1105" s="2"/>
      <c r="E1105" s="143"/>
      <c r="F1105" s="143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2:49" x14ac:dyDescent="0.2">
      <c r="B1106" s="2"/>
      <c r="C1106" s="2"/>
      <c r="D1106" s="2"/>
      <c r="E1106" s="143"/>
      <c r="F1106" s="143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2:49" x14ac:dyDescent="0.2">
      <c r="B1107" s="2"/>
      <c r="C1107" s="2"/>
      <c r="D1107" s="2"/>
      <c r="E1107" s="143"/>
      <c r="F1107" s="143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2:49" x14ac:dyDescent="0.2">
      <c r="B1108" s="2"/>
      <c r="C1108" s="2"/>
      <c r="D1108" s="2"/>
      <c r="E1108" s="143"/>
      <c r="F1108" s="143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2:49" x14ac:dyDescent="0.2">
      <c r="B1109" s="2"/>
      <c r="C1109" s="2"/>
      <c r="D1109" s="2"/>
      <c r="E1109" s="143"/>
      <c r="F1109" s="143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2:49" x14ac:dyDescent="0.2">
      <c r="B1110" s="2"/>
      <c r="C1110" s="2"/>
      <c r="D1110" s="2"/>
      <c r="E1110" s="143"/>
      <c r="F1110" s="143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2:49" x14ac:dyDescent="0.2">
      <c r="B1111" s="2"/>
      <c r="C1111" s="2"/>
      <c r="D1111" s="2"/>
      <c r="E1111" s="143"/>
      <c r="F1111" s="143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2:49" x14ac:dyDescent="0.2">
      <c r="B1112" s="2"/>
      <c r="C1112" s="2"/>
      <c r="D1112" s="2"/>
      <c r="E1112" s="143"/>
      <c r="F1112" s="143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2:49" x14ac:dyDescent="0.2">
      <c r="B1113" s="2"/>
      <c r="C1113" s="2"/>
      <c r="D1113" s="2"/>
      <c r="E1113" s="143"/>
      <c r="F1113" s="143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2:49" x14ac:dyDescent="0.2">
      <c r="B1114" s="2"/>
      <c r="C1114" s="2"/>
      <c r="D1114" s="2"/>
      <c r="E1114" s="143"/>
      <c r="F1114" s="143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2:49" x14ac:dyDescent="0.2">
      <c r="B1115" s="2"/>
      <c r="C1115" s="2"/>
      <c r="D1115" s="2"/>
      <c r="E1115" s="143"/>
      <c r="F1115" s="143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2:49" x14ac:dyDescent="0.2">
      <c r="B1116" s="2"/>
      <c r="C1116" s="2"/>
      <c r="D1116" s="2"/>
      <c r="E1116" s="143"/>
      <c r="F1116" s="14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2:49" x14ac:dyDescent="0.2">
      <c r="B1117" s="2"/>
      <c r="C1117" s="2"/>
      <c r="D1117" s="2"/>
      <c r="E1117" s="143"/>
      <c r="F1117" s="14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2:49" x14ac:dyDescent="0.2">
      <c r="B1118" s="2"/>
      <c r="C1118" s="2"/>
      <c r="D1118" s="2"/>
      <c r="E1118" s="143"/>
      <c r="F1118" s="14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2:49" x14ac:dyDescent="0.2">
      <c r="B1119" s="2"/>
      <c r="C1119" s="2"/>
      <c r="D1119" s="2"/>
      <c r="E1119" s="143"/>
      <c r="F1119" s="14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2:49" x14ac:dyDescent="0.2">
      <c r="B1120" s="2"/>
      <c r="C1120" s="2"/>
      <c r="D1120" s="2"/>
      <c r="E1120" s="143"/>
      <c r="F1120" s="14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2:49" x14ac:dyDescent="0.2">
      <c r="B1121" s="2"/>
      <c r="C1121" s="2"/>
      <c r="D1121" s="2"/>
      <c r="E1121" s="143"/>
      <c r="F1121" s="14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2:49" x14ac:dyDescent="0.2">
      <c r="B1122" s="2"/>
      <c r="C1122" s="2"/>
      <c r="D1122" s="2"/>
      <c r="E1122" s="143"/>
      <c r="F1122" s="14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2:49" x14ac:dyDescent="0.2">
      <c r="B1123" s="2"/>
      <c r="C1123" s="2"/>
      <c r="D1123" s="2"/>
      <c r="E1123" s="143"/>
      <c r="F1123" s="14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2:49" x14ac:dyDescent="0.2">
      <c r="B1124" s="2"/>
      <c r="C1124" s="2"/>
      <c r="D1124" s="2"/>
      <c r="E1124" s="143"/>
      <c r="F1124" s="14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2:49" x14ac:dyDescent="0.2">
      <c r="B1125" s="2"/>
      <c r="C1125" s="2"/>
      <c r="D1125" s="2"/>
      <c r="E1125" s="143"/>
      <c r="F1125" s="14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2:49" x14ac:dyDescent="0.2">
      <c r="B1126" s="2"/>
      <c r="C1126" s="2"/>
      <c r="D1126" s="2"/>
      <c r="E1126" s="143"/>
      <c r="F1126" s="14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2:49" x14ac:dyDescent="0.2">
      <c r="B1127" s="2"/>
      <c r="C1127" s="2"/>
      <c r="D1127" s="2"/>
      <c r="E1127" s="143"/>
      <c r="F1127" s="14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2:49" x14ac:dyDescent="0.2">
      <c r="B1128" s="2"/>
      <c r="C1128" s="2"/>
      <c r="D1128" s="2"/>
      <c r="E1128" s="143"/>
      <c r="F1128" s="14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2:49" x14ac:dyDescent="0.2">
      <c r="B1129" s="2"/>
      <c r="C1129" s="2"/>
      <c r="D1129" s="2"/>
      <c r="E1129" s="143"/>
      <c r="F1129" s="14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2:49" x14ac:dyDescent="0.2">
      <c r="B1130" s="2"/>
      <c r="C1130" s="2"/>
      <c r="D1130" s="2"/>
      <c r="E1130" s="143"/>
      <c r="F1130" s="14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2:49" x14ac:dyDescent="0.2">
      <c r="B1131" s="2"/>
      <c r="C1131" s="2"/>
      <c r="D1131" s="2"/>
      <c r="E1131" s="143"/>
      <c r="F1131" s="14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2:49" x14ac:dyDescent="0.2">
      <c r="B1132" s="2"/>
      <c r="C1132" s="2"/>
      <c r="D1132" s="2"/>
      <c r="E1132" s="143"/>
      <c r="F1132" s="14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2:49" x14ac:dyDescent="0.2">
      <c r="B1133" s="2"/>
      <c r="C1133" s="2"/>
      <c r="D1133" s="2"/>
      <c r="E1133" s="143"/>
      <c r="F1133" s="14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2:49" x14ac:dyDescent="0.2">
      <c r="B1134" s="2"/>
      <c r="C1134" s="2"/>
      <c r="D1134" s="2"/>
      <c r="E1134" s="143"/>
      <c r="F1134" s="14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2:49" x14ac:dyDescent="0.2">
      <c r="B1135" s="2"/>
      <c r="C1135" s="2"/>
      <c r="D1135" s="2"/>
      <c r="E1135" s="143"/>
      <c r="F1135" s="14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2:49" x14ac:dyDescent="0.2">
      <c r="B1136" s="2"/>
      <c r="C1136" s="2"/>
      <c r="D1136" s="2"/>
      <c r="E1136" s="143"/>
      <c r="F1136" s="14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2:49" x14ac:dyDescent="0.2">
      <c r="B1137" s="2"/>
      <c r="C1137" s="2"/>
      <c r="D1137" s="2"/>
      <c r="E1137" s="143"/>
      <c r="F1137" s="14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2:49" x14ac:dyDescent="0.2">
      <c r="B1138" s="2"/>
      <c r="C1138" s="2"/>
      <c r="D1138" s="2"/>
      <c r="E1138" s="143"/>
      <c r="F1138" s="14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2:49" x14ac:dyDescent="0.2">
      <c r="B1139" s="2"/>
      <c r="C1139" s="2"/>
      <c r="D1139" s="2"/>
      <c r="E1139" s="143"/>
      <c r="F1139" s="14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2:49" x14ac:dyDescent="0.2">
      <c r="B1140" s="2"/>
      <c r="C1140" s="2"/>
      <c r="D1140" s="2"/>
      <c r="E1140" s="143"/>
      <c r="F1140" s="14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2:49" x14ac:dyDescent="0.2">
      <c r="B1141" s="2"/>
      <c r="C1141" s="2"/>
      <c r="D1141" s="2"/>
      <c r="E1141" s="143"/>
      <c r="F1141" s="14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2:49" x14ac:dyDescent="0.2">
      <c r="B1142" s="2"/>
      <c r="C1142" s="2"/>
      <c r="D1142" s="2"/>
      <c r="E1142" s="143"/>
      <c r="F1142" s="14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2:49" x14ac:dyDescent="0.2">
      <c r="B1143" s="2"/>
      <c r="C1143" s="2"/>
      <c r="D1143" s="2"/>
      <c r="E1143" s="143"/>
      <c r="F1143" s="14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2:49" x14ac:dyDescent="0.2">
      <c r="B1144" s="2"/>
      <c r="C1144" s="2"/>
      <c r="D1144" s="2"/>
      <c r="E1144" s="143"/>
      <c r="F1144" s="14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2:49" x14ac:dyDescent="0.2">
      <c r="B1145" s="2"/>
      <c r="C1145" s="2"/>
      <c r="D1145" s="2"/>
      <c r="E1145" s="143"/>
      <c r="F1145" s="14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2:49" x14ac:dyDescent="0.2">
      <c r="B1146" s="2"/>
      <c r="C1146" s="2"/>
      <c r="D1146" s="2"/>
      <c r="E1146" s="143"/>
      <c r="F1146" s="14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2:49" x14ac:dyDescent="0.2">
      <c r="B1147" s="2"/>
      <c r="C1147" s="2"/>
      <c r="D1147" s="2"/>
      <c r="E1147" s="143"/>
      <c r="F1147" s="14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2:49" x14ac:dyDescent="0.2">
      <c r="B1148" s="2"/>
      <c r="C1148" s="2"/>
      <c r="D1148" s="2"/>
      <c r="E1148" s="143"/>
      <c r="F1148" s="14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</sheetData>
  <sheetProtection algorithmName="SHA-512" hashValue="IyLcjNuipJ0nNt06eWK2bs8odo5R7EtOvfT5vlg5Vm6EE9IdnZkkEsWnm1/egbRrb+kLEjeCp6Ef2Sqp1lDAUg==" saltValue="M19bEH8V9jfRBveP+sKBjw==" spinCount="100000" sheet="1" objects="1" scenarios="1"/>
  <protectedRanges>
    <protectedRange sqref="C34:F34 D35:F35 F31 E37:F37 C41:F41 D8:F8 F12 E33:F33 D26:E26 D5:F6 D29:F30 D25:F25 D48:E48 D21:F21 D51:E51 D42:E43 D38:E40 D53:E64" name="Diapazons1"/>
    <protectedRange sqref="D36:F36" name="Diapazons1_2"/>
    <protectedRange sqref="C25:C26 C16 C33 C29:C30 C48 C38:C40 C5:C8 C21 C35:C36 C50:C51 C42:C44 C53:C64" name="Diapazons1_1"/>
    <protectedRange sqref="C12:E12" name="Diapazons1_5"/>
    <protectedRange sqref="C49:E49" name="Diapazons1_7"/>
    <protectedRange sqref="C10:E10" name="Diapazons1_9"/>
    <protectedRange sqref="C24:E24" name="Diapazons1_10"/>
    <protectedRange sqref="C9:E9" name="Diapazons1_11"/>
    <protectedRange sqref="C15:E15" name="Diapazons1_12"/>
    <protectedRange sqref="C20:E20" name="Diapazons1_13"/>
    <protectedRange sqref="C14:E14" name="Diapazons1_14"/>
    <protectedRange sqref="C11:E11" name="Diapazons1_16"/>
    <protectedRange sqref="C27:E27" name="Diapazons1_17"/>
    <protectedRange sqref="C17:E17" name="Diapazons1_18"/>
    <protectedRange sqref="C13:E13" name="Diapazons1_19"/>
    <protectedRange sqref="C19:E19" name="Diapazons1_21"/>
  </protectedRanges>
  <autoFilter ref="B4:AB64">
    <sortState ref="B5:AB64">
      <sortCondition descending="1" ref="F4:F64"/>
    </sortState>
  </autoFilter>
  <mergeCells count="35">
    <mergeCell ref="W81:X81"/>
    <mergeCell ref="W80:X80"/>
    <mergeCell ref="H80:I80"/>
    <mergeCell ref="D67:AA67"/>
    <mergeCell ref="J2:L2"/>
    <mergeCell ref="M2:O2"/>
    <mergeCell ref="D2:D3"/>
    <mergeCell ref="F2:F3"/>
    <mergeCell ref="E2:E3"/>
    <mergeCell ref="A80:F80"/>
    <mergeCell ref="D66:W66"/>
    <mergeCell ref="G2:I2"/>
    <mergeCell ref="AE10:AF14"/>
    <mergeCell ref="AE31:AF35"/>
    <mergeCell ref="AE54:AF58"/>
    <mergeCell ref="AB2:AB3"/>
    <mergeCell ref="S2:U2"/>
    <mergeCell ref="V2:X2"/>
    <mergeCell ref="Y2:AA2"/>
    <mergeCell ref="B1:AA1"/>
    <mergeCell ref="H81:I81"/>
    <mergeCell ref="K81:L81"/>
    <mergeCell ref="N81:O81"/>
    <mergeCell ref="Q81:R81"/>
    <mergeCell ref="T81:U81"/>
    <mergeCell ref="D68:AA68"/>
    <mergeCell ref="C75:D76"/>
    <mergeCell ref="P2:R2"/>
    <mergeCell ref="K80:L80"/>
    <mergeCell ref="N80:O80"/>
    <mergeCell ref="Q80:R80"/>
    <mergeCell ref="T80:U80"/>
    <mergeCell ref="A81:F81"/>
    <mergeCell ref="B2:B3"/>
    <mergeCell ref="C2:C3"/>
  </mergeCells>
  <conditionalFormatting sqref="I71:J72 L71:M72 O71:P72 R71:S72">
    <cfRule type="cellIs" dxfId="23" priority="72" stopIfTrue="1" operator="equal">
      <formula>#REF!</formula>
    </cfRule>
    <cfRule type="cellIs" dxfId="22" priority="73" stopIfTrue="1" operator="equal">
      <formula>#REF!</formula>
    </cfRule>
    <cfRule type="cellIs" dxfId="21" priority="74" stopIfTrue="1" operator="equal">
      <formula>#REF!</formula>
    </cfRule>
  </conditionalFormatting>
  <conditionalFormatting sqref="H5:H64 K5:K64 N5:N64 Q5:Q64 T5:T64 W5:W64">
    <cfRule type="expression" dxfId="20" priority="65" stopIfTrue="1">
      <formula>I5=""</formula>
    </cfRule>
  </conditionalFormatting>
  <conditionalFormatting sqref="H5:H64 K5:K64 N5:N64 Q5:Q64 T5:T64 W5:W64">
    <cfRule type="expression" dxfId="19" priority="62" stopIfTrue="1">
      <formula>G5="x"</formula>
    </cfRule>
  </conditionalFormatting>
  <conditionalFormatting sqref="I5:I64 L5:L64 O5:O64 R5:R64 U5:U64 X5:X64">
    <cfRule type="expression" dxfId="18" priority="61" stopIfTrue="1">
      <formula>G5="x"</formula>
    </cfRule>
  </conditionalFormatting>
  <conditionalFormatting sqref="Y15">
    <cfRule type="expression" dxfId="17" priority="39" stopIfTrue="1">
      <formula>$C$15=""</formula>
    </cfRule>
  </conditionalFormatting>
  <conditionalFormatting sqref="Y20">
    <cfRule type="expression" dxfId="16" priority="38" stopIfTrue="1">
      <formula>$C$20=""</formula>
    </cfRule>
  </conditionalFormatting>
  <conditionalFormatting sqref="Y14">
    <cfRule type="expression" dxfId="15" priority="37" stopIfTrue="1">
      <formula>$C$14=""</formula>
    </cfRule>
  </conditionalFormatting>
  <conditionalFormatting sqref="Y11">
    <cfRule type="expression" dxfId="14" priority="36" stopIfTrue="1">
      <formula>$C$11=""</formula>
    </cfRule>
  </conditionalFormatting>
  <conditionalFormatting sqref="Y27">
    <cfRule type="expression" dxfId="13" priority="35" stopIfTrue="1">
      <formula>$C$27=""</formula>
    </cfRule>
  </conditionalFormatting>
  <conditionalFormatting sqref="Y17">
    <cfRule type="expression" dxfId="12" priority="34" stopIfTrue="1">
      <formula>$C$17=""</formula>
    </cfRule>
  </conditionalFormatting>
  <conditionalFormatting sqref="Y13">
    <cfRule type="expression" dxfId="11" priority="33" stopIfTrue="1">
      <formula>$C$13=""</formula>
    </cfRule>
  </conditionalFormatting>
  <conditionalFormatting sqref="Y7">
    <cfRule type="expression" dxfId="10" priority="8" stopIfTrue="1">
      <formula>$C$7=""</formula>
    </cfRule>
  </conditionalFormatting>
  <conditionalFormatting sqref="Y50">
    <cfRule type="expression" dxfId="9" priority="7" stopIfTrue="1">
      <formula>$C$50=""</formula>
    </cfRule>
  </conditionalFormatting>
  <conditionalFormatting sqref="Y36">
    <cfRule type="expression" dxfId="8" priority="6" stopIfTrue="1">
      <formula>$C$36=""</formula>
    </cfRule>
  </conditionalFormatting>
  <conditionalFormatting sqref="Y5">
    <cfRule type="expression" dxfId="7" priority="5" stopIfTrue="1">
      <formula>$C$5=""</formula>
    </cfRule>
  </conditionalFormatting>
  <conditionalFormatting sqref="Z7">
    <cfRule type="expression" dxfId="6" priority="4" stopIfTrue="1">
      <formula>$C$7=""</formula>
    </cfRule>
  </conditionalFormatting>
  <conditionalFormatting sqref="Z50">
    <cfRule type="expression" dxfId="5" priority="3" stopIfTrue="1">
      <formula>$C$50=""</formula>
    </cfRule>
  </conditionalFormatting>
  <conditionalFormatting sqref="Z36">
    <cfRule type="expression" dxfId="4" priority="2" stopIfTrue="1">
      <formula>$C$36=""</formula>
    </cfRule>
  </conditionalFormatting>
  <conditionalFormatting sqref="Z5">
    <cfRule type="expression" dxfId="3" priority="1" stopIfTrue="1">
      <formula>$C$5=""</formula>
    </cfRule>
  </conditionalFormatting>
  <conditionalFormatting sqref="C26">
    <cfRule type="expression" dxfId="2" priority="496" stopIfTrue="1">
      <formula>K25=1</formula>
    </cfRule>
    <cfRule type="expression" dxfId="1" priority="497" stopIfTrue="1">
      <formula>K25=2</formula>
    </cfRule>
    <cfRule type="expression" dxfId="0" priority="498" stopIfTrue="1">
      <formula>K25=3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1.posms</vt:lpstr>
      <vt:lpstr>2.posms</vt:lpstr>
      <vt:lpstr>3.posms</vt:lpstr>
      <vt:lpstr>4.posms</vt:lpstr>
      <vt:lpstr>5.posms</vt:lpstr>
      <vt:lpstr>6.posms</vt:lpstr>
      <vt:lpstr>KOPSAVILKUMS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Sistēmas Windows lietotājs</cp:lastModifiedBy>
  <cp:lastPrinted>2017-11-19T22:48:33Z</cp:lastPrinted>
  <dcterms:created xsi:type="dcterms:W3CDTF">2017-10-14T20:09:00Z</dcterms:created>
  <dcterms:modified xsi:type="dcterms:W3CDTF">2019-02-24T22:55:01Z</dcterms:modified>
</cp:coreProperties>
</file>