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 tabRatio="873" activeTab="3"/>
  </bookViews>
  <sheets>
    <sheet name="1.posms" sheetId="8" r:id="rId1"/>
    <sheet name="2.posms" sheetId="2" r:id="rId2"/>
    <sheet name="3.posms" sheetId="3" r:id="rId3"/>
    <sheet name="4.posms" sheetId="4" r:id="rId4"/>
    <sheet name="5.posms" sheetId="5" r:id="rId5"/>
    <sheet name="6.posms" sheetId="6" r:id="rId6"/>
    <sheet name="KOPSAVILKUMS" sheetId="7" r:id="rId7"/>
  </sheets>
  <definedNames>
    <definedName name="_xlnm._FilterDatabase" localSheetId="6" hidden="1">KOPSAVILKUMS!$B$4:$Z$4</definedName>
    <definedName name="_xlnm.Print_Area" localSheetId="1">'2.posms'!#REF!</definedName>
  </definedNames>
  <calcPr calcId="162913"/>
</workbook>
</file>

<file path=xl/calcChain.xml><?xml version="1.0" encoding="utf-8"?>
<calcChain xmlns="http://schemas.openxmlformats.org/spreadsheetml/2006/main">
  <c r="A29" i="4" l="1"/>
  <c r="BK28" i="4"/>
  <c r="BJ28" i="4"/>
  <c r="BI28" i="4"/>
  <c r="BH28" i="4"/>
  <c r="BG28" i="4"/>
  <c r="BF28" i="4"/>
  <c r="BE28" i="4"/>
  <c r="BD28" i="4"/>
  <c r="BC28" i="4"/>
  <c r="BB28" i="4"/>
  <c r="BA28" i="4"/>
  <c r="AY28" i="4"/>
  <c r="AX28" i="4"/>
  <c r="AW28" i="4"/>
  <c r="AV28" i="4"/>
  <c r="AU28" i="4"/>
  <c r="AT28" i="4"/>
  <c r="AS28" i="4"/>
  <c r="AR28" i="4"/>
  <c r="AQ28" i="4"/>
  <c r="AP28" i="4"/>
  <c r="M28" i="4" s="1"/>
  <c r="I28" i="4" s="1"/>
  <c r="F28" i="4" s="1"/>
  <c r="E28" i="4" s="1"/>
  <c r="AO28" i="4"/>
  <c r="AM28" i="4"/>
  <c r="BK27" i="4"/>
  <c r="BJ27" i="4"/>
  <c r="BI27" i="4"/>
  <c r="BH27" i="4"/>
  <c r="BG27" i="4"/>
  <c r="BF27" i="4"/>
  <c r="BE27" i="4"/>
  <c r="BD27" i="4"/>
  <c r="BC27" i="4"/>
  <c r="BB27" i="4"/>
  <c r="BN27" i="4" s="1"/>
  <c r="BA27" i="4"/>
  <c r="AY27" i="4"/>
  <c r="AX27" i="4"/>
  <c r="AW27" i="4"/>
  <c r="AV27" i="4"/>
  <c r="AU27" i="4"/>
  <c r="AT27" i="4"/>
  <c r="AS27" i="4"/>
  <c r="AR27" i="4"/>
  <c r="AQ27" i="4"/>
  <c r="AP27" i="4"/>
  <c r="AO27" i="4"/>
  <c r="M27" i="4" s="1"/>
  <c r="I27" i="4" s="1"/>
  <c r="F27" i="4" s="1"/>
  <c r="E27" i="4" s="1"/>
  <c r="AM27" i="4"/>
  <c r="BK26" i="4"/>
  <c r="BJ26" i="4"/>
  <c r="BI26" i="4"/>
  <c r="BH26" i="4"/>
  <c r="BG26" i="4"/>
  <c r="BF26" i="4"/>
  <c r="BE26" i="4"/>
  <c r="BD26" i="4"/>
  <c r="BC26" i="4"/>
  <c r="BB26" i="4"/>
  <c r="BA26" i="4"/>
  <c r="BL26" i="4" s="1"/>
  <c r="AY26" i="4"/>
  <c r="AX26" i="4"/>
  <c r="AW26" i="4"/>
  <c r="AV26" i="4"/>
  <c r="AU26" i="4"/>
  <c r="AT26" i="4"/>
  <c r="AS26" i="4"/>
  <c r="AR26" i="4"/>
  <c r="AQ26" i="4"/>
  <c r="AP26" i="4"/>
  <c r="M26" i="4" s="1"/>
  <c r="I26" i="4" s="1"/>
  <c r="F26" i="4" s="1"/>
  <c r="E26" i="4" s="1"/>
  <c r="AO26" i="4"/>
  <c r="AM26" i="4"/>
  <c r="BK25" i="4"/>
  <c r="BJ25" i="4"/>
  <c r="BI25" i="4"/>
  <c r="BH25" i="4"/>
  <c r="BG25" i="4"/>
  <c r="BF25" i="4"/>
  <c r="BE25" i="4"/>
  <c r="BD25" i="4"/>
  <c r="BC25" i="4"/>
  <c r="BB25" i="4"/>
  <c r="BA25" i="4"/>
  <c r="AY25" i="4"/>
  <c r="AX25" i="4"/>
  <c r="AW25" i="4"/>
  <c r="AV25" i="4"/>
  <c r="AU25" i="4"/>
  <c r="AT25" i="4"/>
  <c r="AS25" i="4"/>
  <c r="AR25" i="4"/>
  <c r="AQ25" i="4"/>
  <c r="AP25" i="4"/>
  <c r="AO25" i="4"/>
  <c r="AM25" i="4"/>
  <c r="BK24" i="4"/>
  <c r="BJ24" i="4"/>
  <c r="BI24" i="4"/>
  <c r="BH24" i="4"/>
  <c r="BG24" i="4"/>
  <c r="BF24" i="4"/>
  <c r="BE24" i="4"/>
  <c r="BD24" i="4"/>
  <c r="BC24" i="4"/>
  <c r="BB24" i="4"/>
  <c r="BA24" i="4"/>
  <c r="BL24" i="4" s="1"/>
  <c r="AY24" i="4"/>
  <c r="AX24" i="4"/>
  <c r="AW24" i="4"/>
  <c r="AV24" i="4"/>
  <c r="AU24" i="4"/>
  <c r="AT24" i="4"/>
  <c r="AS24" i="4"/>
  <c r="AR24" i="4"/>
  <c r="AQ24" i="4"/>
  <c r="AP24" i="4"/>
  <c r="M24" i="4" s="1"/>
  <c r="I24" i="4" s="1"/>
  <c r="F24" i="4" s="1"/>
  <c r="E24" i="4" s="1"/>
  <c r="AO24" i="4"/>
  <c r="AM24" i="4"/>
  <c r="BK23" i="4"/>
  <c r="BJ23" i="4"/>
  <c r="BI23" i="4"/>
  <c r="BH23" i="4"/>
  <c r="BG23" i="4"/>
  <c r="BF23" i="4"/>
  <c r="BE23" i="4"/>
  <c r="BD23" i="4"/>
  <c r="BC23" i="4"/>
  <c r="BB23" i="4"/>
  <c r="BN23" i="4" s="1"/>
  <c r="BA23" i="4"/>
  <c r="AY23" i="4"/>
  <c r="AX23" i="4"/>
  <c r="AW23" i="4"/>
  <c r="AV23" i="4"/>
  <c r="AU23" i="4"/>
  <c r="AT23" i="4"/>
  <c r="AS23" i="4"/>
  <c r="AR23" i="4"/>
  <c r="AQ23" i="4"/>
  <c r="AP23" i="4"/>
  <c r="AO23" i="4"/>
  <c r="M23" i="4" s="1"/>
  <c r="I23" i="4" s="1"/>
  <c r="F23" i="4" s="1"/>
  <c r="E23" i="4" s="1"/>
  <c r="AM23" i="4"/>
  <c r="BK22" i="4"/>
  <c r="BJ22" i="4"/>
  <c r="BI22" i="4"/>
  <c r="BH22" i="4"/>
  <c r="BG22" i="4"/>
  <c r="BF22" i="4"/>
  <c r="BE22" i="4"/>
  <c r="BD22" i="4"/>
  <c r="BC22" i="4"/>
  <c r="BB22" i="4"/>
  <c r="BA22" i="4"/>
  <c r="AY22" i="4"/>
  <c r="AX22" i="4"/>
  <c r="AW22" i="4"/>
  <c r="AV22" i="4"/>
  <c r="AU22" i="4"/>
  <c r="AT22" i="4"/>
  <c r="AS22" i="4"/>
  <c r="AR22" i="4"/>
  <c r="AQ22" i="4"/>
  <c r="AP22" i="4"/>
  <c r="M22" i="4" s="1"/>
  <c r="I22" i="4" s="1"/>
  <c r="F22" i="4" s="1"/>
  <c r="E22" i="4" s="1"/>
  <c r="AO22" i="4"/>
  <c r="AM22" i="4"/>
  <c r="BK21" i="4"/>
  <c r="BJ21" i="4"/>
  <c r="BI21" i="4"/>
  <c r="BH21" i="4"/>
  <c r="BG21" i="4"/>
  <c r="BF21" i="4"/>
  <c r="BE21" i="4"/>
  <c r="BD21" i="4"/>
  <c r="BC21" i="4"/>
  <c r="BB21" i="4"/>
  <c r="BA21" i="4"/>
  <c r="AY21" i="4"/>
  <c r="AX21" i="4"/>
  <c r="AW21" i="4"/>
  <c r="AV21" i="4"/>
  <c r="AU21" i="4"/>
  <c r="AT21" i="4"/>
  <c r="AS21" i="4"/>
  <c r="AR21" i="4"/>
  <c r="AQ21" i="4"/>
  <c r="AP21" i="4"/>
  <c r="AO21" i="4"/>
  <c r="AM21" i="4"/>
  <c r="BK20" i="4"/>
  <c r="BJ20" i="4"/>
  <c r="BI20" i="4"/>
  <c r="BH20" i="4"/>
  <c r="BG20" i="4"/>
  <c r="BF20" i="4"/>
  <c r="BE20" i="4"/>
  <c r="BD20" i="4"/>
  <c r="BC20" i="4"/>
  <c r="BB20" i="4"/>
  <c r="BA20" i="4"/>
  <c r="BL20" i="4" s="1"/>
  <c r="AY20" i="4"/>
  <c r="AX20" i="4"/>
  <c r="AW20" i="4"/>
  <c r="AV20" i="4"/>
  <c r="AU20" i="4"/>
  <c r="AT20" i="4"/>
  <c r="AS20" i="4"/>
  <c r="AR20" i="4"/>
  <c r="AQ20" i="4"/>
  <c r="AP20" i="4"/>
  <c r="M20" i="4" s="1"/>
  <c r="I20" i="4" s="1"/>
  <c r="F20" i="4" s="1"/>
  <c r="E20" i="4" s="1"/>
  <c r="AO20" i="4"/>
  <c r="AM20" i="4"/>
  <c r="BK19" i="4"/>
  <c r="BJ19" i="4"/>
  <c r="BI19" i="4"/>
  <c r="BH19" i="4"/>
  <c r="BG19" i="4"/>
  <c r="BF19" i="4"/>
  <c r="BE19" i="4"/>
  <c r="BD19" i="4"/>
  <c r="BC19" i="4"/>
  <c r="BB19" i="4"/>
  <c r="BN19" i="4" s="1"/>
  <c r="BA19" i="4"/>
  <c r="AY19" i="4"/>
  <c r="AX19" i="4"/>
  <c r="AW19" i="4"/>
  <c r="AV19" i="4"/>
  <c r="AU19" i="4"/>
  <c r="AT19" i="4"/>
  <c r="AS19" i="4"/>
  <c r="AR19" i="4"/>
  <c r="AQ19" i="4"/>
  <c r="AP19" i="4"/>
  <c r="AO19" i="4"/>
  <c r="AM19" i="4"/>
  <c r="M19" i="4"/>
  <c r="I19" i="4" s="1"/>
  <c r="F19" i="4" s="1"/>
  <c r="E19" i="4" s="1"/>
  <c r="BK18" i="4"/>
  <c r="BJ18" i="4"/>
  <c r="BI18" i="4"/>
  <c r="BH18" i="4"/>
  <c r="BG18" i="4"/>
  <c r="BF18" i="4"/>
  <c r="BE18" i="4"/>
  <c r="BD18" i="4"/>
  <c r="BC18" i="4"/>
  <c r="BB18" i="4"/>
  <c r="BA18" i="4"/>
  <c r="AY18" i="4"/>
  <c r="AX18" i="4"/>
  <c r="AW18" i="4"/>
  <c r="AV18" i="4"/>
  <c r="AU18" i="4"/>
  <c r="AT18" i="4"/>
  <c r="AS18" i="4"/>
  <c r="AR18" i="4"/>
  <c r="AQ18" i="4"/>
  <c r="AP18" i="4"/>
  <c r="AO18" i="4"/>
  <c r="AM18" i="4"/>
  <c r="BK17" i="4"/>
  <c r="BJ17" i="4"/>
  <c r="BI17" i="4"/>
  <c r="BH17" i="4"/>
  <c r="BG17" i="4"/>
  <c r="BF17" i="4"/>
  <c r="BE17" i="4"/>
  <c r="BD17" i="4"/>
  <c r="BC17" i="4"/>
  <c r="BB17" i="4"/>
  <c r="BA17" i="4"/>
  <c r="AY17" i="4"/>
  <c r="AX17" i="4"/>
  <c r="AW17" i="4"/>
  <c r="AV17" i="4"/>
  <c r="AU17" i="4"/>
  <c r="AT17" i="4"/>
  <c r="AS17" i="4"/>
  <c r="AR17" i="4"/>
  <c r="AQ17" i="4"/>
  <c r="AP17" i="4"/>
  <c r="AO17" i="4"/>
  <c r="AM17" i="4"/>
  <c r="BK16" i="4"/>
  <c r="BJ16" i="4"/>
  <c r="BI16" i="4"/>
  <c r="BH16" i="4"/>
  <c r="BG16" i="4"/>
  <c r="BF16" i="4"/>
  <c r="BE16" i="4"/>
  <c r="BD16" i="4"/>
  <c r="BC16" i="4"/>
  <c r="BB16" i="4"/>
  <c r="BA16" i="4"/>
  <c r="BL16" i="4" s="1"/>
  <c r="AY16" i="4"/>
  <c r="AX16" i="4"/>
  <c r="AW16" i="4"/>
  <c r="AV16" i="4"/>
  <c r="AU16" i="4"/>
  <c r="AT16" i="4"/>
  <c r="AS16" i="4"/>
  <c r="AR16" i="4"/>
  <c r="AQ16" i="4"/>
  <c r="AP16" i="4"/>
  <c r="AO16" i="4"/>
  <c r="AM16" i="4"/>
  <c r="BK15" i="4"/>
  <c r="BJ15" i="4"/>
  <c r="BI15" i="4"/>
  <c r="BH15" i="4"/>
  <c r="BG15" i="4"/>
  <c r="BF15" i="4"/>
  <c r="BE15" i="4"/>
  <c r="BD15" i="4"/>
  <c r="BC15" i="4"/>
  <c r="BB15" i="4"/>
  <c r="BL15" i="4" s="1"/>
  <c r="BA15" i="4"/>
  <c r="AY15" i="4"/>
  <c r="AX15" i="4"/>
  <c r="AW15" i="4"/>
  <c r="AV15" i="4"/>
  <c r="AU15" i="4"/>
  <c r="AT15" i="4"/>
  <c r="AS15" i="4"/>
  <c r="AR15" i="4"/>
  <c r="AQ15" i="4"/>
  <c r="AP15" i="4"/>
  <c r="AO15" i="4"/>
  <c r="M15" i="4" s="1"/>
  <c r="I15" i="4" s="1"/>
  <c r="F15" i="4" s="1"/>
  <c r="E15" i="4" s="1"/>
  <c r="AM15" i="4"/>
  <c r="BK14" i="4"/>
  <c r="BJ14" i="4"/>
  <c r="BI14" i="4"/>
  <c r="BH14" i="4"/>
  <c r="BG14" i="4"/>
  <c r="BF14" i="4"/>
  <c r="BE14" i="4"/>
  <c r="BD14" i="4"/>
  <c r="BC14" i="4"/>
  <c r="BB14" i="4"/>
  <c r="BA14" i="4"/>
  <c r="AY14" i="4"/>
  <c r="AX14" i="4"/>
  <c r="AW14" i="4"/>
  <c r="AV14" i="4"/>
  <c r="AU14" i="4"/>
  <c r="AT14" i="4"/>
  <c r="AS14" i="4"/>
  <c r="AR14" i="4"/>
  <c r="AQ14" i="4"/>
  <c r="AP14" i="4"/>
  <c r="M14" i="4" s="1"/>
  <c r="I14" i="4" s="1"/>
  <c r="F14" i="4" s="1"/>
  <c r="E14" i="4" s="1"/>
  <c r="AO14" i="4"/>
  <c r="AM14" i="4"/>
  <c r="BK13" i="4"/>
  <c r="BJ13" i="4"/>
  <c r="BI13" i="4"/>
  <c r="BH13" i="4"/>
  <c r="BG13" i="4"/>
  <c r="BF13" i="4"/>
  <c r="BE13" i="4"/>
  <c r="BD13" i="4"/>
  <c r="BC13" i="4"/>
  <c r="BB13" i="4"/>
  <c r="BA13" i="4"/>
  <c r="AY13" i="4"/>
  <c r="AX13" i="4"/>
  <c r="AW13" i="4"/>
  <c r="AV13" i="4"/>
  <c r="AU13" i="4"/>
  <c r="AT13" i="4"/>
  <c r="AS13" i="4"/>
  <c r="AR13" i="4"/>
  <c r="AQ13" i="4"/>
  <c r="AP13" i="4"/>
  <c r="AO13" i="4"/>
  <c r="AM13" i="4"/>
  <c r="BK12" i="4"/>
  <c r="BJ12" i="4"/>
  <c r="BI12" i="4"/>
  <c r="BH12" i="4"/>
  <c r="BG12" i="4"/>
  <c r="BF12" i="4"/>
  <c r="BE12" i="4"/>
  <c r="BD12" i="4"/>
  <c r="BC12" i="4"/>
  <c r="BB12" i="4"/>
  <c r="BA12" i="4"/>
  <c r="BL12" i="4" s="1"/>
  <c r="AY12" i="4"/>
  <c r="AX12" i="4"/>
  <c r="AW12" i="4"/>
  <c r="AV12" i="4"/>
  <c r="AU12" i="4"/>
  <c r="AT12" i="4"/>
  <c r="AS12" i="4"/>
  <c r="AR12" i="4"/>
  <c r="AQ12" i="4"/>
  <c r="AP12" i="4"/>
  <c r="M12" i="4" s="1"/>
  <c r="I12" i="4" s="1"/>
  <c r="F12" i="4" s="1"/>
  <c r="E12" i="4" s="1"/>
  <c r="AO12" i="4"/>
  <c r="AM12" i="4"/>
  <c r="BK11" i="4"/>
  <c r="BJ11" i="4"/>
  <c r="BI11" i="4"/>
  <c r="BH11" i="4"/>
  <c r="BG11" i="4"/>
  <c r="BF11" i="4"/>
  <c r="BE11" i="4"/>
  <c r="BD11" i="4"/>
  <c r="BC11" i="4"/>
  <c r="BB11" i="4"/>
  <c r="BA11" i="4"/>
  <c r="AY11" i="4"/>
  <c r="AX11" i="4"/>
  <c r="AW11" i="4"/>
  <c r="AV11" i="4"/>
  <c r="AU11" i="4"/>
  <c r="AT11" i="4"/>
  <c r="AS11" i="4"/>
  <c r="AR11" i="4"/>
  <c r="AQ11" i="4"/>
  <c r="AP11" i="4"/>
  <c r="M11" i="4" s="1"/>
  <c r="I11" i="4" s="1"/>
  <c r="F11" i="4" s="1"/>
  <c r="E11" i="4" s="1"/>
  <c r="AO11" i="4"/>
  <c r="AM11" i="4"/>
  <c r="BK10" i="4"/>
  <c r="BJ10" i="4"/>
  <c r="BI10" i="4"/>
  <c r="BH10" i="4"/>
  <c r="BG10" i="4"/>
  <c r="BF10" i="4"/>
  <c r="BE10" i="4"/>
  <c r="BD10" i="4"/>
  <c r="BC10" i="4"/>
  <c r="BB10" i="4"/>
  <c r="BA10" i="4"/>
  <c r="AY10" i="4"/>
  <c r="AX10" i="4"/>
  <c r="AW10" i="4"/>
  <c r="AV10" i="4"/>
  <c r="AU10" i="4"/>
  <c r="AT10" i="4"/>
  <c r="AS10" i="4"/>
  <c r="AR10" i="4"/>
  <c r="AQ10" i="4"/>
  <c r="AP10" i="4"/>
  <c r="M10" i="4" s="1"/>
  <c r="I10" i="4" s="1"/>
  <c r="F10" i="4" s="1"/>
  <c r="AO10" i="4"/>
  <c r="AM10" i="4"/>
  <c r="E10" i="4"/>
  <c r="BK9" i="4"/>
  <c r="BJ9" i="4"/>
  <c r="BI9" i="4"/>
  <c r="BH9" i="4"/>
  <c r="BG9" i="4"/>
  <c r="BF9" i="4"/>
  <c r="BE9" i="4"/>
  <c r="BD9" i="4"/>
  <c r="BC9" i="4"/>
  <c r="BB9" i="4"/>
  <c r="BA9" i="4"/>
  <c r="AY9" i="4"/>
  <c r="AX9" i="4"/>
  <c r="AW9" i="4"/>
  <c r="AV9" i="4"/>
  <c r="AU9" i="4"/>
  <c r="AT9" i="4"/>
  <c r="AS9" i="4"/>
  <c r="AR9" i="4"/>
  <c r="AQ9" i="4"/>
  <c r="AP9" i="4"/>
  <c r="AO9" i="4"/>
  <c r="AM9" i="4"/>
  <c r="BK8" i="4"/>
  <c r="BJ8" i="4"/>
  <c r="BI8" i="4"/>
  <c r="BH8" i="4"/>
  <c r="BG8" i="4"/>
  <c r="BF8" i="4"/>
  <c r="BE8" i="4"/>
  <c r="BD8" i="4"/>
  <c r="BC8" i="4"/>
  <c r="BB8" i="4"/>
  <c r="BA8" i="4"/>
  <c r="AY8" i="4"/>
  <c r="AX8" i="4"/>
  <c r="AW8" i="4"/>
  <c r="AV8" i="4"/>
  <c r="AU8" i="4"/>
  <c r="AT8" i="4"/>
  <c r="AS8" i="4"/>
  <c r="AR8" i="4"/>
  <c r="AQ8" i="4"/>
  <c r="AP8" i="4"/>
  <c r="AO8" i="4"/>
  <c r="AM8" i="4"/>
  <c r="BK7" i="4"/>
  <c r="BJ7" i="4"/>
  <c r="BI7" i="4"/>
  <c r="BH7" i="4"/>
  <c r="BG7" i="4"/>
  <c r="BF7" i="4"/>
  <c r="BE7" i="4"/>
  <c r="BD7" i="4"/>
  <c r="BC7" i="4"/>
  <c r="BB7" i="4"/>
  <c r="BA7" i="4"/>
  <c r="AY7" i="4"/>
  <c r="AX7" i="4"/>
  <c r="AW7" i="4"/>
  <c r="AV7" i="4"/>
  <c r="AU7" i="4"/>
  <c r="AT7" i="4"/>
  <c r="AS7" i="4"/>
  <c r="AR7" i="4"/>
  <c r="AQ7" i="4"/>
  <c r="AP7" i="4"/>
  <c r="AO7" i="4"/>
  <c r="AM7" i="4"/>
  <c r="BK6" i="4"/>
  <c r="BJ6" i="4"/>
  <c r="BI6" i="4"/>
  <c r="BH6" i="4"/>
  <c r="BG6" i="4"/>
  <c r="BF6" i="4"/>
  <c r="BE6" i="4"/>
  <c r="BD6" i="4"/>
  <c r="BC6" i="4"/>
  <c r="BB6" i="4"/>
  <c r="BA6" i="4"/>
  <c r="AY6" i="4"/>
  <c r="AX6" i="4"/>
  <c r="AW6" i="4"/>
  <c r="AV6" i="4"/>
  <c r="AU6" i="4"/>
  <c r="AT6" i="4"/>
  <c r="AS6" i="4"/>
  <c r="AR6" i="4"/>
  <c r="AQ6" i="4"/>
  <c r="AP6" i="4"/>
  <c r="AO6" i="4"/>
  <c r="AM6" i="4"/>
  <c r="BK5" i="4"/>
  <c r="BJ5" i="4"/>
  <c r="BI5" i="4"/>
  <c r="BH5" i="4"/>
  <c r="BG5" i="4"/>
  <c r="BF5" i="4"/>
  <c r="BE5" i="4"/>
  <c r="BD5" i="4"/>
  <c r="BC5" i="4"/>
  <c r="BB5" i="4"/>
  <c r="BA5" i="4"/>
  <c r="AY5" i="4"/>
  <c r="AX5" i="4"/>
  <c r="AW5" i="4"/>
  <c r="AV5" i="4"/>
  <c r="AU5" i="4"/>
  <c r="AT5" i="4"/>
  <c r="AS5" i="4"/>
  <c r="AR5" i="4"/>
  <c r="AQ5" i="4"/>
  <c r="AP5" i="4"/>
  <c r="AO5" i="4"/>
  <c r="AM5" i="4"/>
  <c r="AX1" i="4"/>
  <c r="AQ1" i="4"/>
  <c r="AU1" i="4" s="1"/>
  <c r="M8" i="4" l="1"/>
  <c r="I8" i="4" s="1"/>
  <c r="F8" i="4" s="1"/>
  <c r="E8" i="4" s="1"/>
  <c r="M9" i="4"/>
  <c r="I9" i="4" s="1"/>
  <c r="F9" i="4" s="1"/>
  <c r="E9" i="4" s="1"/>
  <c r="BL9" i="4"/>
  <c r="BL10" i="4"/>
  <c r="N10" i="4" s="1"/>
  <c r="BL25" i="4"/>
  <c r="BM27" i="4"/>
  <c r="M5" i="4"/>
  <c r="I5" i="4" s="1"/>
  <c r="F5" i="4" s="1"/>
  <c r="E5" i="4" s="1"/>
  <c r="BL5" i="4"/>
  <c r="N5" i="4" s="1"/>
  <c r="M6" i="4"/>
  <c r="I6" i="4" s="1"/>
  <c r="BL6" i="4"/>
  <c r="N6" i="4" s="1"/>
  <c r="M7" i="4"/>
  <c r="I7" i="4" s="1"/>
  <c r="F7" i="4" s="1"/>
  <c r="E7" i="4" s="1"/>
  <c r="BL7" i="4"/>
  <c r="BM8" i="4"/>
  <c r="BL11" i="4"/>
  <c r="N11" i="4" s="1"/>
  <c r="BN11" i="4"/>
  <c r="BM12" i="4"/>
  <c r="M13" i="4"/>
  <c r="I13" i="4" s="1"/>
  <c r="F13" i="4" s="1"/>
  <c r="E13" i="4" s="1"/>
  <c r="BL13" i="4"/>
  <c r="BM16" i="4"/>
  <c r="M17" i="4"/>
  <c r="I17" i="4" s="1"/>
  <c r="F17" i="4" s="1"/>
  <c r="E17" i="4" s="1"/>
  <c r="BL17" i="4"/>
  <c r="M18" i="4"/>
  <c r="I18" i="4" s="1"/>
  <c r="F18" i="4" s="1"/>
  <c r="E18" i="4" s="1"/>
  <c r="BL18" i="4"/>
  <c r="N18" i="4" s="1"/>
  <c r="BL19" i="4"/>
  <c r="BM20" i="4"/>
  <c r="M21" i="4"/>
  <c r="I21" i="4" s="1"/>
  <c r="F21" i="4" s="1"/>
  <c r="E21" i="4" s="1"/>
  <c r="BL21" i="4"/>
  <c r="BL23" i="4"/>
  <c r="M25" i="4"/>
  <c r="I25" i="4" s="1"/>
  <c r="F25" i="4" s="1"/>
  <c r="E25" i="4" s="1"/>
  <c r="BL27" i="4"/>
  <c r="N27" i="4" s="1"/>
  <c r="N13" i="4"/>
  <c r="N21" i="4"/>
  <c r="N9" i="4"/>
  <c r="N17" i="4"/>
  <c r="BM5" i="4"/>
  <c r="BO5" i="4" s="1"/>
  <c r="O5" i="4" s="1"/>
  <c r="N15" i="4"/>
  <c r="BO16" i="4"/>
  <c r="O16" i="4" s="1"/>
  <c r="N16" i="4"/>
  <c r="BO27" i="4"/>
  <c r="O27" i="4" s="1"/>
  <c r="N23" i="4"/>
  <c r="BL28" i="4"/>
  <c r="N7" i="4"/>
  <c r="BL8" i="4"/>
  <c r="BN8" i="4"/>
  <c r="N19" i="4"/>
  <c r="N25" i="4"/>
  <c r="N26" i="4"/>
  <c r="N24" i="4"/>
  <c r="F6" i="4"/>
  <c r="E6" i="4" s="1"/>
  <c r="BN7" i="4"/>
  <c r="BM9" i="4"/>
  <c r="BO9" i="4" s="1"/>
  <c r="O9" i="4" s="1"/>
  <c r="BO12" i="4"/>
  <c r="O12" i="4" s="1"/>
  <c r="N12" i="4"/>
  <c r="BL14" i="4"/>
  <c r="BN15" i="4"/>
  <c r="M16" i="4"/>
  <c r="I16" i="4" s="1"/>
  <c r="F16" i="4" s="1"/>
  <c r="E16" i="4" s="1"/>
  <c r="BO20" i="4"/>
  <c r="O20" i="4" s="1"/>
  <c r="N20" i="4"/>
  <c r="BL22" i="4"/>
  <c r="BN12" i="4"/>
  <c r="BM13" i="4"/>
  <c r="BN16" i="4"/>
  <c r="BM17" i="4"/>
  <c r="BO17" i="4" s="1"/>
  <c r="O17" i="4" s="1"/>
  <c r="BN20" i="4"/>
  <c r="BM21" i="4"/>
  <c r="BO21" i="4" s="1"/>
  <c r="O21" i="4" s="1"/>
  <c r="BN24" i="4"/>
  <c r="BM25" i="4"/>
  <c r="BO25" i="4" s="1"/>
  <c r="O25" i="4" s="1"/>
  <c r="BN28" i="4"/>
  <c r="BM24" i="4"/>
  <c r="BO24" i="4" s="1"/>
  <c r="O24" i="4" s="1"/>
  <c r="BM28" i="4"/>
  <c r="BN5" i="4"/>
  <c r="BM6" i="4"/>
  <c r="BO6" i="4" s="1"/>
  <c r="O6" i="4" s="1"/>
  <c r="BN9" i="4"/>
  <c r="BM10" i="4"/>
  <c r="BO10" i="4" s="1"/>
  <c r="O10" i="4" s="1"/>
  <c r="BN13" i="4"/>
  <c r="BM14" i="4"/>
  <c r="BN17" i="4"/>
  <c r="BM18" i="4"/>
  <c r="BO18" i="4" s="1"/>
  <c r="O18" i="4" s="1"/>
  <c r="BN21" i="4"/>
  <c r="BM22" i="4"/>
  <c r="BN25" i="4"/>
  <c r="BM26" i="4"/>
  <c r="BO26" i="4" s="1"/>
  <c r="O26" i="4" s="1"/>
  <c r="BN6" i="4"/>
  <c r="BM7" i="4"/>
  <c r="BO7" i="4" s="1"/>
  <c r="O7" i="4" s="1"/>
  <c r="BN10" i="4"/>
  <c r="BM11" i="4"/>
  <c r="BO11" i="4" s="1"/>
  <c r="O11" i="4" s="1"/>
  <c r="BN14" i="4"/>
  <c r="BM15" i="4"/>
  <c r="BO15" i="4" s="1"/>
  <c r="O15" i="4" s="1"/>
  <c r="BN18" i="4"/>
  <c r="BM19" i="4"/>
  <c r="BO19" i="4" s="1"/>
  <c r="O19" i="4" s="1"/>
  <c r="BN22" i="4"/>
  <c r="BM23" i="4"/>
  <c r="BO23" i="4" s="1"/>
  <c r="O23" i="4" s="1"/>
  <c r="BN26" i="4"/>
  <c r="A39" i="3"/>
  <c r="BK37" i="3"/>
  <c r="BJ37" i="3"/>
  <c r="BI37" i="3"/>
  <c r="BH37" i="3"/>
  <c r="BG37" i="3"/>
  <c r="BF37" i="3"/>
  <c r="BE37" i="3"/>
  <c r="BD37" i="3"/>
  <c r="BC37" i="3"/>
  <c r="BB37" i="3"/>
  <c r="BA37" i="3"/>
  <c r="BL37" i="3" s="1"/>
  <c r="AY37" i="3"/>
  <c r="AX37" i="3"/>
  <c r="AW37" i="3"/>
  <c r="AV37" i="3"/>
  <c r="AU37" i="3"/>
  <c r="AT37" i="3"/>
  <c r="AS37" i="3"/>
  <c r="AR37" i="3"/>
  <c r="AQ37" i="3"/>
  <c r="AP37" i="3"/>
  <c r="M37" i="3" s="1"/>
  <c r="I37" i="3" s="1"/>
  <c r="F37" i="3" s="1"/>
  <c r="E37" i="3" s="1"/>
  <c r="AO37" i="3"/>
  <c r="AM37" i="3"/>
  <c r="BK36" i="3"/>
  <c r="BJ36" i="3"/>
  <c r="BI36" i="3"/>
  <c r="BH36" i="3"/>
  <c r="BG36" i="3"/>
  <c r="BF36" i="3"/>
  <c r="BE36" i="3"/>
  <c r="BD36" i="3"/>
  <c r="BC36" i="3"/>
  <c r="BB36" i="3"/>
  <c r="BA36" i="3"/>
  <c r="BL36" i="3" s="1"/>
  <c r="AY36" i="3"/>
  <c r="AX36" i="3"/>
  <c r="AW36" i="3"/>
  <c r="AV36" i="3"/>
  <c r="AU36" i="3"/>
  <c r="AT36" i="3"/>
  <c r="AS36" i="3"/>
  <c r="AR36" i="3"/>
  <c r="AQ36" i="3"/>
  <c r="AP36" i="3"/>
  <c r="M36" i="3" s="1"/>
  <c r="I36" i="3" s="1"/>
  <c r="F36" i="3" s="1"/>
  <c r="E36" i="3" s="1"/>
  <c r="AO36" i="3"/>
  <c r="AM36" i="3"/>
  <c r="BK35" i="3"/>
  <c r="BJ35" i="3"/>
  <c r="BI35" i="3"/>
  <c r="BH35" i="3"/>
  <c r="BG35" i="3"/>
  <c r="BF35" i="3"/>
  <c r="BE35" i="3"/>
  <c r="BD35" i="3"/>
  <c r="BC35" i="3"/>
  <c r="BB35" i="3"/>
  <c r="BA35" i="3"/>
  <c r="BL35" i="3" s="1"/>
  <c r="AY35" i="3"/>
  <c r="AX35" i="3"/>
  <c r="AW35" i="3"/>
  <c r="AV35" i="3"/>
  <c r="AU35" i="3"/>
  <c r="AT35" i="3"/>
  <c r="AS35" i="3"/>
  <c r="AR35" i="3"/>
  <c r="AQ35" i="3"/>
  <c r="AP35" i="3"/>
  <c r="M35" i="3" s="1"/>
  <c r="I35" i="3" s="1"/>
  <c r="F35" i="3" s="1"/>
  <c r="E35" i="3" s="1"/>
  <c r="AO35" i="3"/>
  <c r="AM35" i="3"/>
  <c r="BK34" i="3"/>
  <c r="BJ34" i="3"/>
  <c r="BI34" i="3"/>
  <c r="BH34" i="3"/>
  <c r="BG34" i="3"/>
  <c r="BF34" i="3"/>
  <c r="BE34" i="3"/>
  <c r="BD34" i="3"/>
  <c r="BC34" i="3"/>
  <c r="BB34" i="3"/>
  <c r="BA34" i="3"/>
  <c r="AY34" i="3"/>
  <c r="AX34" i="3"/>
  <c r="AW34" i="3"/>
  <c r="AV34" i="3"/>
  <c r="AU34" i="3"/>
  <c r="AT34" i="3"/>
  <c r="AS34" i="3"/>
  <c r="AR34" i="3"/>
  <c r="AQ34" i="3"/>
  <c r="AP34" i="3"/>
  <c r="AO34" i="3"/>
  <c r="AM34" i="3"/>
  <c r="BK33" i="3"/>
  <c r="BJ33" i="3"/>
  <c r="BI33" i="3"/>
  <c r="BH33" i="3"/>
  <c r="BG33" i="3"/>
  <c r="BF33" i="3"/>
  <c r="BE33" i="3"/>
  <c r="BD33" i="3"/>
  <c r="BC33" i="3"/>
  <c r="BB33" i="3"/>
  <c r="BA33" i="3"/>
  <c r="AY33" i="3"/>
  <c r="AX33" i="3"/>
  <c r="AW33" i="3"/>
  <c r="AV33" i="3"/>
  <c r="AU33" i="3"/>
  <c r="AT33" i="3"/>
  <c r="AS33" i="3"/>
  <c r="AR33" i="3"/>
  <c r="AQ33" i="3"/>
  <c r="AP33" i="3"/>
  <c r="AO33" i="3"/>
  <c r="AM33" i="3"/>
  <c r="BK32" i="3"/>
  <c r="BJ32" i="3"/>
  <c r="BI32" i="3"/>
  <c r="BH32" i="3"/>
  <c r="BG32" i="3"/>
  <c r="BF32" i="3"/>
  <c r="BE32" i="3"/>
  <c r="BD32" i="3"/>
  <c r="BC32" i="3"/>
  <c r="BB32" i="3"/>
  <c r="BA32" i="3"/>
  <c r="AY32" i="3"/>
  <c r="AX32" i="3"/>
  <c r="AW32" i="3"/>
  <c r="AV32" i="3"/>
  <c r="AU32" i="3"/>
  <c r="AT32" i="3"/>
  <c r="AS32" i="3"/>
  <c r="AR32" i="3"/>
  <c r="AQ32" i="3"/>
  <c r="AP32" i="3"/>
  <c r="AO32" i="3"/>
  <c r="AM32" i="3"/>
  <c r="BK31" i="3"/>
  <c r="BJ31" i="3"/>
  <c r="BI31" i="3"/>
  <c r="BH31" i="3"/>
  <c r="BG31" i="3"/>
  <c r="BF31" i="3"/>
  <c r="BE31" i="3"/>
  <c r="BD31" i="3"/>
  <c r="BC31" i="3"/>
  <c r="BB31" i="3"/>
  <c r="BA31" i="3"/>
  <c r="AY31" i="3"/>
  <c r="AX31" i="3"/>
  <c r="AW31" i="3"/>
  <c r="AV31" i="3"/>
  <c r="AU31" i="3"/>
  <c r="AT31" i="3"/>
  <c r="AS31" i="3"/>
  <c r="AR31" i="3"/>
  <c r="AQ31" i="3"/>
  <c r="AP31" i="3"/>
  <c r="AO31" i="3"/>
  <c r="AM31" i="3"/>
  <c r="BK30" i="3"/>
  <c r="BJ30" i="3"/>
  <c r="BI30" i="3"/>
  <c r="BH30" i="3"/>
  <c r="BG30" i="3"/>
  <c r="BF30" i="3"/>
  <c r="BE30" i="3"/>
  <c r="BD30" i="3"/>
  <c r="BC30" i="3"/>
  <c r="BB30" i="3"/>
  <c r="BA30" i="3"/>
  <c r="AY30" i="3"/>
  <c r="AX30" i="3"/>
  <c r="AW30" i="3"/>
  <c r="AV30" i="3"/>
  <c r="AU30" i="3"/>
  <c r="AT30" i="3"/>
  <c r="AS30" i="3"/>
  <c r="AR30" i="3"/>
  <c r="AQ30" i="3"/>
  <c r="AP30" i="3"/>
  <c r="AO30" i="3"/>
  <c r="AM30" i="3"/>
  <c r="BK29" i="3"/>
  <c r="BJ29" i="3"/>
  <c r="BI29" i="3"/>
  <c r="BH29" i="3"/>
  <c r="BG29" i="3"/>
  <c r="BF29" i="3"/>
  <c r="BE29" i="3"/>
  <c r="BD29" i="3"/>
  <c r="BC29" i="3"/>
  <c r="BB29" i="3"/>
  <c r="BA29" i="3"/>
  <c r="BL29" i="3" s="1"/>
  <c r="AY29" i="3"/>
  <c r="AX29" i="3"/>
  <c r="AW29" i="3"/>
  <c r="AV29" i="3"/>
  <c r="AU29" i="3"/>
  <c r="AT29" i="3"/>
  <c r="AS29" i="3"/>
  <c r="AR29" i="3"/>
  <c r="AQ29" i="3"/>
  <c r="AP29" i="3"/>
  <c r="M29" i="3" s="1"/>
  <c r="I29" i="3" s="1"/>
  <c r="F29" i="3" s="1"/>
  <c r="E29" i="3" s="1"/>
  <c r="AO29" i="3"/>
  <c r="AM29" i="3"/>
  <c r="BK28" i="3"/>
  <c r="BJ28" i="3"/>
  <c r="BI28" i="3"/>
  <c r="BH28" i="3"/>
  <c r="BG28" i="3"/>
  <c r="BF28" i="3"/>
  <c r="BE28" i="3"/>
  <c r="BD28" i="3"/>
  <c r="BC28" i="3"/>
  <c r="BB28" i="3"/>
  <c r="BA28" i="3"/>
  <c r="BL28" i="3" s="1"/>
  <c r="AY28" i="3"/>
  <c r="AX28" i="3"/>
  <c r="AW28" i="3"/>
  <c r="AV28" i="3"/>
  <c r="AU28" i="3"/>
  <c r="AT28" i="3"/>
  <c r="AS28" i="3"/>
  <c r="AR28" i="3"/>
  <c r="AQ28" i="3"/>
  <c r="AP28" i="3"/>
  <c r="M28" i="3" s="1"/>
  <c r="I28" i="3" s="1"/>
  <c r="F28" i="3" s="1"/>
  <c r="E28" i="3" s="1"/>
  <c r="AO28" i="3"/>
  <c r="AM28" i="3"/>
  <c r="BK27" i="3"/>
  <c r="BJ27" i="3"/>
  <c r="BI27" i="3"/>
  <c r="BH27" i="3"/>
  <c r="BG27" i="3"/>
  <c r="BF27" i="3"/>
  <c r="BE27" i="3"/>
  <c r="BD27" i="3"/>
  <c r="BC27" i="3"/>
  <c r="BB27" i="3"/>
  <c r="BA27" i="3"/>
  <c r="BL27" i="3" s="1"/>
  <c r="AY27" i="3"/>
  <c r="AX27" i="3"/>
  <c r="AW27" i="3"/>
  <c r="AV27" i="3"/>
  <c r="AU27" i="3"/>
  <c r="AT27" i="3"/>
  <c r="AS27" i="3"/>
  <c r="AR27" i="3"/>
  <c r="AQ27" i="3"/>
  <c r="AP27" i="3"/>
  <c r="M27" i="3" s="1"/>
  <c r="I27" i="3" s="1"/>
  <c r="F27" i="3" s="1"/>
  <c r="E27" i="3" s="1"/>
  <c r="AO27" i="3"/>
  <c r="AM27" i="3"/>
  <c r="BK26" i="3"/>
  <c r="BJ26" i="3"/>
  <c r="BI26" i="3"/>
  <c r="BH26" i="3"/>
  <c r="BG26" i="3"/>
  <c r="BF26" i="3"/>
  <c r="BE26" i="3"/>
  <c r="BD26" i="3"/>
  <c r="BC26" i="3"/>
  <c r="BB26" i="3"/>
  <c r="BA26" i="3"/>
  <c r="AY26" i="3"/>
  <c r="AX26" i="3"/>
  <c r="AW26" i="3"/>
  <c r="AV26" i="3"/>
  <c r="AU26" i="3"/>
  <c r="AT26" i="3"/>
  <c r="AS26" i="3"/>
  <c r="AR26" i="3"/>
  <c r="AQ26" i="3"/>
  <c r="AP26" i="3"/>
  <c r="M26" i="3" s="1"/>
  <c r="I26" i="3" s="1"/>
  <c r="F26" i="3" s="1"/>
  <c r="E26" i="3" s="1"/>
  <c r="AO26" i="3"/>
  <c r="AM26" i="3"/>
  <c r="BK25" i="3"/>
  <c r="BJ25" i="3"/>
  <c r="BI25" i="3"/>
  <c r="BH25" i="3"/>
  <c r="BG25" i="3"/>
  <c r="BF25" i="3"/>
  <c r="BE25" i="3"/>
  <c r="BD25" i="3"/>
  <c r="BC25" i="3"/>
  <c r="BB25" i="3"/>
  <c r="BA25" i="3"/>
  <c r="BL25" i="3" s="1"/>
  <c r="AY25" i="3"/>
  <c r="AX25" i="3"/>
  <c r="AW25" i="3"/>
  <c r="AV25" i="3"/>
  <c r="AU25" i="3"/>
  <c r="AT25" i="3"/>
  <c r="AS25" i="3"/>
  <c r="AR25" i="3"/>
  <c r="AQ25" i="3"/>
  <c r="AP25" i="3"/>
  <c r="AO25" i="3"/>
  <c r="AM25" i="3"/>
  <c r="BK24" i="3"/>
  <c r="BJ24" i="3"/>
  <c r="BI24" i="3"/>
  <c r="BH24" i="3"/>
  <c r="BG24" i="3"/>
  <c r="BF24" i="3"/>
  <c r="BE24" i="3"/>
  <c r="BD24" i="3"/>
  <c r="BC24" i="3"/>
  <c r="BB24" i="3"/>
  <c r="BN24" i="3" s="1"/>
  <c r="BA24" i="3"/>
  <c r="AY24" i="3"/>
  <c r="AX24" i="3"/>
  <c r="AW24" i="3"/>
  <c r="AV24" i="3"/>
  <c r="AU24" i="3"/>
  <c r="AT24" i="3"/>
  <c r="AS24" i="3"/>
  <c r="AR24" i="3"/>
  <c r="AQ24" i="3"/>
  <c r="AP24" i="3"/>
  <c r="AO24" i="3"/>
  <c r="M24" i="3" s="1"/>
  <c r="I24" i="3" s="1"/>
  <c r="F24" i="3" s="1"/>
  <c r="E24" i="3" s="1"/>
  <c r="AM24" i="3"/>
  <c r="BK23" i="3"/>
  <c r="BJ23" i="3"/>
  <c r="BI23" i="3"/>
  <c r="BH23" i="3"/>
  <c r="BG23" i="3"/>
  <c r="BF23" i="3"/>
  <c r="BE23" i="3"/>
  <c r="BD23" i="3"/>
  <c r="BC23" i="3"/>
  <c r="BB23" i="3"/>
  <c r="BA23" i="3"/>
  <c r="AY23" i="3"/>
  <c r="AX23" i="3"/>
  <c r="AW23" i="3"/>
  <c r="AV23" i="3"/>
  <c r="AU23" i="3"/>
  <c r="AT23" i="3"/>
  <c r="AS23" i="3"/>
  <c r="AR23" i="3"/>
  <c r="AQ23" i="3"/>
  <c r="AP23" i="3"/>
  <c r="M23" i="3" s="1"/>
  <c r="I23" i="3" s="1"/>
  <c r="F23" i="3" s="1"/>
  <c r="E23" i="3" s="1"/>
  <c r="AO23" i="3"/>
  <c r="AM23" i="3"/>
  <c r="BK22" i="3"/>
  <c r="BJ22" i="3"/>
  <c r="BI22" i="3"/>
  <c r="BH22" i="3"/>
  <c r="BG22" i="3"/>
  <c r="BF22" i="3"/>
  <c r="BE22" i="3"/>
  <c r="BD22" i="3"/>
  <c r="BC22" i="3"/>
  <c r="BB22" i="3"/>
  <c r="BA22" i="3"/>
  <c r="AY22" i="3"/>
  <c r="AX22" i="3"/>
  <c r="AW22" i="3"/>
  <c r="AV22" i="3"/>
  <c r="AU22" i="3"/>
  <c r="AT22" i="3"/>
  <c r="AS22" i="3"/>
  <c r="AR22" i="3"/>
  <c r="AQ22" i="3"/>
  <c r="AP22" i="3"/>
  <c r="AO22" i="3"/>
  <c r="AM22" i="3"/>
  <c r="BK21" i="3"/>
  <c r="BJ21" i="3"/>
  <c r="BI21" i="3"/>
  <c r="BH21" i="3"/>
  <c r="BG21" i="3"/>
  <c r="BF21" i="3"/>
  <c r="BE21" i="3"/>
  <c r="BD21" i="3"/>
  <c r="BC21" i="3"/>
  <c r="BB21" i="3"/>
  <c r="BA21" i="3"/>
  <c r="AY21" i="3"/>
  <c r="AX21" i="3"/>
  <c r="AW21" i="3"/>
  <c r="AV21" i="3"/>
  <c r="AU21" i="3"/>
  <c r="AT21" i="3"/>
  <c r="AS21" i="3"/>
  <c r="AR21" i="3"/>
  <c r="AQ21" i="3"/>
  <c r="AP21" i="3"/>
  <c r="AO21" i="3"/>
  <c r="AM21" i="3"/>
  <c r="BK20" i="3"/>
  <c r="BJ20" i="3"/>
  <c r="BI20" i="3"/>
  <c r="BH20" i="3"/>
  <c r="BG20" i="3"/>
  <c r="BF20" i="3"/>
  <c r="BE20" i="3"/>
  <c r="BD20" i="3"/>
  <c r="BC20" i="3"/>
  <c r="BB20" i="3"/>
  <c r="BN20" i="3" s="1"/>
  <c r="BA20" i="3"/>
  <c r="AY20" i="3"/>
  <c r="AX20" i="3"/>
  <c r="AW20" i="3"/>
  <c r="AV20" i="3"/>
  <c r="AU20" i="3"/>
  <c r="AT20" i="3"/>
  <c r="AS20" i="3"/>
  <c r="AR20" i="3"/>
  <c r="AQ20" i="3"/>
  <c r="AP20" i="3"/>
  <c r="AO20" i="3"/>
  <c r="AM20" i="3"/>
  <c r="M20" i="3"/>
  <c r="I20" i="3" s="1"/>
  <c r="F20" i="3" s="1"/>
  <c r="E20" i="3" s="1"/>
  <c r="BK19" i="3"/>
  <c r="BJ19" i="3"/>
  <c r="BI19" i="3"/>
  <c r="BH19" i="3"/>
  <c r="BG19" i="3"/>
  <c r="BF19" i="3"/>
  <c r="BE19" i="3"/>
  <c r="BD19" i="3"/>
  <c r="BC19" i="3"/>
  <c r="BB19" i="3"/>
  <c r="BA19" i="3"/>
  <c r="AY19" i="3"/>
  <c r="AX19" i="3"/>
  <c r="AW19" i="3"/>
  <c r="AV19" i="3"/>
  <c r="AU19" i="3"/>
  <c r="AT19" i="3"/>
  <c r="AS19" i="3"/>
  <c r="AR19" i="3"/>
  <c r="AQ19" i="3"/>
  <c r="AP19" i="3"/>
  <c r="AO19" i="3"/>
  <c r="AM19" i="3"/>
  <c r="BK18" i="3"/>
  <c r="BJ18" i="3"/>
  <c r="BI18" i="3"/>
  <c r="BH18" i="3"/>
  <c r="BG18" i="3"/>
  <c r="BF18" i="3"/>
  <c r="BE18" i="3"/>
  <c r="BD18" i="3"/>
  <c r="BC18" i="3"/>
  <c r="BB18" i="3"/>
  <c r="BA18" i="3"/>
  <c r="AY18" i="3"/>
  <c r="AX18" i="3"/>
  <c r="AW18" i="3"/>
  <c r="AV18" i="3"/>
  <c r="AU18" i="3"/>
  <c r="AT18" i="3"/>
  <c r="AS18" i="3"/>
  <c r="AR18" i="3"/>
  <c r="AQ18" i="3"/>
  <c r="AP18" i="3"/>
  <c r="M18" i="3" s="1"/>
  <c r="I18" i="3" s="1"/>
  <c r="F18" i="3" s="1"/>
  <c r="E18" i="3" s="1"/>
  <c r="AO18" i="3"/>
  <c r="AM18" i="3"/>
  <c r="BK17" i="3"/>
  <c r="BJ17" i="3"/>
  <c r="BI17" i="3"/>
  <c r="BH17" i="3"/>
  <c r="BG17" i="3"/>
  <c r="BF17" i="3"/>
  <c r="BE17" i="3"/>
  <c r="BD17" i="3"/>
  <c r="BC17" i="3"/>
  <c r="BB17" i="3"/>
  <c r="BA17" i="3"/>
  <c r="BL17" i="3" s="1"/>
  <c r="AY17" i="3"/>
  <c r="AX17" i="3"/>
  <c r="AW17" i="3"/>
  <c r="AV17" i="3"/>
  <c r="AU17" i="3"/>
  <c r="AT17" i="3"/>
  <c r="AS17" i="3"/>
  <c r="AR17" i="3"/>
  <c r="AQ17" i="3"/>
  <c r="AP17" i="3"/>
  <c r="AO17" i="3"/>
  <c r="AM17" i="3"/>
  <c r="BK16" i="3"/>
  <c r="BJ16" i="3"/>
  <c r="BI16" i="3"/>
  <c r="BH16" i="3"/>
  <c r="BG16" i="3"/>
  <c r="BF16" i="3"/>
  <c r="BE16" i="3"/>
  <c r="BD16" i="3"/>
  <c r="BC16" i="3"/>
  <c r="BB16" i="3"/>
  <c r="BN16" i="3" s="1"/>
  <c r="BA16" i="3"/>
  <c r="AY16" i="3"/>
  <c r="AX16" i="3"/>
  <c r="AW16" i="3"/>
  <c r="AV16" i="3"/>
  <c r="AU16" i="3"/>
  <c r="AT16" i="3"/>
  <c r="AS16" i="3"/>
  <c r="AR16" i="3"/>
  <c r="AQ16" i="3"/>
  <c r="AP16" i="3"/>
  <c r="AO16" i="3"/>
  <c r="M16" i="3" s="1"/>
  <c r="I16" i="3" s="1"/>
  <c r="F16" i="3" s="1"/>
  <c r="E16" i="3" s="1"/>
  <c r="AM16" i="3"/>
  <c r="BK15" i="3"/>
  <c r="BJ15" i="3"/>
  <c r="BI15" i="3"/>
  <c r="BH15" i="3"/>
  <c r="BG15" i="3"/>
  <c r="BF15" i="3"/>
  <c r="BE15" i="3"/>
  <c r="BD15" i="3"/>
  <c r="BC15" i="3"/>
  <c r="BB15" i="3"/>
  <c r="BA15" i="3"/>
  <c r="AY15" i="3"/>
  <c r="AX15" i="3"/>
  <c r="AW15" i="3"/>
  <c r="AV15" i="3"/>
  <c r="AU15" i="3"/>
  <c r="AT15" i="3"/>
  <c r="AS15" i="3"/>
  <c r="AR15" i="3"/>
  <c r="AQ15" i="3"/>
  <c r="AP15" i="3"/>
  <c r="M15" i="3" s="1"/>
  <c r="I15" i="3" s="1"/>
  <c r="F15" i="3" s="1"/>
  <c r="E15" i="3" s="1"/>
  <c r="AO15" i="3"/>
  <c r="AM15" i="3"/>
  <c r="BK14" i="3"/>
  <c r="BJ14" i="3"/>
  <c r="BI14" i="3"/>
  <c r="BH14" i="3"/>
  <c r="BG14" i="3"/>
  <c r="BF14" i="3"/>
  <c r="BE14" i="3"/>
  <c r="BD14" i="3"/>
  <c r="BC14" i="3"/>
  <c r="BB14" i="3"/>
  <c r="BA14" i="3"/>
  <c r="AY14" i="3"/>
  <c r="AX14" i="3"/>
  <c r="AW14" i="3"/>
  <c r="AV14" i="3"/>
  <c r="AU14" i="3"/>
  <c r="AT14" i="3"/>
  <c r="AS14" i="3"/>
  <c r="AR14" i="3"/>
  <c r="AQ14" i="3"/>
  <c r="AP14" i="3"/>
  <c r="AO14" i="3"/>
  <c r="AM14" i="3"/>
  <c r="BK13" i="3"/>
  <c r="BJ13" i="3"/>
  <c r="BI13" i="3"/>
  <c r="BH13" i="3"/>
  <c r="BG13" i="3"/>
  <c r="BF13" i="3"/>
  <c r="BE13" i="3"/>
  <c r="BD13" i="3"/>
  <c r="BC13" i="3"/>
  <c r="BB13" i="3"/>
  <c r="BA13" i="3"/>
  <c r="BL13" i="3" s="1"/>
  <c r="AY13" i="3"/>
  <c r="AX13" i="3"/>
  <c r="AW13" i="3"/>
  <c r="AV13" i="3"/>
  <c r="AU13" i="3"/>
  <c r="AT13" i="3"/>
  <c r="AS13" i="3"/>
  <c r="AR13" i="3"/>
  <c r="AQ13" i="3"/>
  <c r="AP13" i="3"/>
  <c r="M13" i="3" s="1"/>
  <c r="I13" i="3" s="1"/>
  <c r="AO13" i="3"/>
  <c r="AM13" i="3"/>
  <c r="BK12" i="3"/>
  <c r="BJ12" i="3"/>
  <c r="BI12" i="3"/>
  <c r="BH12" i="3"/>
  <c r="BG12" i="3"/>
  <c r="BF12" i="3"/>
  <c r="BE12" i="3"/>
  <c r="BD12" i="3"/>
  <c r="BC12" i="3"/>
  <c r="BB12" i="3"/>
  <c r="BA12" i="3"/>
  <c r="AY12" i="3"/>
  <c r="AX12" i="3"/>
  <c r="AW12" i="3"/>
  <c r="AV12" i="3"/>
  <c r="AU12" i="3"/>
  <c r="AT12" i="3"/>
  <c r="AS12" i="3"/>
  <c r="AR12" i="3"/>
  <c r="AQ12" i="3"/>
  <c r="AP12" i="3"/>
  <c r="M12" i="3" s="1"/>
  <c r="I12" i="3" s="1"/>
  <c r="F12" i="3" s="1"/>
  <c r="E12" i="3" s="1"/>
  <c r="AO12" i="3"/>
  <c r="AM12" i="3"/>
  <c r="BK11" i="3"/>
  <c r="BJ11" i="3"/>
  <c r="BI11" i="3"/>
  <c r="BH11" i="3"/>
  <c r="BG11" i="3"/>
  <c r="BF11" i="3"/>
  <c r="BE11" i="3"/>
  <c r="BD11" i="3"/>
  <c r="BC11" i="3"/>
  <c r="BB11" i="3"/>
  <c r="BA11" i="3"/>
  <c r="BL11" i="3" s="1"/>
  <c r="AY11" i="3"/>
  <c r="AX11" i="3"/>
  <c r="AW11" i="3"/>
  <c r="AV11" i="3"/>
  <c r="AU11" i="3"/>
  <c r="AT11" i="3"/>
  <c r="AS11" i="3"/>
  <c r="AR11" i="3"/>
  <c r="AQ11" i="3"/>
  <c r="AP11" i="3"/>
  <c r="M11" i="3" s="1"/>
  <c r="I11" i="3" s="1"/>
  <c r="F11" i="3" s="1"/>
  <c r="E11" i="3" s="1"/>
  <c r="AO11" i="3"/>
  <c r="AM11" i="3"/>
  <c r="BK10" i="3"/>
  <c r="BJ10" i="3"/>
  <c r="BI10" i="3"/>
  <c r="BH10" i="3"/>
  <c r="BG10" i="3"/>
  <c r="BF10" i="3"/>
  <c r="BE10" i="3"/>
  <c r="BD10" i="3"/>
  <c r="BC10" i="3"/>
  <c r="BB10" i="3"/>
  <c r="BA10" i="3"/>
  <c r="AY10" i="3"/>
  <c r="AX10" i="3"/>
  <c r="AW10" i="3"/>
  <c r="AV10" i="3"/>
  <c r="AU10" i="3"/>
  <c r="AT10" i="3"/>
  <c r="AS10" i="3"/>
  <c r="AR10" i="3"/>
  <c r="AQ10" i="3"/>
  <c r="AP10" i="3"/>
  <c r="AO10" i="3"/>
  <c r="AM10" i="3"/>
  <c r="BK9" i="3"/>
  <c r="BJ9" i="3"/>
  <c r="BI9" i="3"/>
  <c r="BH9" i="3"/>
  <c r="BG9" i="3"/>
  <c r="BF9" i="3"/>
  <c r="BE9" i="3"/>
  <c r="BD9" i="3"/>
  <c r="BC9" i="3"/>
  <c r="BB9" i="3"/>
  <c r="BA9" i="3"/>
  <c r="AY9" i="3"/>
  <c r="AX9" i="3"/>
  <c r="AW9" i="3"/>
  <c r="AV9" i="3"/>
  <c r="AU9" i="3"/>
  <c r="AT9" i="3"/>
  <c r="AS9" i="3"/>
  <c r="AR9" i="3"/>
  <c r="AQ9" i="3"/>
  <c r="AP9" i="3"/>
  <c r="AO9" i="3"/>
  <c r="AM9" i="3"/>
  <c r="BK8" i="3"/>
  <c r="BJ8" i="3"/>
  <c r="BI8" i="3"/>
  <c r="BH8" i="3"/>
  <c r="BG8" i="3"/>
  <c r="BF8" i="3"/>
  <c r="BE8" i="3"/>
  <c r="BD8" i="3"/>
  <c r="BC8" i="3"/>
  <c r="BB8" i="3"/>
  <c r="BA8" i="3"/>
  <c r="AY8" i="3"/>
  <c r="AX8" i="3"/>
  <c r="AW8" i="3"/>
  <c r="AV8" i="3"/>
  <c r="AU8" i="3"/>
  <c r="AT8" i="3"/>
  <c r="AS8" i="3"/>
  <c r="AR8" i="3"/>
  <c r="AQ8" i="3"/>
  <c r="AP8" i="3"/>
  <c r="AO8" i="3"/>
  <c r="AM8" i="3"/>
  <c r="BK7" i="3"/>
  <c r="BJ7" i="3"/>
  <c r="BI7" i="3"/>
  <c r="BH7" i="3"/>
  <c r="BG7" i="3"/>
  <c r="BF7" i="3"/>
  <c r="BE7" i="3"/>
  <c r="BD7" i="3"/>
  <c r="BC7" i="3"/>
  <c r="BB7" i="3"/>
  <c r="BA7" i="3"/>
  <c r="AY7" i="3"/>
  <c r="AX7" i="3"/>
  <c r="AW7" i="3"/>
  <c r="AV7" i="3"/>
  <c r="AU7" i="3"/>
  <c r="AT7" i="3"/>
  <c r="AS7" i="3"/>
  <c r="AR7" i="3"/>
  <c r="AQ7" i="3"/>
  <c r="AP7" i="3"/>
  <c r="AO7" i="3"/>
  <c r="AM7" i="3"/>
  <c r="BK6" i="3"/>
  <c r="BJ6" i="3"/>
  <c r="BI6" i="3"/>
  <c r="BH6" i="3"/>
  <c r="BG6" i="3"/>
  <c r="BF6" i="3"/>
  <c r="BE6" i="3"/>
  <c r="BD6" i="3"/>
  <c r="BC6" i="3"/>
  <c r="BB6" i="3"/>
  <c r="BA6" i="3"/>
  <c r="AY6" i="3"/>
  <c r="AX6" i="3"/>
  <c r="AW6" i="3"/>
  <c r="AV6" i="3"/>
  <c r="AU6" i="3"/>
  <c r="AT6" i="3"/>
  <c r="AS6" i="3"/>
  <c r="AR6" i="3"/>
  <c r="AQ6" i="3"/>
  <c r="AP6" i="3"/>
  <c r="AO6" i="3"/>
  <c r="AM6" i="3"/>
  <c r="BK5" i="3"/>
  <c r="BJ5" i="3"/>
  <c r="BI5" i="3"/>
  <c r="BH5" i="3"/>
  <c r="BG5" i="3"/>
  <c r="BF5" i="3"/>
  <c r="BE5" i="3"/>
  <c r="BD5" i="3"/>
  <c r="BC5" i="3"/>
  <c r="BB5" i="3"/>
  <c r="BA5" i="3"/>
  <c r="BL5" i="3" s="1"/>
  <c r="AY5" i="3"/>
  <c r="AX5" i="3"/>
  <c r="AW5" i="3"/>
  <c r="AV5" i="3"/>
  <c r="AU5" i="3"/>
  <c r="AT5" i="3"/>
  <c r="AS5" i="3"/>
  <c r="AR5" i="3"/>
  <c r="AQ5" i="3"/>
  <c r="AP5" i="3"/>
  <c r="M5" i="3" s="1"/>
  <c r="I5" i="3" s="1"/>
  <c r="F5" i="3" s="1"/>
  <c r="E5" i="3" s="1"/>
  <c r="AO5" i="3"/>
  <c r="AM5" i="3"/>
  <c r="AX1" i="3"/>
  <c r="AU1" i="3"/>
  <c r="AQ1" i="3"/>
  <c r="BL10" i="3" l="1"/>
  <c r="F13" i="3"/>
  <c r="E13" i="3" s="1"/>
  <c r="BL14" i="3"/>
  <c r="BL22" i="3"/>
  <c r="BL30" i="3"/>
  <c r="BL34" i="3"/>
  <c r="N34" i="3" s="1"/>
  <c r="BM36" i="3"/>
  <c r="M6" i="3"/>
  <c r="I6" i="3" s="1"/>
  <c r="F6" i="3" s="1"/>
  <c r="E6" i="3" s="1"/>
  <c r="BL6" i="3"/>
  <c r="M7" i="3"/>
  <c r="I7" i="3" s="1"/>
  <c r="F7" i="3" s="1"/>
  <c r="E7" i="3" s="1"/>
  <c r="M8" i="3"/>
  <c r="I8" i="3" s="1"/>
  <c r="F8" i="3" s="1"/>
  <c r="E8" i="3" s="1"/>
  <c r="BN8" i="3"/>
  <c r="BL9" i="3"/>
  <c r="M10" i="3"/>
  <c r="I10" i="3" s="1"/>
  <c r="F10" i="3" s="1"/>
  <c r="E10" i="3" s="1"/>
  <c r="BN12" i="3"/>
  <c r="M14" i="3"/>
  <c r="I14" i="3" s="1"/>
  <c r="F14" i="3" s="1"/>
  <c r="E14" i="3" s="1"/>
  <c r="BL18" i="3"/>
  <c r="M19" i="3"/>
  <c r="I19" i="3" s="1"/>
  <c r="F19" i="3" s="1"/>
  <c r="E19" i="3" s="1"/>
  <c r="BL19" i="3"/>
  <c r="M21" i="3"/>
  <c r="I21" i="3" s="1"/>
  <c r="F21" i="3" s="1"/>
  <c r="E21" i="3" s="1"/>
  <c r="BL21" i="3"/>
  <c r="M22" i="3"/>
  <c r="I22" i="3" s="1"/>
  <c r="F22" i="3" s="1"/>
  <c r="E22" i="3" s="1"/>
  <c r="BL26" i="3"/>
  <c r="BN28" i="3"/>
  <c r="BM29" i="3"/>
  <c r="M30" i="3"/>
  <c r="I30" i="3" s="1"/>
  <c r="F30" i="3" s="1"/>
  <c r="E30" i="3" s="1"/>
  <c r="M31" i="3"/>
  <c r="I31" i="3" s="1"/>
  <c r="F31" i="3" s="1"/>
  <c r="E31" i="3" s="1"/>
  <c r="M32" i="3"/>
  <c r="I32" i="3" s="1"/>
  <c r="F32" i="3" s="1"/>
  <c r="E32" i="3" s="1"/>
  <c r="BN32" i="3"/>
  <c r="BL33" i="3"/>
  <c r="N33" i="3" s="1"/>
  <c r="M34" i="3"/>
  <c r="I34" i="3" s="1"/>
  <c r="F34" i="3" s="1"/>
  <c r="E34" i="3" s="1"/>
  <c r="BN36" i="3"/>
  <c r="BM37" i="3"/>
  <c r="BO13" i="4"/>
  <c r="O13" i="4" s="1"/>
  <c r="BO8" i="4"/>
  <c r="O8" i="4" s="1"/>
  <c r="N8" i="4"/>
  <c r="BO22" i="4"/>
  <c r="O22" i="4" s="1"/>
  <c r="N22" i="4"/>
  <c r="BO14" i="4"/>
  <c r="O14" i="4" s="1"/>
  <c r="N14" i="4"/>
  <c r="BO28" i="4"/>
  <c r="O28" i="4" s="1"/>
  <c r="N28" i="4"/>
  <c r="N18" i="3"/>
  <c r="N26" i="3"/>
  <c r="N10" i="3"/>
  <c r="N30" i="3"/>
  <c r="N6" i="3"/>
  <c r="N14" i="3"/>
  <c r="N22" i="3"/>
  <c r="BO33" i="3"/>
  <c r="O33" i="3" s="1"/>
  <c r="BM5" i="3"/>
  <c r="BO5" i="3" s="1"/>
  <c r="O5" i="3" s="1"/>
  <c r="BL12" i="3"/>
  <c r="BM13" i="3"/>
  <c r="BO13" i="3" s="1"/>
  <c r="O13" i="3" s="1"/>
  <c r="BL20" i="3"/>
  <c r="BM21" i="3"/>
  <c r="BO21" i="3" s="1"/>
  <c r="O21" i="3" s="1"/>
  <c r="N28" i="3"/>
  <c r="N9" i="3"/>
  <c r="N25" i="3"/>
  <c r="BL7" i="3"/>
  <c r="M9" i="3"/>
  <c r="I9" i="3" s="1"/>
  <c r="F9" i="3" s="1"/>
  <c r="E9" i="3" s="1"/>
  <c r="BL15" i="3"/>
  <c r="M17" i="3"/>
  <c r="I17" i="3" s="1"/>
  <c r="F17" i="3" s="1"/>
  <c r="E17" i="3" s="1"/>
  <c r="BL23" i="3"/>
  <c r="M25" i="3"/>
  <c r="I25" i="3" s="1"/>
  <c r="F25" i="3" s="1"/>
  <c r="E25" i="3" s="1"/>
  <c r="BO29" i="3"/>
  <c r="O29" i="3" s="1"/>
  <c r="N29" i="3"/>
  <c r="BL31" i="3"/>
  <c r="M33" i="3"/>
  <c r="I33" i="3" s="1"/>
  <c r="F33" i="3" s="1"/>
  <c r="E33" i="3" s="1"/>
  <c r="N17" i="3"/>
  <c r="N5" i="3"/>
  <c r="N13" i="3"/>
  <c r="N21" i="3"/>
  <c r="BL8" i="3"/>
  <c r="BM9" i="3"/>
  <c r="BO9" i="3" s="1"/>
  <c r="O9" i="3" s="1"/>
  <c r="N11" i="3"/>
  <c r="BL16" i="3"/>
  <c r="BM17" i="3"/>
  <c r="BO17" i="3" s="1"/>
  <c r="O17" i="3" s="1"/>
  <c r="N19" i="3"/>
  <c r="BL24" i="3"/>
  <c r="BM25" i="3"/>
  <c r="BO25" i="3" s="1"/>
  <c r="O25" i="3" s="1"/>
  <c r="N27" i="3"/>
  <c r="BL32" i="3"/>
  <c r="BM33" i="3"/>
  <c r="N35" i="3"/>
  <c r="BO36" i="3"/>
  <c r="O36" i="3" s="1"/>
  <c r="N36" i="3"/>
  <c r="BO37" i="3"/>
  <c r="O37" i="3" s="1"/>
  <c r="N37" i="3"/>
  <c r="BN5" i="3"/>
  <c r="BM6" i="3"/>
  <c r="BO6" i="3" s="1"/>
  <c r="O6" i="3" s="1"/>
  <c r="BN9" i="3"/>
  <c r="BM10" i="3"/>
  <c r="BO10" i="3" s="1"/>
  <c r="O10" i="3" s="1"/>
  <c r="BN13" i="3"/>
  <c r="BM14" i="3"/>
  <c r="BO14" i="3" s="1"/>
  <c r="O14" i="3" s="1"/>
  <c r="BN17" i="3"/>
  <c r="BM18" i="3"/>
  <c r="BO18" i="3" s="1"/>
  <c r="O18" i="3" s="1"/>
  <c r="BN21" i="3"/>
  <c r="BM22" i="3"/>
  <c r="BN25" i="3"/>
  <c r="BM26" i="3"/>
  <c r="BO26" i="3" s="1"/>
  <c r="O26" i="3" s="1"/>
  <c r="BN29" i="3"/>
  <c r="BM30" i="3"/>
  <c r="BO30" i="3" s="1"/>
  <c r="O30" i="3" s="1"/>
  <c r="BN33" i="3"/>
  <c r="BM34" i="3"/>
  <c r="BO34" i="3" s="1"/>
  <c r="O34" i="3" s="1"/>
  <c r="BN37" i="3"/>
  <c r="BN6" i="3"/>
  <c r="BM7" i="3"/>
  <c r="BN10" i="3"/>
  <c r="BM11" i="3"/>
  <c r="BO11" i="3" s="1"/>
  <c r="O11" i="3" s="1"/>
  <c r="BN14" i="3"/>
  <c r="BM15" i="3"/>
  <c r="BN18" i="3"/>
  <c r="BM19" i="3"/>
  <c r="BO19" i="3" s="1"/>
  <c r="O19" i="3" s="1"/>
  <c r="BN22" i="3"/>
  <c r="BM23" i="3"/>
  <c r="BN26" i="3"/>
  <c r="BM27" i="3"/>
  <c r="BO27" i="3" s="1"/>
  <c r="O27" i="3" s="1"/>
  <c r="BN30" i="3"/>
  <c r="BM31" i="3"/>
  <c r="BN34" i="3"/>
  <c r="BM35" i="3"/>
  <c r="BO35" i="3" s="1"/>
  <c r="O35" i="3" s="1"/>
  <c r="BN7" i="3"/>
  <c r="BM8" i="3"/>
  <c r="BN11" i="3"/>
  <c r="BM12" i="3"/>
  <c r="BN15" i="3"/>
  <c r="BM16" i="3"/>
  <c r="BN19" i="3"/>
  <c r="BM20" i="3"/>
  <c r="BN23" i="3"/>
  <c r="BM24" i="3"/>
  <c r="BN27" i="3"/>
  <c r="BM28" i="3"/>
  <c r="BO28" i="3" s="1"/>
  <c r="O28" i="3" s="1"/>
  <c r="BN31" i="3"/>
  <c r="BM32" i="3"/>
  <c r="BN35" i="3"/>
  <c r="A41" i="2"/>
  <c r="BK40" i="2"/>
  <c r="BJ40" i="2"/>
  <c r="BI40" i="2"/>
  <c r="BH40" i="2"/>
  <c r="BG40" i="2"/>
  <c r="BF40" i="2"/>
  <c r="BE40" i="2"/>
  <c r="BD40" i="2"/>
  <c r="BC40" i="2"/>
  <c r="BB40" i="2"/>
  <c r="BA40" i="2"/>
  <c r="BL40" i="2" s="1"/>
  <c r="AY40" i="2"/>
  <c r="AX40" i="2"/>
  <c r="AW40" i="2"/>
  <c r="AV40" i="2"/>
  <c r="AU40" i="2"/>
  <c r="AT40" i="2"/>
  <c r="AS40" i="2"/>
  <c r="AR40" i="2"/>
  <c r="AQ40" i="2"/>
  <c r="AP40" i="2"/>
  <c r="AO40" i="2"/>
  <c r="AM40" i="2"/>
  <c r="BH39" i="2"/>
  <c r="BG39" i="2"/>
  <c r="BF39" i="2"/>
  <c r="BE39" i="2"/>
  <c r="BD39" i="2"/>
  <c r="BC39" i="2"/>
  <c r="BB39" i="2"/>
  <c r="BA39" i="2"/>
  <c r="BL39" i="2" s="1"/>
  <c r="AV39" i="2"/>
  <c r="AU39" i="2"/>
  <c r="AT39" i="2"/>
  <c r="AS39" i="2"/>
  <c r="AR39" i="2"/>
  <c r="AQ39" i="2"/>
  <c r="AP39" i="2"/>
  <c r="AO39" i="2"/>
  <c r="AM39" i="2"/>
  <c r="BK38" i="2"/>
  <c r="BJ38" i="2"/>
  <c r="BI38" i="2"/>
  <c r="BH38" i="2"/>
  <c r="BG38" i="2"/>
  <c r="BF38" i="2"/>
  <c r="BE38" i="2"/>
  <c r="BD38" i="2"/>
  <c r="BC38" i="2"/>
  <c r="BB38" i="2"/>
  <c r="BA38" i="2"/>
  <c r="BL38" i="2" s="1"/>
  <c r="AY38" i="2"/>
  <c r="AX38" i="2"/>
  <c r="AW38" i="2"/>
  <c r="AV38" i="2"/>
  <c r="AU38" i="2"/>
  <c r="AT38" i="2"/>
  <c r="AS38" i="2"/>
  <c r="AR38" i="2"/>
  <c r="AQ38" i="2"/>
  <c r="AP38" i="2"/>
  <c r="AO38" i="2"/>
  <c r="AM38" i="2"/>
  <c r="BJ37" i="2"/>
  <c r="BI37" i="2"/>
  <c r="BH37" i="2"/>
  <c r="BG37" i="2"/>
  <c r="BF37" i="2"/>
  <c r="BE37" i="2"/>
  <c r="BD37" i="2"/>
  <c r="BC37" i="2"/>
  <c r="BB37" i="2"/>
  <c r="BA37" i="2"/>
  <c r="AX37" i="2"/>
  <c r="AW37" i="2"/>
  <c r="AV37" i="2"/>
  <c r="AU37" i="2"/>
  <c r="AT37" i="2"/>
  <c r="AS37" i="2"/>
  <c r="AR37" i="2"/>
  <c r="AQ37" i="2"/>
  <c r="AP37" i="2"/>
  <c r="M37" i="2" s="1"/>
  <c r="I37" i="2" s="1"/>
  <c r="F37" i="2" s="1"/>
  <c r="E37" i="2" s="1"/>
  <c r="AO37" i="2"/>
  <c r="AM37" i="2"/>
  <c r="BK36" i="2"/>
  <c r="BJ36" i="2"/>
  <c r="BI36" i="2"/>
  <c r="BH36" i="2"/>
  <c r="BG36" i="2"/>
  <c r="BF36" i="2"/>
  <c r="BE36" i="2"/>
  <c r="BD36" i="2"/>
  <c r="BC36" i="2"/>
  <c r="BB36" i="2"/>
  <c r="BA36" i="2"/>
  <c r="BL36" i="2" s="1"/>
  <c r="AY36" i="2"/>
  <c r="AX36" i="2"/>
  <c r="AW36" i="2"/>
  <c r="AV36" i="2"/>
  <c r="AU36" i="2"/>
  <c r="AT36" i="2"/>
  <c r="AS36" i="2"/>
  <c r="AR36" i="2"/>
  <c r="AQ36" i="2"/>
  <c r="AP36" i="2"/>
  <c r="AO36" i="2"/>
  <c r="AM36" i="2"/>
  <c r="BK35" i="2"/>
  <c r="BJ35" i="2"/>
  <c r="BI35" i="2"/>
  <c r="BH35" i="2"/>
  <c r="BG35" i="2"/>
  <c r="BF35" i="2"/>
  <c r="BE35" i="2"/>
  <c r="BD35" i="2"/>
  <c r="BC35" i="2"/>
  <c r="BB35" i="2"/>
  <c r="BA35" i="2"/>
  <c r="BL35" i="2" s="1"/>
  <c r="AY35" i="2"/>
  <c r="AX35" i="2"/>
  <c r="AW35" i="2"/>
  <c r="AV35" i="2"/>
  <c r="AU35" i="2"/>
  <c r="AT35" i="2"/>
  <c r="AS35" i="2"/>
  <c r="AR35" i="2"/>
  <c r="AQ35" i="2"/>
  <c r="AP35" i="2"/>
  <c r="AO35" i="2"/>
  <c r="AM35" i="2"/>
  <c r="BK34" i="2"/>
  <c r="BJ34" i="2"/>
  <c r="BI34" i="2"/>
  <c r="BH34" i="2"/>
  <c r="BG34" i="2"/>
  <c r="BF34" i="2"/>
  <c r="BE34" i="2"/>
  <c r="BD34" i="2"/>
  <c r="BC34" i="2"/>
  <c r="BB34" i="2"/>
  <c r="BA34" i="2"/>
  <c r="AY34" i="2"/>
  <c r="AX34" i="2"/>
  <c r="AW34" i="2"/>
  <c r="AV34" i="2"/>
  <c r="AU34" i="2"/>
  <c r="AT34" i="2"/>
  <c r="AS34" i="2"/>
  <c r="AR34" i="2"/>
  <c r="AQ34" i="2"/>
  <c r="AP34" i="2"/>
  <c r="AO34" i="2"/>
  <c r="AM34" i="2"/>
  <c r="BK33" i="2"/>
  <c r="BJ33" i="2"/>
  <c r="BI33" i="2"/>
  <c r="BH33" i="2"/>
  <c r="BG33" i="2"/>
  <c r="BF33" i="2"/>
  <c r="BE33" i="2"/>
  <c r="BD33" i="2"/>
  <c r="BC33" i="2"/>
  <c r="BB33" i="2"/>
  <c r="BA33" i="2"/>
  <c r="AY33" i="2"/>
  <c r="AX33" i="2"/>
  <c r="AW33" i="2"/>
  <c r="AV33" i="2"/>
  <c r="AU33" i="2"/>
  <c r="AT33" i="2"/>
  <c r="AS33" i="2"/>
  <c r="AR33" i="2"/>
  <c r="AQ33" i="2"/>
  <c r="AP33" i="2"/>
  <c r="AO33" i="2"/>
  <c r="AM33" i="2"/>
  <c r="BK32" i="2"/>
  <c r="BJ32" i="2"/>
  <c r="BI32" i="2"/>
  <c r="BH32" i="2"/>
  <c r="BG32" i="2"/>
  <c r="BF32" i="2"/>
  <c r="BE32" i="2"/>
  <c r="BD32" i="2"/>
  <c r="BC32" i="2"/>
  <c r="BB32" i="2"/>
  <c r="BA32" i="2"/>
  <c r="BL32" i="2" s="1"/>
  <c r="AY32" i="2"/>
  <c r="AX32" i="2"/>
  <c r="AW32" i="2"/>
  <c r="AV32" i="2"/>
  <c r="AU32" i="2"/>
  <c r="AT32" i="2"/>
  <c r="AS32" i="2"/>
  <c r="AR32" i="2"/>
  <c r="AQ32" i="2"/>
  <c r="AP32" i="2"/>
  <c r="AO32" i="2"/>
  <c r="AM32" i="2"/>
  <c r="BK31" i="2"/>
  <c r="BJ31" i="2"/>
  <c r="BI31" i="2"/>
  <c r="BH31" i="2"/>
  <c r="BG31" i="2"/>
  <c r="BF31" i="2"/>
  <c r="BE31" i="2"/>
  <c r="BD31" i="2"/>
  <c r="BC31" i="2"/>
  <c r="BB31" i="2"/>
  <c r="BA31" i="2"/>
  <c r="AY31" i="2"/>
  <c r="AX31" i="2"/>
  <c r="AW31" i="2"/>
  <c r="AV31" i="2"/>
  <c r="AU31" i="2"/>
  <c r="AT31" i="2"/>
  <c r="AS31" i="2"/>
  <c r="AR31" i="2"/>
  <c r="AQ31" i="2"/>
  <c r="AP31" i="2"/>
  <c r="AO31" i="2"/>
  <c r="AM31" i="2"/>
  <c r="M31" i="2"/>
  <c r="I31" i="2" s="1"/>
  <c r="F31" i="2" s="1"/>
  <c r="E31" i="2" s="1"/>
  <c r="BK30" i="2"/>
  <c r="BJ30" i="2"/>
  <c r="BI30" i="2"/>
  <c r="BH30" i="2"/>
  <c r="BG30" i="2"/>
  <c r="BF30" i="2"/>
  <c r="BE30" i="2"/>
  <c r="BD30" i="2"/>
  <c r="BC30" i="2"/>
  <c r="BB30" i="2"/>
  <c r="BA30" i="2"/>
  <c r="AY30" i="2"/>
  <c r="AX30" i="2"/>
  <c r="AW30" i="2"/>
  <c r="AV30" i="2"/>
  <c r="AU30" i="2"/>
  <c r="AT30" i="2"/>
  <c r="AS30" i="2"/>
  <c r="AR30" i="2"/>
  <c r="AQ30" i="2"/>
  <c r="AP30" i="2"/>
  <c r="AO30" i="2"/>
  <c r="AM30" i="2"/>
  <c r="BK29" i="2"/>
  <c r="BJ29" i="2"/>
  <c r="BI29" i="2"/>
  <c r="BH29" i="2"/>
  <c r="BG29" i="2"/>
  <c r="BF29" i="2"/>
  <c r="BE29" i="2"/>
  <c r="BD29" i="2"/>
  <c r="BC29" i="2"/>
  <c r="BB29" i="2"/>
  <c r="BA29" i="2"/>
  <c r="AY29" i="2"/>
  <c r="AX29" i="2"/>
  <c r="AW29" i="2"/>
  <c r="AV29" i="2"/>
  <c r="AU29" i="2"/>
  <c r="AT29" i="2"/>
  <c r="AS29" i="2"/>
  <c r="AR29" i="2"/>
  <c r="AQ29" i="2"/>
  <c r="AP29" i="2"/>
  <c r="AO29" i="2"/>
  <c r="AM29" i="2"/>
  <c r="E29" i="2"/>
  <c r="BK28" i="2"/>
  <c r="BJ28" i="2"/>
  <c r="BI28" i="2"/>
  <c r="BH28" i="2"/>
  <c r="BG28" i="2"/>
  <c r="BF28" i="2"/>
  <c r="BE28" i="2"/>
  <c r="BD28" i="2"/>
  <c r="BC28" i="2"/>
  <c r="BB28" i="2"/>
  <c r="BA28" i="2"/>
  <c r="AY28" i="2"/>
  <c r="AX28" i="2"/>
  <c r="AW28" i="2"/>
  <c r="AV28" i="2"/>
  <c r="AU28" i="2"/>
  <c r="AT28" i="2"/>
  <c r="AS28" i="2"/>
  <c r="AR28" i="2"/>
  <c r="AQ28" i="2"/>
  <c r="AP28" i="2"/>
  <c r="AO28" i="2"/>
  <c r="AM28" i="2"/>
  <c r="BK27" i="2"/>
  <c r="BJ27" i="2"/>
  <c r="BI27" i="2"/>
  <c r="BH27" i="2"/>
  <c r="BG27" i="2"/>
  <c r="BF27" i="2"/>
  <c r="BE27" i="2"/>
  <c r="BD27" i="2"/>
  <c r="BC27" i="2"/>
  <c r="BB27" i="2"/>
  <c r="BA27" i="2"/>
  <c r="AY27" i="2"/>
  <c r="AX27" i="2"/>
  <c r="AW27" i="2"/>
  <c r="AV27" i="2"/>
  <c r="AU27" i="2"/>
  <c r="AT27" i="2"/>
  <c r="AS27" i="2"/>
  <c r="AR27" i="2"/>
  <c r="AQ27" i="2"/>
  <c r="AP27" i="2"/>
  <c r="AO27" i="2"/>
  <c r="AM27" i="2"/>
  <c r="BK26" i="2"/>
  <c r="BJ26" i="2"/>
  <c r="BI26" i="2"/>
  <c r="BH26" i="2"/>
  <c r="BG26" i="2"/>
  <c r="BF26" i="2"/>
  <c r="BE26" i="2"/>
  <c r="BD26" i="2"/>
  <c r="BC26" i="2"/>
  <c r="BB26" i="2"/>
  <c r="BA26" i="2"/>
  <c r="AY26" i="2"/>
  <c r="AX26" i="2"/>
  <c r="AW26" i="2"/>
  <c r="AV26" i="2"/>
  <c r="AU26" i="2"/>
  <c r="AT26" i="2"/>
  <c r="AS26" i="2"/>
  <c r="AR26" i="2"/>
  <c r="AQ26" i="2"/>
  <c r="AP26" i="2"/>
  <c r="M26" i="2" s="1"/>
  <c r="I26" i="2" s="1"/>
  <c r="F26" i="2" s="1"/>
  <c r="E26" i="2" s="1"/>
  <c r="AO26" i="2"/>
  <c r="AM26" i="2"/>
  <c r="BK25" i="2"/>
  <c r="BJ25" i="2"/>
  <c r="BI25" i="2"/>
  <c r="BH25" i="2"/>
  <c r="BG25" i="2"/>
  <c r="BF25" i="2"/>
  <c r="BE25" i="2"/>
  <c r="BD25" i="2"/>
  <c r="BC25" i="2"/>
  <c r="BB25" i="2"/>
  <c r="BA25" i="2"/>
  <c r="AY25" i="2"/>
  <c r="AX25" i="2"/>
  <c r="AW25" i="2"/>
  <c r="AV25" i="2"/>
  <c r="AU25" i="2"/>
  <c r="AT25" i="2"/>
  <c r="AS25" i="2"/>
  <c r="AR25" i="2"/>
  <c r="AQ25" i="2"/>
  <c r="AP25" i="2"/>
  <c r="M25" i="2" s="1"/>
  <c r="I25" i="2" s="1"/>
  <c r="F25" i="2" s="1"/>
  <c r="AO25" i="2"/>
  <c r="AM25" i="2"/>
  <c r="E25" i="2"/>
  <c r="BK24" i="2"/>
  <c r="BJ24" i="2"/>
  <c r="BI24" i="2"/>
  <c r="BH24" i="2"/>
  <c r="BG24" i="2"/>
  <c r="BF24" i="2"/>
  <c r="BE24" i="2"/>
  <c r="BD24" i="2"/>
  <c r="BC24" i="2"/>
  <c r="BB24" i="2"/>
  <c r="BA24" i="2"/>
  <c r="AY24" i="2"/>
  <c r="AX24" i="2"/>
  <c r="AW24" i="2"/>
  <c r="AV24" i="2"/>
  <c r="AU24" i="2"/>
  <c r="AT24" i="2"/>
  <c r="AS24" i="2"/>
  <c r="AR24" i="2"/>
  <c r="AQ24" i="2"/>
  <c r="AP24" i="2"/>
  <c r="AO24" i="2"/>
  <c r="AM24" i="2"/>
  <c r="BK23" i="2"/>
  <c r="BJ23" i="2"/>
  <c r="BI23" i="2"/>
  <c r="BH23" i="2"/>
  <c r="BG23" i="2"/>
  <c r="BF23" i="2"/>
  <c r="BE23" i="2"/>
  <c r="BD23" i="2"/>
  <c r="BC23" i="2"/>
  <c r="BB23" i="2"/>
  <c r="BA23" i="2"/>
  <c r="AY23" i="2"/>
  <c r="AX23" i="2"/>
  <c r="AW23" i="2"/>
  <c r="AV23" i="2"/>
  <c r="AU23" i="2"/>
  <c r="AT23" i="2"/>
  <c r="AS23" i="2"/>
  <c r="AR23" i="2"/>
  <c r="AQ23" i="2"/>
  <c r="AP23" i="2"/>
  <c r="AO23" i="2"/>
  <c r="AM23" i="2"/>
  <c r="BK22" i="2"/>
  <c r="BJ22" i="2"/>
  <c r="BI22" i="2"/>
  <c r="BH22" i="2"/>
  <c r="BG22" i="2"/>
  <c r="BF22" i="2"/>
  <c r="BE22" i="2"/>
  <c r="BD22" i="2"/>
  <c r="BC22" i="2"/>
  <c r="BB22" i="2"/>
  <c r="BA22" i="2"/>
  <c r="AY22" i="2"/>
  <c r="AX22" i="2"/>
  <c r="AW22" i="2"/>
  <c r="AV22" i="2"/>
  <c r="AU22" i="2"/>
  <c r="AT22" i="2"/>
  <c r="AS22" i="2"/>
  <c r="AR22" i="2"/>
  <c r="AQ22" i="2"/>
  <c r="AP22" i="2"/>
  <c r="AO22" i="2"/>
  <c r="M22" i="2" s="1"/>
  <c r="I22" i="2" s="1"/>
  <c r="F22" i="2" s="1"/>
  <c r="E22" i="2" s="1"/>
  <c r="AM22" i="2"/>
  <c r="BK21" i="2"/>
  <c r="BJ21" i="2"/>
  <c r="BI21" i="2"/>
  <c r="BH21" i="2"/>
  <c r="BG21" i="2"/>
  <c r="BF21" i="2"/>
  <c r="BE21" i="2"/>
  <c r="BD21" i="2"/>
  <c r="BC21" i="2"/>
  <c r="BB21" i="2"/>
  <c r="BA21" i="2"/>
  <c r="AY21" i="2"/>
  <c r="AX21" i="2"/>
  <c r="AW21" i="2"/>
  <c r="AV21" i="2"/>
  <c r="AU21" i="2"/>
  <c r="AT21" i="2"/>
  <c r="AS21" i="2"/>
  <c r="AR21" i="2"/>
  <c r="AQ21" i="2"/>
  <c r="AP21" i="2"/>
  <c r="M21" i="2" s="1"/>
  <c r="I21" i="2" s="1"/>
  <c r="F21" i="2" s="1"/>
  <c r="E21" i="2" s="1"/>
  <c r="AO21" i="2"/>
  <c r="AM21" i="2"/>
  <c r="BK20" i="2"/>
  <c r="BJ20" i="2"/>
  <c r="BI20" i="2"/>
  <c r="BH20" i="2"/>
  <c r="BG20" i="2"/>
  <c r="BF20" i="2"/>
  <c r="BE20" i="2"/>
  <c r="BD20" i="2"/>
  <c r="BC20" i="2"/>
  <c r="BB20" i="2"/>
  <c r="BA20" i="2"/>
  <c r="AY20" i="2"/>
  <c r="AX20" i="2"/>
  <c r="AW20" i="2"/>
  <c r="AV20" i="2"/>
  <c r="AU20" i="2"/>
  <c r="AT20" i="2"/>
  <c r="AS20" i="2"/>
  <c r="AR20" i="2"/>
  <c r="AQ20" i="2"/>
  <c r="AP20" i="2"/>
  <c r="AO20" i="2"/>
  <c r="AM20" i="2"/>
  <c r="BK19" i="2"/>
  <c r="BJ19" i="2"/>
  <c r="BI19" i="2"/>
  <c r="BH19" i="2"/>
  <c r="BG19" i="2"/>
  <c r="BF19" i="2"/>
  <c r="BE19" i="2"/>
  <c r="BD19" i="2"/>
  <c r="BC19" i="2"/>
  <c r="BB19" i="2"/>
  <c r="BA19" i="2"/>
  <c r="BL19" i="2" s="1"/>
  <c r="AY19" i="2"/>
  <c r="AX19" i="2"/>
  <c r="AW19" i="2"/>
  <c r="AV19" i="2"/>
  <c r="AU19" i="2"/>
  <c r="AT19" i="2"/>
  <c r="AS19" i="2"/>
  <c r="AR19" i="2"/>
  <c r="AQ19" i="2"/>
  <c r="AP19" i="2"/>
  <c r="AO19" i="2"/>
  <c r="AM19" i="2"/>
  <c r="BK18" i="2"/>
  <c r="BJ18" i="2"/>
  <c r="BI18" i="2"/>
  <c r="BH18" i="2"/>
  <c r="BG18" i="2"/>
  <c r="BF18" i="2"/>
  <c r="BE18" i="2"/>
  <c r="BD18" i="2"/>
  <c r="BC18" i="2"/>
  <c r="BB18" i="2"/>
  <c r="BA18" i="2"/>
  <c r="AY18" i="2"/>
  <c r="AX18" i="2"/>
  <c r="AW18" i="2"/>
  <c r="AV18" i="2"/>
  <c r="AU18" i="2"/>
  <c r="AT18" i="2"/>
  <c r="AS18" i="2"/>
  <c r="AR18" i="2"/>
  <c r="AQ18" i="2"/>
  <c r="AP18" i="2"/>
  <c r="AO18" i="2"/>
  <c r="AM18" i="2"/>
  <c r="M18" i="2"/>
  <c r="I18" i="2" s="1"/>
  <c r="F18" i="2" s="1"/>
  <c r="E18" i="2" s="1"/>
  <c r="BK17" i="2"/>
  <c r="BJ17" i="2"/>
  <c r="BI17" i="2"/>
  <c r="BH17" i="2"/>
  <c r="BG17" i="2"/>
  <c r="BF17" i="2"/>
  <c r="BE17" i="2"/>
  <c r="BD17" i="2"/>
  <c r="BC17" i="2"/>
  <c r="BB17" i="2"/>
  <c r="BA17" i="2"/>
  <c r="AY17" i="2"/>
  <c r="AX17" i="2"/>
  <c r="AW17" i="2"/>
  <c r="AV17" i="2"/>
  <c r="AU17" i="2"/>
  <c r="AT17" i="2"/>
  <c r="AS17" i="2"/>
  <c r="AR17" i="2"/>
  <c r="AQ17" i="2"/>
  <c r="AP17" i="2"/>
  <c r="AO17" i="2"/>
  <c r="AM17" i="2"/>
  <c r="BK16" i="2"/>
  <c r="BJ16" i="2"/>
  <c r="BI16" i="2"/>
  <c r="BH16" i="2"/>
  <c r="BG16" i="2"/>
  <c r="BF16" i="2"/>
  <c r="BE16" i="2"/>
  <c r="BD16" i="2"/>
  <c r="BC16" i="2"/>
  <c r="BB16" i="2"/>
  <c r="BA16" i="2"/>
  <c r="AY16" i="2"/>
  <c r="AX16" i="2"/>
  <c r="AW16" i="2"/>
  <c r="AV16" i="2"/>
  <c r="AU16" i="2"/>
  <c r="AT16" i="2"/>
  <c r="AS16" i="2"/>
  <c r="AR16" i="2"/>
  <c r="AQ16" i="2"/>
  <c r="AP16" i="2"/>
  <c r="AO16" i="2"/>
  <c r="AM16" i="2"/>
  <c r="BK15" i="2"/>
  <c r="BJ15" i="2"/>
  <c r="BI15" i="2"/>
  <c r="BH15" i="2"/>
  <c r="BG15" i="2"/>
  <c r="BF15" i="2"/>
  <c r="BE15" i="2"/>
  <c r="BD15" i="2"/>
  <c r="BC15" i="2"/>
  <c r="BB15" i="2"/>
  <c r="BA15" i="2"/>
  <c r="BL15" i="2" s="1"/>
  <c r="AY15" i="2"/>
  <c r="AX15" i="2"/>
  <c r="AW15" i="2"/>
  <c r="AV15" i="2"/>
  <c r="AU15" i="2"/>
  <c r="AT15" i="2"/>
  <c r="AS15" i="2"/>
  <c r="AR15" i="2"/>
  <c r="AQ15" i="2"/>
  <c r="AP15" i="2"/>
  <c r="AO15" i="2"/>
  <c r="AM15" i="2"/>
  <c r="BK14" i="2"/>
  <c r="BJ14" i="2"/>
  <c r="BI14" i="2"/>
  <c r="BH14" i="2"/>
  <c r="BG14" i="2"/>
  <c r="BF14" i="2"/>
  <c r="BE14" i="2"/>
  <c r="BD14" i="2"/>
  <c r="BC14" i="2"/>
  <c r="BB14" i="2"/>
  <c r="BA14" i="2"/>
  <c r="BL14" i="2" s="1"/>
  <c r="AY14" i="2"/>
  <c r="AX14" i="2"/>
  <c r="AW14" i="2"/>
  <c r="AV14" i="2"/>
  <c r="AU14" i="2"/>
  <c r="AT14" i="2"/>
  <c r="AS14" i="2"/>
  <c r="AR14" i="2"/>
  <c r="AQ14" i="2"/>
  <c r="AP14" i="2"/>
  <c r="AO14" i="2"/>
  <c r="AM14" i="2"/>
  <c r="BK13" i="2"/>
  <c r="BJ13" i="2"/>
  <c r="BI13" i="2"/>
  <c r="BH13" i="2"/>
  <c r="BG13" i="2"/>
  <c r="BF13" i="2"/>
  <c r="BE13" i="2"/>
  <c r="BD13" i="2"/>
  <c r="BC13" i="2"/>
  <c r="BB13" i="2"/>
  <c r="BA13" i="2"/>
  <c r="AY13" i="2"/>
  <c r="AX13" i="2"/>
  <c r="AW13" i="2"/>
  <c r="AV13" i="2"/>
  <c r="AU13" i="2"/>
  <c r="AT13" i="2"/>
  <c r="AS13" i="2"/>
  <c r="AR13" i="2"/>
  <c r="AQ13" i="2"/>
  <c r="AP13" i="2"/>
  <c r="AO13" i="2"/>
  <c r="AM13" i="2"/>
  <c r="BK12" i="2"/>
  <c r="BJ12" i="2"/>
  <c r="BI12" i="2"/>
  <c r="BH12" i="2"/>
  <c r="BG12" i="2"/>
  <c r="BF12" i="2"/>
  <c r="BE12" i="2"/>
  <c r="BD12" i="2"/>
  <c r="BC12" i="2"/>
  <c r="BB12" i="2"/>
  <c r="BA12" i="2"/>
  <c r="AY12" i="2"/>
  <c r="AX12" i="2"/>
  <c r="AW12" i="2"/>
  <c r="AV12" i="2"/>
  <c r="AU12" i="2"/>
  <c r="AT12" i="2"/>
  <c r="AS12" i="2"/>
  <c r="AR12" i="2"/>
  <c r="AQ12" i="2"/>
  <c r="AP12" i="2"/>
  <c r="AO12" i="2"/>
  <c r="AM12" i="2"/>
  <c r="BK11" i="2"/>
  <c r="BJ11" i="2"/>
  <c r="BI11" i="2"/>
  <c r="BH11" i="2"/>
  <c r="BG11" i="2"/>
  <c r="BF11" i="2"/>
  <c r="BE11" i="2"/>
  <c r="BD11" i="2"/>
  <c r="BC11" i="2"/>
  <c r="BB11" i="2"/>
  <c r="BA11" i="2"/>
  <c r="AY11" i="2"/>
  <c r="AX11" i="2"/>
  <c r="AW11" i="2"/>
  <c r="AV11" i="2"/>
  <c r="AU11" i="2"/>
  <c r="AT11" i="2"/>
  <c r="AS11" i="2"/>
  <c r="AR11" i="2"/>
  <c r="AQ11" i="2"/>
  <c r="AP11" i="2"/>
  <c r="AO11" i="2"/>
  <c r="AM11" i="2"/>
  <c r="BK10" i="2"/>
  <c r="BJ10" i="2"/>
  <c r="BI10" i="2"/>
  <c r="BH10" i="2"/>
  <c r="BG10" i="2"/>
  <c r="BF10" i="2"/>
  <c r="BE10" i="2"/>
  <c r="BD10" i="2"/>
  <c r="BC10" i="2"/>
  <c r="BB10" i="2"/>
  <c r="BA10" i="2"/>
  <c r="AY10" i="2"/>
  <c r="AX10" i="2"/>
  <c r="AW10" i="2"/>
  <c r="AV10" i="2"/>
  <c r="AU10" i="2"/>
  <c r="AT10" i="2"/>
  <c r="AS10" i="2"/>
  <c r="AR10" i="2"/>
  <c r="AQ10" i="2"/>
  <c r="AP10" i="2"/>
  <c r="M10" i="2" s="1"/>
  <c r="I10" i="2" s="1"/>
  <c r="F10" i="2" s="1"/>
  <c r="E10" i="2" s="1"/>
  <c r="AO10" i="2"/>
  <c r="AM10" i="2"/>
  <c r="BK9" i="2"/>
  <c r="BJ9" i="2"/>
  <c r="BI9" i="2"/>
  <c r="BH9" i="2"/>
  <c r="BG9" i="2"/>
  <c r="BF9" i="2"/>
  <c r="BE9" i="2"/>
  <c r="BD9" i="2"/>
  <c r="BC9" i="2"/>
  <c r="BB9" i="2"/>
  <c r="BA9" i="2"/>
  <c r="AY9" i="2"/>
  <c r="AX9" i="2"/>
  <c r="AW9" i="2"/>
  <c r="AV9" i="2"/>
  <c r="AU9" i="2"/>
  <c r="AT9" i="2"/>
  <c r="AS9" i="2"/>
  <c r="AR9" i="2"/>
  <c r="AQ9" i="2"/>
  <c r="AP9" i="2"/>
  <c r="AO9" i="2"/>
  <c r="AM9" i="2"/>
  <c r="BK8" i="2"/>
  <c r="BJ8" i="2"/>
  <c r="BI8" i="2"/>
  <c r="BH8" i="2"/>
  <c r="BG8" i="2"/>
  <c r="BF8" i="2"/>
  <c r="BE8" i="2"/>
  <c r="BD8" i="2"/>
  <c r="BC8" i="2"/>
  <c r="BB8" i="2"/>
  <c r="BA8" i="2"/>
  <c r="BL8" i="2" s="1"/>
  <c r="AY8" i="2"/>
  <c r="AX8" i="2"/>
  <c r="AW8" i="2"/>
  <c r="AV8" i="2"/>
  <c r="AU8" i="2"/>
  <c r="AT8" i="2"/>
  <c r="AS8" i="2"/>
  <c r="AR8" i="2"/>
  <c r="AQ8" i="2"/>
  <c r="AP8" i="2"/>
  <c r="AO8" i="2"/>
  <c r="AM8" i="2"/>
  <c r="BK7" i="2"/>
  <c r="BJ7" i="2"/>
  <c r="BI7" i="2"/>
  <c r="BH7" i="2"/>
  <c r="BG7" i="2"/>
  <c r="BF7" i="2"/>
  <c r="BE7" i="2"/>
  <c r="BD7" i="2"/>
  <c r="BC7" i="2"/>
  <c r="BB7" i="2"/>
  <c r="BA7" i="2"/>
  <c r="AY7" i="2"/>
  <c r="AX7" i="2"/>
  <c r="AW7" i="2"/>
  <c r="AV7" i="2"/>
  <c r="AU7" i="2"/>
  <c r="AT7" i="2"/>
  <c r="AS7" i="2"/>
  <c r="AR7" i="2"/>
  <c r="AQ7" i="2"/>
  <c r="AP7" i="2"/>
  <c r="AO7" i="2"/>
  <c r="M7" i="2" s="1"/>
  <c r="I7" i="2" s="1"/>
  <c r="F7" i="2" s="1"/>
  <c r="E7" i="2" s="1"/>
  <c r="AM7" i="2"/>
  <c r="BK6" i="2"/>
  <c r="BJ6" i="2"/>
  <c r="BI6" i="2"/>
  <c r="BH6" i="2"/>
  <c r="BG6" i="2"/>
  <c r="BF6" i="2"/>
  <c r="BE6" i="2"/>
  <c r="BD6" i="2"/>
  <c r="BC6" i="2"/>
  <c r="BB6" i="2"/>
  <c r="BA6" i="2"/>
  <c r="BL6" i="2" s="1"/>
  <c r="AY6" i="2"/>
  <c r="AX6" i="2"/>
  <c r="AW6" i="2"/>
  <c r="AV6" i="2"/>
  <c r="AU6" i="2"/>
  <c r="AT6" i="2"/>
  <c r="AS6" i="2"/>
  <c r="AR6" i="2"/>
  <c r="AQ6" i="2"/>
  <c r="AP6" i="2"/>
  <c r="AO6" i="2"/>
  <c r="AM6" i="2"/>
  <c r="BK5" i="2"/>
  <c r="BJ5" i="2"/>
  <c r="BI5" i="2"/>
  <c r="BH5" i="2"/>
  <c r="BG5" i="2"/>
  <c r="BF5" i="2"/>
  <c r="BE5" i="2"/>
  <c r="BD5" i="2"/>
  <c r="BC5" i="2"/>
  <c r="BB5" i="2"/>
  <c r="BA5" i="2"/>
  <c r="AY5" i="2"/>
  <c r="AX5" i="2"/>
  <c r="AW5" i="2"/>
  <c r="AV5" i="2"/>
  <c r="AU5" i="2"/>
  <c r="AT5" i="2"/>
  <c r="AS5" i="2"/>
  <c r="AR5" i="2"/>
  <c r="AQ5" i="2"/>
  <c r="AP5" i="2"/>
  <c r="AO5" i="2"/>
  <c r="AM5" i="2"/>
  <c r="E5" i="2"/>
  <c r="AX1" i="2"/>
  <c r="AU1" i="2"/>
  <c r="AQ1" i="2"/>
  <c r="A41" i="8"/>
  <c r="BL40" i="8"/>
  <c r="BK40" i="8"/>
  <c r="BJ40" i="8"/>
  <c r="BI40" i="8"/>
  <c r="BH40" i="8"/>
  <c r="BG40" i="8"/>
  <c r="BF40" i="8"/>
  <c r="BE40" i="8"/>
  <c r="BD40" i="8"/>
  <c r="BC40" i="8"/>
  <c r="BB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M40" i="8"/>
  <c r="BL39" i="8"/>
  <c r="BK39" i="8"/>
  <c r="BJ39" i="8"/>
  <c r="BI39" i="8"/>
  <c r="BH39" i="8"/>
  <c r="BG39" i="8"/>
  <c r="BF39" i="8"/>
  <c r="BE39" i="8"/>
  <c r="BD39" i="8"/>
  <c r="BC39" i="8"/>
  <c r="BB39" i="8"/>
  <c r="BM39" i="8" s="1"/>
  <c r="AZ39" i="8"/>
  <c r="AY39" i="8"/>
  <c r="AX39" i="8"/>
  <c r="AW39" i="8"/>
  <c r="AV39" i="8"/>
  <c r="AU39" i="8"/>
  <c r="AT39" i="8"/>
  <c r="AS39" i="8"/>
  <c r="AR39" i="8"/>
  <c r="AQ39" i="8"/>
  <c r="N39" i="8" s="1"/>
  <c r="I39" i="8" s="1"/>
  <c r="F39" i="8" s="1"/>
  <c r="E39" i="8" s="1"/>
  <c r="AP39" i="8"/>
  <c r="AN39" i="8"/>
  <c r="M39" i="8"/>
  <c r="BL38" i="8"/>
  <c r="BK38" i="8"/>
  <c r="BJ38" i="8"/>
  <c r="BI38" i="8"/>
  <c r="BH38" i="8"/>
  <c r="BG38" i="8"/>
  <c r="BF38" i="8"/>
  <c r="BE38" i="8"/>
  <c r="BD38" i="8"/>
  <c r="BC38" i="8"/>
  <c r="BB38" i="8"/>
  <c r="AZ38" i="8"/>
  <c r="AY38" i="8"/>
  <c r="AX38" i="8"/>
  <c r="AW38" i="8"/>
  <c r="AV38" i="8"/>
  <c r="AU38" i="8"/>
  <c r="AT38" i="8"/>
  <c r="AS38" i="8"/>
  <c r="AR38" i="8"/>
  <c r="AQ38" i="8"/>
  <c r="AP38" i="8"/>
  <c r="AN38" i="8"/>
  <c r="M38" i="8"/>
  <c r="BL37" i="8"/>
  <c r="BK37" i="8"/>
  <c r="BJ37" i="8"/>
  <c r="BI37" i="8"/>
  <c r="BH37" i="8"/>
  <c r="BG37" i="8"/>
  <c r="BF37" i="8"/>
  <c r="BE37" i="8"/>
  <c r="BD37" i="8"/>
  <c r="BC37" i="8"/>
  <c r="BB37" i="8"/>
  <c r="AZ37" i="8"/>
  <c r="AY37" i="8"/>
  <c r="AX37" i="8"/>
  <c r="AW37" i="8"/>
  <c r="AV37" i="8"/>
  <c r="AU37" i="8"/>
  <c r="AT37" i="8"/>
  <c r="AS37" i="8"/>
  <c r="AR37" i="8"/>
  <c r="AQ37" i="8"/>
  <c r="AP37" i="8"/>
  <c r="N37" i="8" s="1"/>
  <c r="I37" i="8" s="1"/>
  <c r="F37" i="8" s="1"/>
  <c r="E37" i="8" s="1"/>
  <c r="AN37" i="8"/>
  <c r="M37" i="8"/>
  <c r="BL36" i="8"/>
  <c r="BK36" i="8"/>
  <c r="BJ36" i="8"/>
  <c r="BI36" i="8"/>
  <c r="BH36" i="8"/>
  <c r="BG36" i="8"/>
  <c r="BF36" i="8"/>
  <c r="BE36" i="8"/>
  <c r="BD36" i="8"/>
  <c r="BC36" i="8"/>
  <c r="BB36" i="8"/>
  <c r="AZ36" i="8"/>
  <c r="AY36" i="8"/>
  <c r="AX36" i="8"/>
  <c r="AW36" i="8"/>
  <c r="AV36" i="8"/>
  <c r="AU36" i="8"/>
  <c r="AT36" i="8"/>
  <c r="AS36" i="8"/>
  <c r="AR36" i="8"/>
  <c r="AQ36" i="8"/>
  <c r="AP36" i="8"/>
  <c r="AN36" i="8"/>
  <c r="M36" i="8"/>
  <c r="BL35" i="8"/>
  <c r="BK35" i="8"/>
  <c r="BJ35" i="8"/>
  <c r="BI35" i="8"/>
  <c r="BH35" i="8"/>
  <c r="BG35" i="8"/>
  <c r="BF35" i="8"/>
  <c r="BE35" i="8"/>
  <c r="BD35" i="8"/>
  <c r="BC35" i="8"/>
  <c r="BB35" i="8"/>
  <c r="BM35" i="8" s="1"/>
  <c r="AZ35" i="8"/>
  <c r="AY35" i="8"/>
  <c r="AX35" i="8"/>
  <c r="AW35" i="8"/>
  <c r="AV35" i="8"/>
  <c r="AU35" i="8"/>
  <c r="AT35" i="8"/>
  <c r="AS35" i="8"/>
  <c r="AR35" i="8"/>
  <c r="AQ35" i="8"/>
  <c r="N35" i="8" s="1"/>
  <c r="I35" i="8" s="1"/>
  <c r="F35" i="8" s="1"/>
  <c r="E35" i="8" s="1"/>
  <c r="AP35" i="8"/>
  <c r="AN35" i="8"/>
  <c r="M35" i="8"/>
  <c r="BL34" i="8"/>
  <c r="BK34" i="8"/>
  <c r="BJ34" i="8"/>
  <c r="BI34" i="8"/>
  <c r="BH34" i="8"/>
  <c r="BG34" i="8"/>
  <c r="BF34" i="8"/>
  <c r="BE34" i="8"/>
  <c r="BD34" i="8"/>
  <c r="BC34" i="8"/>
  <c r="BB34" i="8"/>
  <c r="AZ34" i="8"/>
  <c r="AY34" i="8"/>
  <c r="AX34" i="8"/>
  <c r="AW34" i="8"/>
  <c r="AV34" i="8"/>
  <c r="AU34" i="8"/>
  <c r="AT34" i="8"/>
  <c r="AS34" i="8"/>
  <c r="AR34" i="8"/>
  <c r="AQ34" i="8"/>
  <c r="AP34" i="8"/>
  <c r="AN34" i="8"/>
  <c r="M34" i="8"/>
  <c r="BL33" i="8"/>
  <c r="BK33" i="8"/>
  <c r="BJ33" i="8"/>
  <c r="BI33" i="8"/>
  <c r="BH33" i="8"/>
  <c r="BG33" i="8"/>
  <c r="BF33" i="8"/>
  <c r="BE33" i="8"/>
  <c r="BD33" i="8"/>
  <c r="BC33" i="8"/>
  <c r="BB33" i="8"/>
  <c r="AZ33" i="8"/>
  <c r="AY33" i="8"/>
  <c r="AX33" i="8"/>
  <c r="AW33" i="8"/>
  <c r="AV33" i="8"/>
  <c r="AU33" i="8"/>
  <c r="AT33" i="8"/>
  <c r="AS33" i="8"/>
  <c r="AR33" i="8"/>
  <c r="AQ33" i="8"/>
  <c r="AP33" i="8"/>
  <c r="N33" i="8" s="1"/>
  <c r="I33" i="8" s="1"/>
  <c r="F33" i="8" s="1"/>
  <c r="E33" i="8" s="1"/>
  <c r="AN33" i="8"/>
  <c r="M33" i="8"/>
  <c r="BL32" i="8"/>
  <c r="BK32" i="8"/>
  <c r="BJ32" i="8"/>
  <c r="BI32" i="8"/>
  <c r="BH32" i="8"/>
  <c r="BG32" i="8"/>
  <c r="BF32" i="8"/>
  <c r="BE32" i="8"/>
  <c r="BD32" i="8"/>
  <c r="BC32" i="8"/>
  <c r="BB32" i="8"/>
  <c r="AZ32" i="8"/>
  <c r="AY32" i="8"/>
  <c r="AX32" i="8"/>
  <c r="AW32" i="8"/>
  <c r="AV32" i="8"/>
  <c r="AU32" i="8"/>
  <c r="AT32" i="8"/>
  <c r="AS32" i="8"/>
  <c r="AR32" i="8"/>
  <c r="AQ32" i="8"/>
  <c r="AP32" i="8"/>
  <c r="AN32" i="8"/>
  <c r="M32" i="8"/>
  <c r="BL31" i="8"/>
  <c r="BK31" i="8"/>
  <c r="BJ31" i="8"/>
  <c r="BI31" i="8"/>
  <c r="BH31" i="8"/>
  <c r="BG31" i="8"/>
  <c r="BF31" i="8"/>
  <c r="BE31" i="8"/>
  <c r="BD31" i="8"/>
  <c r="BC31" i="8"/>
  <c r="BB31" i="8"/>
  <c r="BM31" i="8" s="1"/>
  <c r="AZ31" i="8"/>
  <c r="AY31" i="8"/>
  <c r="AX31" i="8"/>
  <c r="AW31" i="8"/>
  <c r="AV31" i="8"/>
  <c r="AU31" i="8"/>
  <c r="AT31" i="8"/>
  <c r="AS31" i="8"/>
  <c r="AR31" i="8"/>
  <c r="AQ31" i="8"/>
  <c r="N31" i="8" s="1"/>
  <c r="I31" i="8" s="1"/>
  <c r="F31" i="8" s="1"/>
  <c r="E31" i="8" s="1"/>
  <c r="AP31" i="8"/>
  <c r="AN31" i="8"/>
  <c r="M31" i="8"/>
  <c r="BL30" i="8"/>
  <c r="BK30" i="8"/>
  <c r="BJ30" i="8"/>
  <c r="BI30" i="8"/>
  <c r="BH30" i="8"/>
  <c r="BG30" i="8"/>
  <c r="BF30" i="8"/>
  <c r="BE30" i="8"/>
  <c r="BD30" i="8"/>
  <c r="BC30" i="8"/>
  <c r="BB30" i="8"/>
  <c r="AZ30" i="8"/>
  <c r="AY30" i="8"/>
  <c r="AX30" i="8"/>
  <c r="AW30" i="8"/>
  <c r="AV30" i="8"/>
  <c r="AU30" i="8"/>
  <c r="AT30" i="8"/>
  <c r="AS30" i="8"/>
  <c r="AR30" i="8"/>
  <c r="AQ30" i="8"/>
  <c r="AP30" i="8"/>
  <c r="AN30" i="8"/>
  <c r="M30" i="8"/>
  <c r="BL29" i="8"/>
  <c r="BK29" i="8"/>
  <c r="BJ29" i="8"/>
  <c r="BI29" i="8"/>
  <c r="BH29" i="8"/>
  <c r="BG29" i="8"/>
  <c r="BF29" i="8"/>
  <c r="BE29" i="8"/>
  <c r="BD29" i="8"/>
  <c r="BC29" i="8"/>
  <c r="BB29" i="8"/>
  <c r="AZ29" i="8"/>
  <c r="AY29" i="8"/>
  <c r="AX29" i="8"/>
  <c r="AW29" i="8"/>
  <c r="AV29" i="8"/>
  <c r="AU29" i="8"/>
  <c r="AT29" i="8"/>
  <c r="AS29" i="8"/>
  <c r="AR29" i="8"/>
  <c r="AQ29" i="8"/>
  <c r="AP29" i="8"/>
  <c r="N29" i="8" s="1"/>
  <c r="I29" i="8" s="1"/>
  <c r="F29" i="8" s="1"/>
  <c r="E29" i="8" s="1"/>
  <c r="AN29" i="8"/>
  <c r="M29" i="8"/>
  <c r="BL28" i="8"/>
  <c r="BK28" i="8"/>
  <c r="BJ28" i="8"/>
  <c r="BI28" i="8"/>
  <c r="BH28" i="8"/>
  <c r="BG28" i="8"/>
  <c r="BF28" i="8"/>
  <c r="BE28" i="8"/>
  <c r="BD28" i="8"/>
  <c r="BC28" i="8"/>
  <c r="BB28" i="8"/>
  <c r="AZ28" i="8"/>
  <c r="AY28" i="8"/>
  <c r="AX28" i="8"/>
  <c r="AW28" i="8"/>
  <c r="AV28" i="8"/>
  <c r="AU28" i="8"/>
  <c r="AT28" i="8"/>
  <c r="AS28" i="8"/>
  <c r="AR28" i="8"/>
  <c r="AQ28" i="8"/>
  <c r="AP28" i="8"/>
  <c r="AN28" i="8"/>
  <c r="M28" i="8"/>
  <c r="E28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N27" i="8"/>
  <c r="M27" i="8"/>
  <c r="BL26" i="8"/>
  <c r="BK26" i="8"/>
  <c r="BJ26" i="8"/>
  <c r="BI26" i="8"/>
  <c r="BH26" i="8"/>
  <c r="BG26" i="8"/>
  <c r="BF26" i="8"/>
  <c r="BE26" i="8"/>
  <c r="BD26" i="8"/>
  <c r="BC26" i="8"/>
  <c r="BB26" i="8"/>
  <c r="AZ26" i="8"/>
  <c r="AY26" i="8"/>
  <c r="AX26" i="8"/>
  <c r="AW26" i="8"/>
  <c r="AV26" i="8"/>
  <c r="AU26" i="8"/>
  <c r="AT26" i="8"/>
  <c r="AS26" i="8"/>
  <c r="AR26" i="8"/>
  <c r="AQ26" i="8"/>
  <c r="AP26" i="8"/>
  <c r="AN26" i="8"/>
  <c r="M26" i="8"/>
  <c r="BL25" i="8"/>
  <c r="BK25" i="8"/>
  <c r="BJ25" i="8"/>
  <c r="BI25" i="8"/>
  <c r="BH25" i="8"/>
  <c r="BG25" i="8"/>
  <c r="BF25" i="8"/>
  <c r="BE25" i="8"/>
  <c r="BD25" i="8"/>
  <c r="BC25" i="8"/>
  <c r="BB25" i="8"/>
  <c r="BM25" i="8" s="1"/>
  <c r="AZ25" i="8"/>
  <c r="AY25" i="8"/>
  <c r="AX25" i="8"/>
  <c r="AW25" i="8"/>
  <c r="AV25" i="8"/>
  <c r="AU25" i="8"/>
  <c r="AT25" i="8"/>
  <c r="AS25" i="8"/>
  <c r="AR25" i="8"/>
  <c r="AQ25" i="8"/>
  <c r="AP25" i="8"/>
  <c r="AN25" i="8"/>
  <c r="M25" i="8"/>
  <c r="E25" i="8"/>
  <c r="BL24" i="8"/>
  <c r="BK24" i="8"/>
  <c r="BJ24" i="8"/>
  <c r="BI24" i="8"/>
  <c r="BH24" i="8"/>
  <c r="BG24" i="8"/>
  <c r="BF24" i="8"/>
  <c r="BE24" i="8"/>
  <c r="BD24" i="8"/>
  <c r="BC24" i="8"/>
  <c r="BB24" i="8"/>
  <c r="AZ24" i="8"/>
  <c r="AY24" i="8"/>
  <c r="AX24" i="8"/>
  <c r="AW24" i="8"/>
  <c r="AV24" i="8"/>
  <c r="AU24" i="8"/>
  <c r="AT24" i="8"/>
  <c r="AS24" i="8"/>
  <c r="AR24" i="8"/>
  <c r="AQ24" i="8"/>
  <c r="AP24" i="8"/>
  <c r="AN24" i="8"/>
  <c r="N24" i="8"/>
  <c r="I24" i="8" s="1"/>
  <c r="F24" i="8" s="1"/>
  <c r="E24" i="8" s="1"/>
  <c r="M24" i="8"/>
  <c r="BL23" i="8"/>
  <c r="BK23" i="8"/>
  <c r="BJ23" i="8"/>
  <c r="BI23" i="8"/>
  <c r="BH23" i="8"/>
  <c r="BG23" i="8"/>
  <c r="BF23" i="8"/>
  <c r="BE23" i="8"/>
  <c r="BD23" i="8"/>
  <c r="BC23" i="8"/>
  <c r="BB23" i="8"/>
  <c r="AZ23" i="8"/>
  <c r="AY23" i="8"/>
  <c r="AX23" i="8"/>
  <c r="AW23" i="8"/>
  <c r="AV23" i="8"/>
  <c r="AU23" i="8"/>
  <c r="AT23" i="8"/>
  <c r="AS23" i="8"/>
  <c r="AR23" i="8"/>
  <c r="AQ23" i="8"/>
  <c r="N23" i="8" s="1"/>
  <c r="AP23" i="8"/>
  <c r="AN23" i="8"/>
  <c r="M23" i="8"/>
  <c r="I23" i="8"/>
  <c r="F23" i="8" s="1"/>
  <c r="E23" i="8" s="1"/>
  <c r="BL22" i="8"/>
  <c r="BK22" i="8"/>
  <c r="BJ22" i="8"/>
  <c r="BI22" i="8"/>
  <c r="BH22" i="8"/>
  <c r="BG22" i="8"/>
  <c r="BF22" i="8"/>
  <c r="BE22" i="8"/>
  <c r="BD22" i="8"/>
  <c r="BC22" i="8"/>
  <c r="BB22" i="8"/>
  <c r="AZ22" i="8"/>
  <c r="AY22" i="8"/>
  <c r="AX22" i="8"/>
  <c r="AW22" i="8"/>
  <c r="AV22" i="8"/>
  <c r="AU22" i="8"/>
  <c r="AT22" i="8"/>
  <c r="AS22" i="8"/>
  <c r="AR22" i="8"/>
  <c r="AQ22" i="8"/>
  <c r="AP22" i="8"/>
  <c r="N22" i="8" s="1"/>
  <c r="I22" i="8" s="1"/>
  <c r="F22" i="8" s="1"/>
  <c r="E22" i="8" s="1"/>
  <c r="AN22" i="8"/>
  <c r="M22" i="8"/>
  <c r="BL21" i="8"/>
  <c r="BK21" i="8"/>
  <c r="BJ21" i="8"/>
  <c r="BI21" i="8"/>
  <c r="BH21" i="8"/>
  <c r="BG21" i="8"/>
  <c r="BF21" i="8"/>
  <c r="BE21" i="8"/>
  <c r="BD21" i="8"/>
  <c r="BC21" i="8"/>
  <c r="BB21" i="8"/>
  <c r="AZ21" i="8"/>
  <c r="AY21" i="8"/>
  <c r="AX21" i="8"/>
  <c r="AW21" i="8"/>
  <c r="AV21" i="8"/>
  <c r="AU21" i="8"/>
  <c r="AT21" i="8"/>
  <c r="AS21" i="8"/>
  <c r="AR21" i="8"/>
  <c r="AQ21" i="8"/>
  <c r="AP21" i="8"/>
  <c r="AN21" i="8"/>
  <c r="M21" i="8"/>
  <c r="BL20" i="8"/>
  <c r="BK20" i="8"/>
  <c r="BJ20" i="8"/>
  <c r="BI20" i="8"/>
  <c r="BH20" i="8"/>
  <c r="BG20" i="8"/>
  <c r="BF20" i="8"/>
  <c r="BE20" i="8"/>
  <c r="BD20" i="8"/>
  <c r="BC20" i="8"/>
  <c r="BB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N20" i="8"/>
  <c r="I20" i="8" s="1"/>
  <c r="F20" i="8" s="1"/>
  <c r="E20" i="8" s="1"/>
  <c r="M20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N19" i="8" s="1"/>
  <c r="AP19" i="8"/>
  <c r="AN19" i="8"/>
  <c r="M19" i="8"/>
  <c r="I19" i="8"/>
  <c r="F19" i="8" s="1"/>
  <c r="E19" i="8" s="1"/>
  <c r="BL18" i="8"/>
  <c r="BK18" i="8"/>
  <c r="BJ18" i="8"/>
  <c r="BI18" i="8"/>
  <c r="BH18" i="8"/>
  <c r="BG18" i="8"/>
  <c r="BF18" i="8"/>
  <c r="BE18" i="8"/>
  <c r="BD18" i="8"/>
  <c r="BC18" i="8"/>
  <c r="BB18" i="8"/>
  <c r="AZ18" i="8"/>
  <c r="AY18" i="8"/>
  <c r="AX18" i="8"/>
  <c r="AW18" i="8"/>
  <c r="AV18" i="8"/>
  <c r="AU18" i="8"/>
  <c r="AT18" i="8"/>
  <c r="AS18" i="8"/>
  <c r="AR18" i="8"/>
  <c r="AQ18" i="8"/>
  <c r="AP18" i="8"/>
  <c r="N18" i="8" s="1"/>
  <c r="I18" i="8" s="1"/>
  <c r="F18" i="8" s="1"/>
  <c r="E18" i="8" s="1"/>
  <c r="AN18" i="8"/>
  <c r="M18" i="8"/>
  <c r="BL17" i="8"/>
  <c r="BK17" i="8"/>
  <c r="BJ17" i="8"/>
  <c r="BI17" i="8"/>
  <c r="BH17" i="8"/>
  <c r="BG17" i="8"/>
  <c r="BF17" i="8"/>
  <c r="BE17" i="8"/>
  <c r="BD17" i="8"/>
  <c r="BC17" i="8"/>
  <c r="BB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M17" i="8"/>
  <c r="BL16" i="8"/>
  <c r="BK16" i="8"/>
  <c r="BJ16" i="8"/>
  <c r="BI16" i="8"/>
  <c r="BH16" i="8"/>
  <c r="BG16" i="8"/>
  <c r="BF16" i="8"/>
  <c r="BE16" i="8"/>
  <c r="BD16" i="8"/>
  <c r="BC16" i="8"/>
  <c r="BB16" i="8"/>
  <c r="AZ16" i="8"/>
  <c r="AY16" i="8"/>
  <c r="AX16" i="8"/>
  <c r="AW16" i="8"/>
  <c r="AV16" i="8"/>
  <c r="AU16" i="8"/>
  <c r="AT16" i="8"/>
  <c r="AS16" i="8"/>
  <c r="AR16" i="8"/>
  <c r="AQ16" i="8"/>
  <c r="AP16" i="8"/>
  <c r="AN16" i="8"/>
  <c r="N16" i="8"/>
  <c r="I16" i="8" s="1"/>
  <c r="F16" i="8" s="1"/>
  <c r="E16" i="8" s="1"/>
  <c r="M16" i="8"/>
  <c r="BL15" i="8"/>
  <c r="BK15" i="8"/>
  <c r="BJ15" i="8"/>
  <c r="BI15" i="8"/>
  <c r="BH15" i="8"/>
  <c r="BG15" i="8"/>
  <c r="BF15" i="8"/>
  <c r="BE15" i="8"/>
  <c r="BD15" i="8"/>
  <c r="BC15" i="8"/>
  <c r="BB15" i="8"/>
  <c r="AZ15" i="8"/>
  <c r="AY15" i="8"/>
  <c r="AX15" i="8"/>
  <c r="AW15" i="8"/>
  <c r="AV15" i="8"/>
  <c r="AU15" i="8"/>
  <c r="AT15" i="8"/>
  <c r="AS15" i="8"/>
  <c r="AR15" i="8"/>
  <c r="AQ15" i="8"/>
  <c r="AP15" i="8"/>
  <c r="AN15" i="8"/>
  <c r="M15" i="8"/>
  <c r="E15" i="8"/>
  <c r="BL14" i="8"/>
  <c r="BK14" i="8"/>
  <c r="BJ14" i="8"/>
  <c r="BI14" i="8"/>
  <c r="BH14" i="8"/>
  <c r="BG14" i="8"/>
  <c r="BF14" i="8"/>
  <c r="BE14" i="8"/>
  <c r="BD14" i="8"/>
  <c r="BC14" i="8"/>
  <c r="BB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M14" i="8"/>
  <c r="BL13" i="8"/>
  <c r="BK13" i="8"/>
  <c r="BJ13" i="8"/>
  <c r="BI13" i="8"/>
  <c r="BH13" i="8"/>
  <c r="BG13" i="8"/>
  <c r="BF13" i="8"/>
  <c r="BE13" i="8"/>
  <c r="BD13" i="8"/>
  <c r="BC13" i="8"/>
  <c r="BB13" i="8"/>
  <c r="AZ13" i="8"/>
  <c r="AY13" i="8"/>
  <c r="AX13" i="8"/>
  <c r="AW13" i="8"/>
  <c r="AV13" i="8"/>
  <c r="AU13" i="8"/>
  <c r="AT13" i="8"/>
  <c r="AS13" i="8"/>
  <c r="AR13" i="8"/>
  <c r="AQ13" i="8"/>
  <c r="AP13" i="8"/>
  <c r="AN13" i="8"/>
  <c r="M13" i="8"/>
  <c r="BL12" i="8"/>
  <c r="BK12" i="8"/>
  <c r="BJ12" i="8"/>
  <c r="BI12" i="8"/>
  <c r="BH12" i="8"/>
  <c r="BG12" i="8"/>
  <c r="BF12" i="8"/>
  <c r="BE12" i="8"/>
  <c r="BD12" i="8"/>
  <c r="BC12" i="8"/>
  <c r="BB12" i="8"/>
  <c r="AZ12" i="8"/>
  <c r="AY12" i="8"/>
  <c r="AX12" i="8"/>
  <c r="AW12" i="8"/>
  <c r="AV12" i="8"/>
  <c r="AU12" i="8"/>
  <c r="AT12" i="8"/>
  <c r="AS12" i="8"/>
  <c r="AR12" i="8"/>
  <c r="AQ12" i="8"/>
  <c r="AP12" i="8"/>
  <c r="AN12" i="8"/>
  <c r="M12" i="8"/>
  <c r="BL11" i="8"/>
  <c r="BK11" i="8"/>
  <c r="BJ11" i="8"/>
  <c r="BI11" i="8"/>
  <c r="BH11" i="8"/>
  <c r="BG11" i="8"/>
  <c r="BF11" i="8"/>
  <c r="BE11" i="8"/>
  <c r="BD11" i="8"/>
  <c r="BC11" i="8"/>
  <c r="BB11" i="8"/>
  <c r="BM11" i="8" s="1"/>
  <c r="O11" i="8" s="1"/>
  <c r="AZ11" i="8"/>
  <c r="AY11" i="8"/>
  <c r="AX11" i="8"/>
  <c r="AW11" i="8"/>
  <c r="AV11" i="8"/>
  <c r="AU11" i="8"/>
  <c r="AT11" i="8"/>
  <c r="AS11" i="8"/>
  <c r="AR11" i="8"/>
  <c r="AQ11" i="8"/>
  <c r="AP11" i="8"/>
  <c r="AN11" i="8"/>
  <c r="M11" i="8"/>
  <c r="BL10" i="8"/>
  <c r="BK10" i="8"/>
  <c r="BJ10" i="8"/>
  <c r="BI10" i="8"/>
  <c r="BH10" i="8"/>
  <c r="BG10" i="8"/>
  <c r="BF10" i="8"/>
  <c r="BE10" i="8"/>
  <c r="BD10" i="8"/>
  <c r="BC10" i="8"/>
  <c r="BB10" i="8"/>
  <c r="AZ10" i="8"/>
  <c r="AY10" i="8"/>
  <c r="AX10" i="8"/>
  <c r="AW10" i="8"/>
  <c r="AV10" i="8"/>
  <c r="AU10" i="8"/>
  <c r="AT10" i="8"/>
  <c r="AS10" i="8"/>
  <c r="AR10" i="8"/>
  <c r="AQ10" i="8"/>
  <c r="AP10" i="8"/>
  <c r="AN10" i="8"/>
  <c r="M10" i="8"/>
  <c r="E10" i="8"/>
  <c r="BL9" i="8"/>
  <c r="BK9" i="8"/>
  <c r="BJ9" i="8"/>
  <c r="BI9" i="8"/>
  <c r="BH9" i="8"/>
  <c r="BG9" i="8"/>
  <c r="BF9" i="8"/>
  <c r="BE9" i="8"/>
  <c r="BD9" i="8"/>
  <c r="BC9" i="8"/>
  <c r="BB9" i="8"/>
  <c r="AZ9" i="8"/>
  <c r="AY9" i="8"/>
  <c r="AX9" i="8"/>
  <c r="AW9" i="8"/>
  <c r="AV9" i="8"/>
  <c r="AU9" i="8"/>
  <c r="AT9" i="8"/>
  <c r="AS9" i="8"/>
  <c r="AR9" i="8"/>
  <c r="AQ9" i="8"/>
  <c r="AP9" i="8"/>
  <c r="AN9" i="8"/>
  <c r="N9" i="8"/>
  <c r="I9" i="8" s="1"/>
  <c r="F9" i="8" s="1"/>
  <c r="E9" i="8" s="1"/>
  <c r="M9" i="8"/>
  <c r="BL8" i="8"/>
  <c r="BK8" i="8"/>
  <c r="BJ8" i="8"/>
  <c r="BI8" i="8"/>
  <c r="BH8" i="8"/>
  <c r="BG8" i="8"/>
  <c r="BF8" i="8"/>
  <c r="BE8" i="8"/>
  <c r="BD8" i="8"/>
  <c r="BC8" i="8"/>
  <c r="BB8" i="8"/>
  <c r="BM8" i="8" s="1"/>
  <c r="AZ8" i="8"/>
  <c r="AY8" i="8"/>
  <c r="AX8" i="8"/>
  <c r="AW8" i="8"/>
  <c r="AV8" i="8"/>
  <c r="AU8" i="8"/>
  <c r="AT8" i="8"/>
  <c r="AS8" i="8"/>
  <c r="AR8" i="8"/>
  <c r="AQ8" i="8"/>
  <c r="AP8" i="8"/>
  <c r="AN8" i="8"/>
  <c r="M8" i="8"/>
  <c r="BL7" i="8"/>
  <c r="BK7" i="8"/>
  <c r="BJ7" i="8"/>
  <c r="BI7" i="8"/>
  <c r="BH7" i="8"/>
  <c r="BG7" i="8"/>
  <c r="BF7" i="8"/>
  <c r="BE7" i="8"/>
  <c r="BD7" i="8"/>
  <c r="BC7" i="8"/>
  <c r="BB7" i="8"/>
  <c r="AZ7" i="8"/>
  <c r="AY7" i="8"/>
  <c r="AX7" i="8"/>
  <c r="AW7" i="8"/>
  <c r="AV7" i="8"/>
  <c r="AU7" i="8"/>
  <c r="AT7" i="8"/>
  <c r="AS7" i="8"/>
  <c r="AR7" i="8"/>
  <c r="AQ7" i="8"/>
  <c r="N7" i="8" s="1"/>
  <c r="I7" i="8" s="1"/>
  <c r="AP7" i="8"/>
  <c r="AN7" i="8"/>
  <c r="M7" i="8"/>
  <c r="E7" i="8"/>
  <c r="BL6" i="8"/>
  <c r="BK6" i="8"/>
  <c r="BJ6" i="8"/>
  <c r="BI6" i="8"/>
  <c r="BH6" i="8"/>
  <c r="BG6" i="8"/>
  <c r="BF6" i="8"/>
  <c r="BE6" i="8"/>
  <c r="BD6" i="8"/>
  <c r="BC6" i="8"/>
  <c r="BB6" i="8"/>
  <c r="AZ6" i="8"/>
  <c r="AY6" i="8"/>
  <c r="AX6" i="8"/>
  <c r="AW6" i="8"/>
  <c r="AV6" i="8"/>
  <c r="AU6" i="8"/>
  <c r="AT6" i="8"/>
  <c r="AS6" i="8"/>
  <c r="AR6" i="8"/>
  <c r="AQ6" i="8"/>
  <c r="AP6" i="8"/>
  <c r="N6" i="8" s="1"/>
  <c r="I6" i="8" s="1"/>
  <c r="AN6" i="8"/>
  <c r="M6" i="8"/>
  <c r="BL5" i="8"/>
  <c r="BK5" i="8"/>
  <c r="BJ5" i="8"/>
  <c r="BI5" i="8"/>
  <c r="BH5" i="8"/>
  <c r="BG5" i="8"/>
  <c r="BF5" i="8"/>
  <c r="BE5" i="8"/>
  <c r="BD5" i="8"/>
  <c r="BC5" i="8"/>
  <c r="BM5" i="8" s="1"/>
  <c r="BB5" i="8"/>
  <c r="AZ5" i="8"/>
  <c r="AY5" i="8"/>
  <c r="AX5" i="8"/>
  <c r="AW5" i="8"/>
  <c r="AV5" i="8"/>
  <c r="AU5" i="8"/>
  <c r="AT5" i="8"/>
  <c r="AS5" i="8"/>
  <c r="AR5" i="8"/>
  <c r="AQ5" i="8"/>
  <c r="AP5" i="8"/>
  <c r="AN5" i="8"/>
  <c r="N5" i="8"/>
  <c r="I5" i="8" s="1"/>
  <c r="M5" i="8"/>
  <c r="E5" i="8"/>
  <c r="AY1" i="8"/>
  <c r="AR1" i="8"/>
  <c r="AV1" i="8" s="1"/>
  <c r="BM6" i="8" l="1"/>
  <c r="BM7" i="8"/>
  <c r="BL9" i="2"/>
  <c r="N9" i="2" s="1"/>
  <c r="M15" i="2"/>
  <c r="I15" i="2" s="1"/>
  <c r="F15" i="2" s="1"/>
  <c r="E15" i="2" s="1"/>
  <c r="M19" i="2"/>
  <c r="I19" i="2" s="1"/>
  <c r="F19" i="2" s="1"/>
  <c r="E19" i="2" s="1"/>
  <c r="M20" i="2"/>
  <c r="I20" i="2" s="1"/>
  <c r="F20" i="2" s="1"/>
  <c r="E20" i="2" s="1"/>
  <c r="BL20" i="2"/>
  <c r="BL21" i="2"/>
  <c r="M24" i="2"/>
  <c r="I24" i="2" s="1"/>
  <c r="F24" i="2" s="1"/>
  <c r="E24" i="2" s="1"/>
  <c r="BL24" i="2"/>
  <c r="BO24" i="2" s="1"/>
  <c r="O24" i="2" s="1"/>
  <c r="M36" i="2"/>
  <c r="I36" i="2" s="1"/>
  <c r="F36" i="2" s="1"/>
  <c r="E36" i="2" s="1"/>
  <c r="BO22" i="3"/>
  <c r="O22" i="3" s="1"/>
  <c r="BM10" i="8"/>
  <c r="BM14" i="8"/>
  <c r="BP14" i="8" s="1"/>
  <c r="P14" i="8" s="1"/>
  <c r="BM21" i="8"/>
  <c r="BM28" i="8"/>
  <c r="BP28" i="8" s="1"/>
  <c r="P28" i="8" s="1"/>
  <c r="BM30" i="8"/>
  <c r="BM32" i="8"/>
  <c r="BM34" i="8"/>
  <c r="BM36" i="8"/>
  <c r="O36" i="8" s="1"/>
  <c r="BM38" i="8"/>
  <c r="BM40" i="8"/>
  <c r="BL25" i="2"/>
  <c r="N25" i="2" s="1"/>
  <c r="M32" i="2"/>
  <c r="I32" i="2" s="1"/>
  <c r="F32" i="2" s="1"/>
  <c r="E32" i="2" s="1"/>
  <c r="BL33" i="2"/>
  <c r="BO24" i="8"/>
  <c r="N8" i="8"/>
  <c r="I8" i="8" s="1"/>
  <c r="F8" i="8" s="1"/>
  <c r="E8" i="8" s="1"/>
  <c r="BM9" i="8"/>
  <c r="BP9" i="8" s="1"/>
  <c r="P9" i="8" s="1"/>
  <c r="N10" i="8"/>
  <c r="I10" i="8" s="1"/>
  <c r="N11" i="8"/>
  <c r="I11" i="8" s="1"/>
  <c r="F11" i="8" s="1"/>
  <c r="E11" i="8" s="1"/>
  <c r="BM12" i="8"/>
  <c r="N13" i="8"/>
  <c r="I13" i="8" s="1"/>
  <c r="F13" i="8" s="1"/>
  <c r="E13" i="8" s="1"/>
  <c r="N14" i="8"/>
  <c r="I14" i="8" s="1"/>
  <c r="F14" i="8" s="1"/>
  <c r="E14" i="8" s="1"/>
  <c r="BM15" i="8"/>
  <c r="BM16" i="8"/>
  <c r="N17" i="8"/>
  <c r="I17" i="8" s="1"/>
  <c r="F17" i="8" s="1"/>
  <c r="E17" i="8" s="1"/>
  <c r="BM17" i="8"/>
  <c r="BM19" i="8"/>
  <c r="O19" i="8" s="1"/>
  <c r="BM20" i="8"/>
  <c r="BM22" i="8"/>
  <c r="O22" i="8" s="1"/>
  <c r="BM23" i="8"/>
  <c r="BM24" i="8"/>
  <c r="BP24" i="8" s="1"/>
  <c r="P24" i="8" s="1"/>
  <c r="N26" i="8"/>
  <c r="I26" i="8" s="1"/>
  <c r="F26" i="8" s="1"/>
  <c r="E26" i="8" s="1"/>
  <c r="BM27" i="8"/>
  <c r="BP27" i="8" s="1"/>
  <c r="P27" i="8" s="1"/>
  <c r="N28" i="8"/>
  <c r="I28" i="8" s="1"/>
  <c r="N30" i="8"/>
  <c r="I30" i="8" s="1"/>
  <c r="F30" i="8" s="1"/>
  <c r="E30" i="8" s="1"/>
  <c r="N32" i="8"/>
  <c r="I32" i="8" s="1"/>
  <c r="F32" i="8" s="1"/>
  <c r="E32" i="8" s="1"/>
  <c r="N34" i="8"/>
  <c r="I34" i="8" s="1"/>
  <c r="F34" i="8" s="1"/>
  <c r="E34" i="8" s="1"/>
  <c r="N36" i="8"/>
  <c r="I36" i="8" s="1"/>
  <c r="F36" i="8" s="1"/>
  <c r="E36" i="8" s="1"/>
  <c r="N38" i="8"/>
  <c r="I38" i="8" s="1"/>
  <c r="F38" i="8" s="1"/>
  <c r="E38" i="8" s="1"/>
  <c r="N40" i="8"/>
  <c r="I40" i="8" s="1"/>
  <c r="F40" i="8" s="1"/>
  <c r="E40" i="8" s="1"/>
  <c r="M5" i="2"/>
  <c r="I5" i="2" s="1"/>
  <c r="BL5" i="2"/>
  <c r="M6" i="2"/>
  <c r="I6" i="2" s="1"/>
  <c r="F6" i="2" s="1"/>
  <c r="E6" i="2" s="1"/>
  <c r="BL7" i="2"/>
  <c r="N7" i="2" s="1"/>
  <c r="M11" i="2"/>
  <c r="I11" i="2" s="1"/>
  <c r="F11" i="2" s="1"/>
  <c r="E11" i="2" s="1"/>
  <c r="BL11" i="2"/>
  <c r="M12" i="2"/>
  <c r="I12" i="2" s="1"/>
  <c r="F12" i="2" s="1"/>
  <c r="E12" i="2" s="1"/>
  <c r="BL12" i="2"/>
  <c r="M13" i="2"/>
  <c r="I13" i="2" s="1"/>
  <c r="F13" i="2" s="1"/>
  <c r="E13" i="2" s="1"/>
  <c r="BL13" i="2"/>
  <c r="M14" i="2"/>
  <c r="I14" i="2" s="1"/>
  <c r="F14" i="2" s="1"/>
  <c r="E14" i="2" s="1"/>
  <c r="M16" i="2"/>
  <c r="I16" i="2" s="1"/>
  <c r="F16" i="2" s="1"/>
  <c r="E16" i="2" s="1"/>
  <c r="BL16" i="2"/>
  <c r="N16" i="2" s="1"/>
  <c r="M17" i="2"/>
  <c r="I17" i="2" s="1"/>
  <c r="F17" i="2" s="1"/>
  <c r="E17" i="2" s="1"/>
  <c r="BL17" i="2"/>
  <c r="N17" i="2" s="1"/>
  <c r="BL22" i="2"/>
  <c r="M23" i="2"/>
  <c r="I23" i="2" s="1"/>
  <c r="F23" i="2" s="1"/>
  <c r="E23" i="2" s="1"/>
  <c r="BL23" i="2"/>
  <c r="M27" i="2"/>
  <c r="I27" i="2" s="1"/>
  <c r="F27" i="2" s="1"/>
  <c r="E27" i="2" s="1"/>
  <c r="BL27" i="2"/>
  <c r="M28" i="2"/>
  <c r="I28" i="2" s="1"/>
  <c r="F28" i="2" s="1"/>
  <c r="E28" i="2" s="1"/>
  <c r="BL28" i="2"/>
  <c r="M29" i="2"/>
  <c r="I29" i="2" s="1"/>
  <c r="BL29" i="2"/>
  <c r="M30" i="2"/>
  <c r="I30" i="2" s="1"/>
  <c r="F30" i="2" s="1"/>
  <c r="E30" i="2" s="1"/>
  <c r="BL30" i="2"/>
  <c r="N30" i="2" s="1"/>
  <c r="M34" i="2"/>
  <c r="I34" i="2" s="1"/>
  <c r="F34" i="2" s="1"/>
  <c r="E34" i="2" s="1"/>
  <c r="BL34" i="2"/>
  <c r="M35" i="2"/>
  <c r="I35" i="2" s="1"/>
  <c r="F35" i="2" s="1"/>
  <c r="E35" i="2" s="1"/>
  <c r="BL37" i="2"/>
  <c r="M38" i="2"/>
  <c r="I38" i="2" s="1"/>
  <c r="F38" i="2" s="1"/>
  <c r="E38" i="2" s="1"/>
  <c r="BO32" i="3"/>
  <c r="O32" i="3" s="1"/>
  <c r="N32" i="3"/>
  <c r="BO8" i="3"/>
  <c r="O8" i="3" s="1"/>
  <c r="N8" i="3"/>
  <c r="BO15" i="3"/>
  <c r="O15" i="3" s="1"/>
  <c r="N15" i="3"/>
  <c r="BO12" i="3"/>
  <c r="O12" i="3" s="1"/>
  <c r="N12" i="3"/>
  <c r="BO16" i="3"/>
  <c r="O16" i="3" s="1"/>
  <c r="N16" i="3"/>
  <c r="BO24" i="3"/>
  <c r="O24" i="3" s="1"/>
  <c r="N24" i="3"/>
  <c r="BO31" i="3"/>
  <c r="O31" i="3" s="1"/>
  <c r="N31" i="3"/>
  <c r="BO23" i="3"/>
  <c r="O23" i="3" s="1"/>
  <c r="N23" i="3"/>
  <c r="BO7" i="3"/>
  <c r="O7" i="3" s="1"/>
  <c r="N7" i="3"/>
  <c r="BO20" i="3"/>
  <c r="O20" i="3" s="1"/>
  <c r="N20" i="3"/>
  <c r="N8" i="2"/>
  <c r="N5" i="2"/>
  <c r="N12" i="2"/>
  <c r="N24" i="2"/>
  <c r="N6" i="2"/>
  <c r="N20" i="2"/>
  <c r="N33" i="2"/>
  <c r="N28" i="2"/>
  <c r="N29" i="2"/>
  <c r="BM39" i="2"/>
  <c r="BM37" i="2"/>
  <c r="BO37" i="2" s="1"/>
  <c r="O37" i="2" s="1"/>
  <c r="BM35" i="2"/>
  <c r="BN34" i="2"/>
  <c r="BM31" i="2"/>
  <c r="BN30" i="2"/>
  <c r="BM26" i="2"/>
  <c r="BN25" i="2"/>
  <c r="BM22" i="2"/>
  <c r="BO22" i="2" s="1"/>
  <c r="O22" i="2" s="1"/>
  <c r="BN21" i="2"/>
  <c r="BM18" i="2"/>
  <c r="BN17" i="2"/>
  <c r="BM14" i="2"/>
  <c r="BN13" i="2"/>
  <c r="BM10" i="2"/>
  <c r="BN9" i="2"/>
  <c r="BM34" i="2"/>
  <c r="BO34" i="2" s="1"/>
  <c r="O34" i="2" s="1"/>
  <c r="BN33" i="2"/>
  <c r="BM30" i="2"/>
  <c r="BO30" i="2" s="1"/>
  <c r="O30" i="2" s="1"/>
  <c r="BN29" i="2"/>
  <c r="BN28" i="2"/>
  <c r="BM25" i="2"/>
  <c r="BO25" i="2" s="1"/>
  <c r="O25" i="2" s="1"/>
  <c r="BN24" i="2"/>
  <c r="BM21" i="2"/>
  <c r="BO21" i="2" s="1"/>
  <c r="O21" i="2" s="1"/>
  <c r="BN20" i="2"/>
  <c r="BM17" i="2"/>
  <c r="BO17" i="2" s="1"/>
  <c r="O17" i="2" s="1"/>
  <c r="BN16" i="2"/>
  <c r="BM13" i="2"/>
  <c r="BO13" i="2" s="1"/>
  <c r="O13" i="2" s="1"/>
  <c r="BN12" i="2"/>
  <c r="BM9" i="2"/>
  <c r="BO9" i="2" s="1"/>
  <c r="O9" i="2" s="1"/>
  <c r="BN8" i="2"/>
  <c r="BN40" i="2"/>
  <c r="BN38" i="2"/>
  <c r="BN36" i="2"/>
  <c r="BM33" i="2"/>
  <c r="BO33" i="2" s="1"/>
  <c r="O33" i="2" s="1"/>
  <c r="BN32" i="2"/>
  <c r="BM29" i="2"/>
  <c r="BO29" i="2" s="1"/>
  <c r="O29" i="2" s="1"/>
  <c r="BM28" i="2"/>
  <c r="BO28" i="2" s="1"/>
  <c r="O28" i="2" s="1"/>
  <c r="BN27" i="2"/>
  <c r="BM24" i="2"/>
  <c r="BN23" i="2"/>
  <c r="BM20" i="2"/>
  <c r="BO20" i="2" s="1"/>
  <c r="O20" i="2" s="1"/>
  <c r="BN19" i="2"/>
  <c r="BM16" i="2"/>
  <c r="BO16" i="2" s="1"/>
  <c r="O16" i="2" s="1"/>
  <c r="BN15" i="2"/>
  <c r="BM12" i="2"/>
  <c r="BO12" i="2" s="1"/>
  <c r="O12" i="2" s="1"/>
  <c r="BN11" i="2"/>
  <c r="BN6" i="2"/>
  <c r="BN37" i="2"/>
  <c r="N15" i="2"/>
  <c r="BN18" i="2"/>
  <c r="BO23" i="2"/>
  <c r="O23" i="2" s="1"/>
  <c r="N23" i="2"/>
  <c r="BN26" i="2"/>
  <c r="BN31" i="2"/>
  <c r="BO36" i="2"/>
  <c r="O36" i="2" s="1"/>
  <c r="N36" i="2"/>
  <c r="BM38" i="2"/>
  <c r="N39" i="2"/>
  <c r="BO39" i="2"/>
  <c r="O39" i="2" s="1"/>
  <c r="BN39" i="2"/>
  <c r="BM5" i="2"/>
  <c r="BO5" i="2" s="1"/>
  <c r="O5" i="2" s="1"/>
  <c r="BL10" i="2"/>
  <c r="BM11" i="2"/>
  <c r="N13" i="2"/>
  <c r="BL18" i="2"/>
  <c r="BM19" i="2"/>
  <c r="N21" i="2"/>
  <c r="BL26" i="2"/>
  <c r="BM27" i="2"/>
  <c r="BL31" i="2"/>
  <c r="BM32" i="2"/>
  <c r="N34" i="2"/>
  <c r="N37" i="2"/>
  <c r="BO38" i="2"/>
  <c r="O38" i="2" s="1"/>
  <c r="N38" i="2"/>
  <c r="M39" i="2"/>
  <c r="I39" i="2" s="1"/>
  <c r="F39" i="2" s="1"/>
  <c r="E39" i="2" s="1"/>
  <c r="M40" i="2"/>
  <c r="I40" i="2" s="1"/>
  <c r="F40" i="2" s="1"/>
  <c r="E40" i="2" s="1"/>
  <c r="BM40" i="2"/>
  <c r="BO40" i="2" s="1"/>
  <c r="O40" i="2" s="1"/>
  <c r="BN7" i="2"/>
  <c r="BM8" i="2"/>
  <c r="BO8" i="2" s="1"/>
  <c r="O8" i="2" s="1"/>
  <c r="BO14" i="2"/>
  <c r="O14" i="2" s="1"/>
  <c r="N14" i="2"/>
  <c r="BM15" i="2"/>
  <c r="BO15" i="2" s="1"/>
  <c r="O15" i="2" s="1"/>
  <c r="N22" i="2"/>
  <c r="BM23" i="2"/>
  <c r="M33" i="2"/>
  <c r="I33" i="2" s="1"/>
  <c r="F33" i="2" s="1"/>
  <c r="E33" i="2" s="1"/>
  <c r="BO35" i="2"/>
  <c r="O35" i="2" s="1"/>
  <c r="N35" i="2"/>
  <c r="BM36" i="2"/>
  <c r="BN10" i="2"/>
  <c r="BN5" i="2"/>
  <c r="BM6" i="2"/>
  <c r="BO6" i="2" s="1"/>
  <c r="O6" i="2" s="1"/>
  <c r="BM7" i="2"/>
  <c r="BO7" i="2" s="1"/>
  <c r="O7" i="2" s="1"/>
  <c r="M8" i="2"/>
  <c r="I8" i="2" s="1"/>
  <c r="F8" i="2" s="1"/>
  <c r="E8" i="2" s="1"/>
  <c r="M9" i="2"/>
  <c r="I9" i="2" s="1"/>
  <c r="F9" i="2" s="1"/>
  <c r="E9" i="2" s="1"/>
  <c r="BO11" i="2"/>
  <c r="O11" i="2" s="1"/>
  <c r="N11" i="2"/>
  <c r="BN14" i="2"/>
  <c r="BO19" i="2"/>
  <c r="O19" i="2" s="1"/>
  <c r="N19" i="2"/>
  <c r="BN22" i="2"/>
  <c r="BO27" i="2"/>
  <c r="O27" i="2" s="1"/>
  <c r="N27" i="2"/>
  <c r="BO32" i="2"/>
  <c r="O32" i="2" s="1"/>
  <c r="N32" i="2"/>
  <c r="BN35" i="2"/>
  <c r="N40" i="2"/>
  <c r="O15" i="8"/>
  <c r="O17" i="8"/>
  <c r="O23" i="8"/>
  <c r="O6" i="8"/>
  <c r="O7" i="8"/>
  <c r="O28" i="8"/>
  <c r="O30" i="8"/>
  <c r="O38" i="8"/>
  <c r="O12" i="8"/>
  <c r="BP10" i="8"/>
  <c r="P10" i="8" s="1"/>
  <c r="O10" i="8"/>
  <c r="O5" i="8"/>
  <c r="F6" i="8"/>
  <c r="E6" i="8" s="1"/>
  <c r="O8" i="8"/>
  <c r="O14" i="8"/>
  <c r="O21" i="8"/>
  <c r="O32" i="8"/>
  <c r="O34" i="8"/>
  <c r="O40" i="8"/>
  <c r="BO5" i="8"/>
  <c r="BO8" i="8"/>
  <c r="BO11" i="8"/>
  <c r="BN16" i="8"/>
  <c r="BP16" i="8" s="1"/>
  <c r="P16" i="8" s="1"/>
  <c r="BO39" i="8"/>
  <c r="BN9" i="8"/>
  <c r="O35" i="8"/>
  <c r="BN39" i="8"/>
  <c r="BN37" i="8"/>
  <c r="BN35" i="8"/>
  <c r="BP35" i="8" s="1"/>
  <c r="P35" i="8" s="1"/>
  <c r="BN33" i="8"/>
  <c r="BN31" i="8"/>
  <c r="BP31" i="8" s="1"/>
  <c r="P31" i="8" s="1"/>
  <c r="BN29" i="8"/>
  <c r="BO26" i="8"/>
  <c r="BN24" i="8"/>
  <c r="BN22" i="8"/>
  <c r="BN20" i="8"/>
  <c r="BP20" i="8" s="1"/>
  <c r="P20" i="8" s="1"/>
  <c r="BO40" i="8"/>
  <c r="BO38" i="8"/>
  <c r="BO36" i="8"/>
  <c r="BO34" i="8"/>
  <c r="BO32" i="8"/>
  <c r="BO30" i="8"/>
  <c r="BO28" i="8"/>
  <c r="BN26" i="8"/>
  <c r="BO23" i="8"/>
  <c r="BO21" i="8"/>
  <c r="BO19" i="8"/>
  <c r="BO17" i="8"/>
  <c r="BO15" i="8"/>
  <c r="BN13" i="8"/>
  <c r="BN11" i="8"/>
  <c r="BP11" i="8" s="1"/>
  <c r="P11" i="8" s="1"/>
  <c r="BN40" i="8"/>
  <c r="BP40" i="8" s="1"/>
  <c r="P40" i="8" s="1"/>
  <c r="BN38" i="8"/>
  <c r="BP38" i="8" s="1"/>
  <c r="P38" i="8" s="1"/>
  <c r="BN36" i="8"/>
  <c r="BP36" i="8" s="1"/>
  <c r="P36" i="8" s="1"/>
  <c r="BN34" i="8"/>
  <c r="BP34" i="8" s="1"/>
  <c r="P34" i="8" s="1"/>
  <c r="BN32" i="8"/>
  <c r="BP32" i="8" s="1"/>
  <c r="P32" i="8" s="1"/>
  <c r="BN30" i="8"/>
  <c r="BP30" i="8" s="1"/>
  <c r="P30" i="8" s="1"/>
  <c r="BN28" i="8"/>
  <c r="BO27" i="8"/>
  <c r="BO25" i="8"/>
  <c r="BN23" i="8"/>
  <c r="BP23" i="8" s="1"/>
  <c r="P23" i="8" s="1"/>
  <c r="BN21" i="8"/>
  <c r="BP21" i="8" s="1"/>
  <c r="P21" i="8" s="1"/>
  <c r="BN19" i="8"/>
  <c r="BN17" i="8"/>
  <c r="BP17" i="8" s="1"/>
  <c r="P17" i="8" s="1"/>
  <c r="BN15" i="8"/>
  <c r="BO14" i="8"/>
  <c r="BO12" i="8"/>
  <c r="BO10" i="8"/>
  <c r="BN8" i="8"/>
  <c r="BP8" i="8" s="1"/>
  <c r="P8" i="8" s="1"/>
  <c r="O25" i="8"/>
  <c r="O27" i="8"/>
  <c r="BO31" i="8"/>
  <c r="BO35" i="8"/>
  <c r="BN6" i="8"/>
  <c r="BP6" i="8" s="1"/>
  <c r="P6" i="8" s="1"/>
  <c r="BN12" i="8"/>
  <c r="BP12" i="8" s="1"/>
  <c r="P12" i="8" s="1"/>
  <c r="O16" i="8"/>
  <c r="BO16" i="8"/>
  <c r="BO20" i="8"/>
  <c r="O31" i="8"/>
  <c r="BP39" i="8"/>
  <c r="P39" i="8" s="1"/>
  <c r="O39" i="8"/>
  <c r="BN7" i="8"/>
  <c r="BN18" i="8"/>
  <c r="BO29" i="8"/>
  <c r="BO33" i="8"/>
  <c r="BO37" i="8"/>
  <c r="BO6" i="8"/>
  <c r="O9" i="8"/>
  <c r="BO9" i="8"/>
  <c r="BO13" i="8"/>
  <c r="O20" i="8"/>
  <c r="O24" i="8"/>
  <c r="BN5" i="8"/>
  <c r="BP5" i="8" s="1"/>
  <c r="P5" i="8" s="1"/>
  <c r="BO7" i="8"/>
  <c r="BN10" i="8"/>
  <c r="N12" i="8"/>
  <c r="I12" i="8" s="1"/>
  <c r="F12" i="8" s="1"/>
  <c r="E12" i="8" s="1"/>
  <c r="BM13" i="8"/>
  <c r="BN14" i="8"/>
  <c r="N15" i="8"/>
  <c r="I15" i="8" s="1"/>
  <c r="BM18" i="8"/>
  <c r="BO18" i="8"/>
  <c r="N21" i="8"/>
  <c r="I21" i="8" s="1"/>
  <c r="F21" i="8" s="1"/>
  <c r="E21" i="8" s="1"/>
  <c r="BO22" i="8"/>
  <c r="N25" i="8"/>
  <c r="I25" i="8" s="1"/>
  <c r="BN25" i="8"/>
  <c r="BP25" i="8" s="1"/>
  <c r="P25" i="8" s="1"/>
  <c r="BM26" i="8"/>
  <c r="N27" i="8"/>
  <c r="I27" i="8" s="1"/>
  <c r="F27" i="8" s="1"/>
  <c r="E27" i="8" s="1"/>
  <c r="BN27" i="8"/>
  <c r="BM29" i="8"/>
  <c r="BM33" i="8"/>
  <c r="BM37" i="8"/>
  <c r="Y39" i="7"/>
  <c r="Y54" i="7"/>
  <c r="BP7" i="8" l="1"/>
  <c r="P7" i="8" s="1"/>
  <c r="BP15" i="8"/>
  <c r="P15" i="8" s="1"/>
  <c r="BP19" i="8"/>
  <c r="P19" i="8" s="1"/>
  <c r="BP22" i="8"/>
  <c r="P22" i="8" s="1"/>
  <c r="BO18" i="2"/>
  <c r="O18" i="2" s="1"/>
  <c r="N18" i="2"/>
  <c r="BO31" i="2"/>
  <c r="O31" i="2" s="1"/>
  <c r="N31" i="2"/>
  <c r="BO10" i="2"/>
  <c r="O10" i="2" s="1"/>
  <c r="N10" i="2"/>
  <c r="BO26" i="2"/>
  <c r="O26" i="2" s="1"/>
  <c r="N26" i="2"/>
  <c r="BP29" i="8"/>
  <c r="P29" i="8" s="1"/>
  <c r="O29" i="8"/>
  <c r="BP37" i="8"/>
  <c r="P37" i="8" s="1"/>
  <c r="O37" i="8"/>
  <c r="BP13" i="8"/>
  <c r="P13" i="8" s="1"/>
  <c r="O13" i="8"/>
  <c r="BP18" i="8"/>
  <c r="P18" i="8" s="1"/>
  <c r="O18" i="8"/>
  <c r="BP33" i="8"/>
  <c r="P33" i="8" s="1"/>
  <c r="O33" i="8"/>
  <c r="BP26" i="8"/>
  <c r="P26" i="8" s="1"/>
  <c r="O26" i="8"/>
  <c r="V21" i="7"/>
  <c r="V9" i="7"/>
  <c r="V55" i="7"/>
  <c r="V49" i="7"/>
  <c r="V7" i="7"/>
  <c r="V19" i="7"/>
  <c r="V46" i="7"/>
  <c r="V15" i="7"/>
  <c r="V57" i="7"/>
  <c r="V29" i="7"/>
  <c r="V45" i="7"/>
  <c r="V10" i="7"/>
  <c r="V33" i="7"/>
  <c r="V26" i="7"/>
  <c r="V6" i="7"/>
  <c r="V13" i="7"/>
  <c r="V47" i="7"/>
  <c r="V20" i="7"/>
  <c r="V28" i="7"/>
  <c r="V36" i="7"/>
  <c r="V22" i="7"/>
  <c r="V32" i="7"/>
  <c r="V35" i="7"/>
  <c r="V11" i="7"/>
  <c r="V58" i="7"/>
  <c r="V52" i="7"/>
  <c r="V54" i="7"/>
  <c r="V18" i="7"/>
  <c r="V40" i="7"/>
  <c r="V37" i="7"/>
  <c r="V39" i="7"/>
  <c r="V27" i="7"/>
  <c r="V56" i="7"/>
  <c r="V48" i="7"/>
  <c r="V62" i="7"/>
  <c r="V8" i="7"/>
  <c r="V38" i="7"/>
  <c r="V30" i="7"/>
  <c r="V44" i="7"/>
  <c r="V51" i="7"/>
  <c r="V5" i="7"/>
  <c r="V31" i="7"/>
  <c r="V43" i="7"/>
  <c r="V42" i="7"/>
  <c r="V50" i="7"/>
  <c r="V12" i="7"/>
  <c r="V25" i="7"/>
  <c r="V16" i="7"/>
  <c r="V34" i="7"/>
  <c r="V17" i="7"/>
  <c r="V23" i="7"/>
  <c r="V24" i="7"/>
  <c r="V59" i="7"/>
  <c r="V41" i="7"/>
  <c r="V60" i="7"/>
  <c r="V14" i="7"/>
  <c r="V64" i="7"/>
  <c r="V61" i="7"/>
  <c r="V63" i="7"/>
  <c r="S21" i="7"/>
  <c r="S9" i="7"/>
  <c r="S55" i="7"/>
  <c r="S49" i="7"/>
  <c r="S7" i="7"/>
  <c r="S19" i="7"/>
  <c r="S46" i="7"/>
  <c r="S15" i="7"/>
  <c r="S57" i="7"/>
  <c r="S29" i="7"/>
  <c r="S45" i="7"/>
  <c r="S10" i="7"/>
  <c r="S33" i="7"/>
  <c r="S26" i="7"/>
  <c r="S6" i="7"/>
  <c r="S13" i="7"/>
  <c r="S47" i="7"/>
  <c r="S20" i="7"/>
  <c r="S28" i="7"/>
  <c r="S36" i="7"/>
  <c r="S22" i="7"/>
  <c r="S32" i="7"/>
  <c r="S35" i="7"/>
  <c r="S11" i="7"/>
  <c r="S58" i="7"/>
  <c r="S52" i="7"/>
  <c r="S54" i="7"/>
  <c r="S18" i="7"/>
  <c r="S40" i="7"/>
  <c r="S37" i="7"/>
  <c r="S39" i="7"/>
  <c r="S27" i="7"/>
  <c r="S56" i="7"/>
  <c r="S48" i="7"/>
  <c r="S62" i="7"/>
  <c r="S8" i="7"/>
  <c r="S38" i="7"/>
  <c r="S30" i="7"/>
  <c r="S44" i="7"/>
  <c r="S51" i="7"/>
  <c r="S5" i="7"/>
  <c r="S31" i="7"/>
  <c r="S43" i="7"/>
  <c r="S42" i="7"/>
  <c r="S50" i="7"/>
  <c r="S12" i="7"/>
  <c r="S25" i="7"/>
  <c r="S16" i="7"/>
  <c r="S34" i="7"/>
  <c r="S17" i="7"/>
  <c r="S23" i="7"/>
  <c r="S24" i="7"/>
  <c r="S59" i="7"/>
  <c r="S41" i="7"/>
  <c r="S60" i="7"/>
  <c r="S14" i="7"/>
  <c r="S64" i="7"/>
  <c r="S61" i="7"/>
  <c r="S63" i="7"/>
  <c r="P21" i="7"/>
  <c r="P9" i="7"/>
  <c r="P55" i="7"/>
  <c r="P49" i="7"/>
  <c r="P7" i="7"/>
  <c r="P19" i="7"/>
  <c r="P46" i="7"/>
  <c r="P15" i="7"/>
  <c r="P57" i="7"/>
  <c r="P29" i="7"/>
  <c r="P45" i="7"/>
  <c r="P10" i="7"/>
  <c r="P33" i="7"/>
  <c r="P26" i="7"/>
  <c r="P6" i="7"/>
  <c r="P13" i="7"/>
  <c r="P47" i="7"/>
  <c r="P20" i="7"/>
  <c r="P28" i="7"/>
  <c r="P36" i="7"/>
  <c r="P22" i="7"/>
  <c r="P32" i="7"/>
  <c r="P35" i="7"/>
  <c r="P11" i="7"/>
  <c r="P58" i="7"/>
  <c r="P52" i="7"/>
  <c r="P54" i="7"/>
  <c r="P18" i="7"/>
  <c r="P40" i="7"/>
  <c r="P37" i="7"/>
  <c r="P39" i="7"/>
  <c r="P27" i="7"/>
  <c r="P56" i="7"/>
  <c r="P48" i="7"/>
  <c r="P62" i="7"/>
  <c r="P8" i="7"/>
  <c r="P38" i="7"/>
  <c r="P30" i="7"/>
  <c r="P44" i="7"/>
  <c r="P51" i="7"/>
  <c r="P5" i="7"/>
  <c r="P31" i="7"/>
  <c r="P43" i="7"/>
  <c r="P42" i="7"/>
  <c r="P50" i="7"/>
  <c r="P12" i="7"/>
  <c r="P25" i="7"/>
  <c r="P16" i="7"/>
  <c r="P34" i="7"/>
  <c r="P17" i="7"/>
  <c r="P23" i="7"/>
  <c r="P24" i="7"/>
  <c r="P59" i="7"/>
  <c r="P41" i="7"/>
  <c r="P60" i="7"/>
  <c r="P14" i="7"/>
  <c r="P64" i="7"/>
  <c r="P61" i="7"/>
  <c r="P63" i="7"/>
  <c r="M21" i="7"/>
  <c r="M9" i="7"/>
  <c r="M55" i="7"/>
  <c r="M49" i="7"/>
  <c r="M7" i="7"/>
  <c r="M19" i="7"/>
  <c r="M46" i="7"/>
  <c r="M15" i="7"/>
  <c r="M57" i="7"/>
  <c r="M29" i="7"/>
  <c r="M45" i="7"/>
  <c r="M10" i="7"/>
  <c r="M33" i="7"/>
  <c r="M26" i="7"/>
  <c r="M6" i="7"/>
  <c r="M13" i="7"/>
  <c r="M47" i="7"/>
  <c r="M20" i="7"/>
  <c r="M28" i="7"/>
  <c r="M36" i="7"/>
  <c r="M22" i="7"/>
  <c r="M32" i="7"/>
  <c r="M35" i="7"/>
  <c r="M11" i="7"/>
  <c r="M58" i="7"/>
  <c r="M52" i="7"/>
  <c r="M54" i="7"/>
  <c r="M18" i="7"/>
  <c r="M40" i="7"/>
  <c r="M37" i="7"/>
  <c r="M39" i="7"/>
  <c r="M27" i="7"/>
  <c r="M56" i="7"/>
  <c r="M48" i="7"/>
  <c r="M62" i="7"/>
  <c r="M8" i="7"/>
  <c r="M38" i="7"/>
  <c r="M30" i="7"/>
  <c r="M44" i="7"/>
  <c r="M51" i="7"/>
  <c r="M5" i="7"/>
  <c r="M31" i="7"/>
  <c r="M43" i="7"/>
  <c r="M42" i="7"/>
  <c r="M50" i="7"/>
  <c r="M12" i="7"/>
  <c r="M25" i="7"/>
  <c r="M16" i="7"/>
  <c r="M34" i="7"/>
  <c r="M17" i="7"/>
  <c r="M23" i="7"/>
  <c r="M24" i="7"/>
  <c r="M59" i="7"/>
  <c r="M41" i="7"/>
  <c r="M60" i="7"/>
  <c r="M14" i="7"/>
  <c r="M64" i="7"/>
  <c r="M61" i="7"/>
  <c r="M63" i="7"/>
  <c r="V53" i="7"/>
  <c r="S53" i="7"/>
  <c r="P53" i="7"/>
  <c r="M53" i="7"/>
  <c r="J21" i="7"/>
  <c r="J9" i="7"/>
  <c r="J55" i="7"/>
  <c r="J49" i="7"/>
  <c r="J7" i="7"/>
  <c r="J19" i="7"/>
  <c r="J46" i="7"/>
  <c r="J15" i="7"/>
  <c r="J57" i="7"/>
  <c r="J29" i="7"/>
  <c r="J45" i="7"/>
  <c r="J10" i="7"/>
  <c r="J33" i="7"/>
  <c r="J26" i="7"/>
  <c r="J6" i="7"/>
  <c r="J13" i="7"/>
  <c r="J47" i="7"/>
  <c r="J20" i="7"/>
  <c r="J28" i="7"/>
  <c r="J36" i="7"/>
  <c r="J22" i="7"/>
  <c r="J32" i="7"/>
  <c r="J35" i="7"/>
  <c r="J11" i="7"/>
  <c r="J58" i="7"/>
  <c r="J52" i="7"/>
  <c r="J54" i="7"/>
  <c r="J18" i="7"/>
  <c r="J40" i="7"/>
  <c r="J37" i="7"/>
  <c r="J39" i="7"/>
  <c r="J27" i="7"/>
  <c r="J56" i="7"/>
  <c r="J48" i="7"/>
  <c r="J62" i="7"/>
  <c r="J8" i="7"/>
  <c r="J38" i="7"/>
  <c r="J30" i="7"/>
  <c r="J44" i="7"/>
  <c r="J51" i="7"/>
  <c r="J5" i="7"/>
  <c r="J31" i="7"/>
  <c r="J43" i="7"/>
  <c r="J42" i="7"/>
  <c r="J50" i="7"/>
  <c r="J12" i="7"/>
  <c r="J25" i="7"/>
  <c r="J16" i="7"/>
  <c r="J34" i="7"/>
  <c r="J17" i="7"/>
  <c r="J23" i="7"/>
  <c r="J24" i="7"/>
  <c r="J59" i="7"/>
  <c r="J41" i="7"/>
  <c r="J60" i="7"/>
  <c r="J14" i="7"/>
  <c r="J64" i="7"/>
  <c r="J61" i="7"/>
  <c r="J63" i="7"/>
  <c r="J53" i="7"/>
  <c r="G59" i="7" l="1"/>
  <c r="X59" i="7" s="1"/>
  <c r="Y59" i="7"/>
  <c r="G41" i="7"/>
  <c r="X41" i="7" s="1"/>
  <c r="Y41" i="7"/>
  <c r="G60" i="7"/>
  <c r="X60" i="7" s="1"/>
  <c r="Y60" i="7"/>
  <c r="G14" i="7"/>
  <c r="X14" i="7" s="1"/>
  <c r="Y14" i="7"/>
  <c r="G64" i="7"/>
  <c r="X64" i="7" s="1"/>
  <c r="Y64" i="7"/>
  <c r="G61" i="7"/>
  <c r="X61" i="7" s="1"/>
  <c r="Y61" i="7"/>
  <c r="G63" i="7"/>
  <c r="X63" i="7" s="1"/>
  <c r="Y63" i="7"/>
  <c r="G53" i="7"/>
  <c r="X53" i="7" s="1"/>
  <c r="Y53" i="7"/>
  <c r="G17" i="7"/>
  <c r="Y17" i="7"/>
  <c r="G23" i="7"/>
  <c r="X23" i="7" s="1"/>
  <c r="Y23" i="7"/>
  <c r="G24" i="7"/>
  <c r="X24" i="7" s="1"/>
  <c r="Y24" i="7"/>
  <c r="X17" i="7" l="1"/>
  <c r="G21" i="7"/>
  <c r="X21" i="7" s="1"/>
  <c r="G19" i="7"/>
  <c r="G46" i="7"/>
  <c r="G15" i="7"/>
  <c r="G57" i="7"/>
  <c r="G29" i="7"/>
  <c r="G45" i="7"/>
  <c r="G10" i="7"/>
  <c r="G33" i="7"/>
  <c r="G26" i="7"/>
  <c r="X26" i="7" s="1"/>
  <c r="G6" i="7"/>
  <c r="G13" i="7"/>
  <c r="G47" i="7"/>
  <c r="G20" i="7"/>
  <c r="G28" i="7"/>
  <c r="G36" i="7"/>
  <c r="G22" i="7"/>
  <c r="G32" i="7"/>
  <c r="G35" i="7"/>
  <c r="G11" i="7"/>
  <c r="G58" i="7"/>
  <c r="G52" i="7"/>
  <c r="G54" i="7"/>
  <c r="G18" i="7"/>
  <c r="G40" i="7"/>
  <c r="G37" i="7"/>
  <c r="G39" i="7"/>
  <c r="G27" i="7"/>
  <c r="G56" i="7"/>
  <c r="G48" i="7"/>
  <c r="G62" i="7"/>
  <c r="G8" i="7"/>
  <c r="G38" i="7"/>
  <c r="G30" i="7"/>
  <c r="G44" i="7"/>
  <c r="G51" i="7"/>
  <c r="G5" i="7"/>
  <c r="G31" i="7"/>
  <c r="G43" i="7"/>
  <c r="G42" i="7"/>
  <c r="G50" i="7"/>
  <c r="X50" i="7" s="1"/>
  <c r="G12" i="7"/>
  <c r="G25" i="7"/>
  <c r="G16" i="7"/>
  <c r="G34" i="7"/>
  <c r="G7" i="7"/>
  <c r="G49" i="7"/>
  <c r="G55" i="7"/>
  <c r="G9" i="7"/>
  <c r="Y34" i="7" l="1"/>
  <c r="Y58" i="7"/>
  <c r="X34" i="7" l="1"/>
  <c r="X58" i="7"/>
  <c r="Y37" i="7"/>
  <c r="Y12" i="7"/>
  <c r="Y25" i="7"/>
  <c r="Y42" i="7"/>
  <c r="Y57" i="7"/>
  <c r="Y50" i="7"/>
  <c r="Y38" i="7"/>
  <c r="Y43" i="7"/>
  <c r="Y56" i="7"/>
  <c r="Y51" i="7"/>
  <c r="Y52" i="7"/>
  <c r="Y10" i="7"/>
  <c r="Y30" i="7"/>
  <c r="Y22" i="7"/>
  <c r="Y20" i="7"/>
  <c r="Y15" i="7"/>
  <c r="Y36" i="7"/>
  <c r="Y26" i="7"/>
  <c r="Y33" i="7"/>
  <c r="Y7" i="7"/>
  <c r="Y21" i="7"/>
  <c r="Y19" i="7"/>
  <c r="Y49" i="7"/>
  <c r="Y16" i="7"/>
  <c r="Y47" i="7"/>
  <c r="Y5" i="7"/>
  <c r="Y48" i="7"/>
  <c r="Y31" i="7"/>
  <c r="Y11" i="7"/>
  <c r="Y8" i="7"/>
  <c r="Y62" i="7"/>
  <c r="Y44" i="7"/>
  <c r="Y18" i="7"/>
  <c r="Y27" i="7"/>
  <c r="Y32" i="7"/>
  <c r="Y45" i="7"/>
  <c r="Y40" i="7"/>
  <c r="Y35" i="7"/>
  <c r="Y28" i="7"/>
  <c r="Y6" i="7"/>
  <c r="Y13" i="7"/>
  <c r="Y29" i="7"/>
  <c r="Y55" i="7"/>
  <c r="Y9" i="7"/>
  <c r="Y46" i="7"/>
  <c r="X12" i="7" l="1"/>
  <c r="X57" i="7"/>
  <c r="X42" i="7"/>
  <c r="X35" i="7"/>
  <c r="X49" i="7"/>
  <c r="X20" i="7"/>
  <c r="X25" i="7"/>
  <c r="X39" i="7"/>
  <c r="X54" i="7"/>
  <c r="X31" i="7"/>
  <c r="X48" i="7"/>
  <c r="X19" i="7"/>
  <c r="X33" i="7"/>
  <c r="X29" i="7"/>
  <c r="X37" i="7"/>
  <c r="X44" i="7"/>
  <c r="X16" i="7"/>
  <c r="X51" i="7"/>
  <c r="X46" i="7"/>
  <c r="X62" i="7"/>
  <c r="X22" i="7"/>
  <c r="X30" i="7"/>
  <c r="X28" i="7"/>
  <c r="X11" i="7"/>
  <c r="X47" i="7"/>
  <c r="X10" i="7"/>
  <c r="X52" i="7"/>
  <c r="X9" i="7"/>
  <c r="X13" i="7"/>
  <c r="X8" i="7"/>
  <c r="X55" i="7"/>
  <c r="X43" i="7"/>
  <c r="X38" i="7"/>
  <c r="X6" i="7"/>
  <c r="X15" i="7"/>
  <c r="X40" i="7"/>
  <c r="X45" i="7"/>
  <c r="X32" i="7"/>
  <c r="X36" i="7"/>
  <c r="X18" i="7"/>
  <c r="X5" i="7"/>
  <c r="X7" i="7"/>
  <c r="X56" i="7"/>
  <c r="X27" i="7"/>
</calcChain>
</file>

<file path=xl/sharedStrings.xml><?xml version="1.0" encoding="utf-8"?>
<sst xmlns="http://schemas.openxmlformats.org/spreadsheetml/2006/main" count="696" uniqueCount="218">
  <si>
    <t>Tit.</t>
  </si>
  <si>
    <t>V</t>
  </si>
  <si>
    <t>Cīrulis Māris</t>
  </si>
  <si>
    <t>Čoders Gaidis</t>
  </si>
  <si>
    <t>Pūliņš Pēteris</t>
  </si>
  <si>
    <t>Ulbins Dainis</t>
  </si>
  <si>
    <t>Voitehovičs Staņislavs</t>
  </si>
  <si>
    <t>Emsis Aivars</t>
  </si>
  <si>
    <t>Andersons Ēriks</t>
  </si>
  <si>
    <t>Balaka Maija</t>
  </si>
  <si>
    <t>Balode Līga</t>
  </si>
  <si>
    <t>Bekkers Āris</t>
  </si>
  <si>
    <t>Jelgavas novads</t>
  </si>
  <si>
    <t>Jelgava</t>
  </si>
  <si>
    <t>Babīte</t>
  </si>
  <si>
    <t>Auce</t>
  </si>
  <si>
    <t>Nr. p.   k.</t>
  </si>
  <si>
    <t>Vārds, Uzvārds</t>
  </si>
  <si>
    <t>Dzīvesvieta vai pārstāvētais klubs</t>
  </si>
  <si>
    <t>PP</t>
  </si>
  <si>
    <t>P summa</t>
  </si>
  <si>
    <t>V summa</t>
  </si>
  <si>
    <t>Vieta</t>
  </si>
  <si>
    <t xml:space="preserve"> </t>
  </si>
  <si>
    <t>_ Kopvērtējumā tiek skaitīti pieci posmi no sešiem. Posms, kurā dalībnieks nav piedalījies vai sliktāk nospēlētais posms, netiek ieskaitīts.</t>
  </si>
  <si>
    <t>_ Premiālie punkti, kas tiek aprēķināti no izcīnītās vietas</t>
  </si>
  <si>
    <t>_ Čempionāta posmā izcīnītā vieta</t>
  </si>
  <si>
    <t>Turnīra posms</t>
  </si>
  <si>
    <t>1. posms</t>
  </si>
  <si>
    <t xml:space="preserve">2. posms </t>
  </si>
  <si>
    <t>3. posms</t>
  </si>
  <si>
    <t>4. posms</t>
  </si>
  <si>
    <t xml:space="preserve">5. posms </t>
  </si>
  <si>
    <t xml:space="preserve">6. posms </t>
  </si>
  <si>
    <t>Dalībnieku skaits</t>
  </si>
  <si>
    <t>Sacensību tiesnesis:                                                                         Māris Cīrulis</t>
  </si>
  <si>
    <t>Lauks Eduards</t>
  </si>
  <si>
    <t>Bauska</t>
  </si>
  <si>
    <t>Ferbers Arje</t>
  </si>
  <si>
    <t>Olaine</t>
  </si>
  <si>
    <t>Krencs Aigars</t>
  </si>
  <si>
    <t>Rūja Ivars</t>
  </si>
  <si>
    <t>Abrams Arnolds</t>
  </si>
  <si>
    <t>"Sesavas kauss 2018" - čempions</t>
  </si>
  <si>
    <t>"Sesavas kauss 2017" - čempions</t>
  </si>
  <si>
    <t>"Sesavas kauss 2010; 2011; 2012" - čempions</t>
  </si>
  <si>
    <t>"Sesavas kauss 2013" - čempions</t>
  </si>
  <si>
    <t>"Sesavas kauss 2014" - čempions</t>
  </si>
  <si>
    <t>"Sesavas kauss 2016" - čempions</t>
  </si>
  <si>
    <t>"Sesavas kauss 2015" - čempions</t>
  </si>
  <si>
    <t>NM</t>
  </si>
  <si>
    <t>Balaka Dace</t>
  </si>
  <si>
    <t>Pabērza Mārīte</t>
  </si>
  <si>
    <t>Rīga</t>
  </si>
  <si>
    <t>Gailis Andris</t>
  </si>
  <si>
    <t>Janovskis Heinrihs</t>
  </si>
  <si>
    <t>Rēzekne</t>
  </si>
  <si>
    <t>Mūrniece Gunta</t>
  </si>
  <si>
    <t>Jūrmala</t>
  </si>
  <si>
    <t>GM</t>
  </si>
  <si>
    <t>Segliņš  Agris</t>
  </si>
  <si>
    <t>Šadeiko Fēlikss</t>
  </si>
  <si>
    <t>Čuda Aigars</t>
  </si>
  <si>
    <t>Ozoliņš Māris</t>
  </si>
  <si>
    <t>Balodis Gunārs</t>
  </si>
  <si>
    <t>Ozolnieki</t>
  </si>
  <si>
    <t>Priede Oskars</t>
  </si>
  <si>
    <t>Cepurītis Egils</t>
  </si>
  <si>
    <t>Ģērmane Ieva</t>
  </si>
  <si>
    <t>Saldus</t>
  </si>
  <si>
    <t>Pērkons Jānis</t>
  </si>
  <si>
    <t>Naglis Juris</t>
  </si>
  <si>
    <t>Tiesnesis Viesturs</t>
  </si>
  <si>
    <t>Golunovs Juris</t>
  </si>
  <si>
    <t>Grigorovičs Ruslans</t>
  </si>
  <si>
    <t>Rundāle</t>
  </si>
  <si>
    <t>Marga Mārtiņš</t>
  </si>
  <si>
    <t>Ločmels Imants</t>
  </si>
  <si>
    <t>Roja</t>
  </si>
  <si>
    <t>Stankevics Andris</t>
  </si>
  <si>
    <t>Gordejevs Dmitrijs</t>
  </si>
  <si>
    <t>"Sesavas kauss 2019" - čempions</t>
  </si>
  <si>
    <t>Kopsavilkums, uzvarētāji:                                                         2010. - 2019.gads</t>
  </si>
  <si>
    <t>Simsons Pēteris</t>
  </si>
  <si>
    <t>"Sesavas kauss 2020" - čempions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</si>
  <si>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</si>
  <si>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</si>
  <si>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</si>
  <si>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</si>
  <si>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</si>
  <si>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</si>
  <si>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</si>
  <si>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</si>
  <si>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</si>
  <si>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</si>
  <si>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</si>
  <si>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</si>
  <si>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</si>
  <si>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</si>
  <si>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</si>
  <si>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</si>
  <si>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</si>
  <si>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</si>
  <si>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</si>
  <si>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</si>
  <si>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</si>
  <si>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</si>
  <si>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</si>
  <si>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</si>
  <si>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</si>
  <si>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</si>
  <si>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</si>
  <si>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</si>
  <si>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</si>
  <si>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</si>
  <si>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</si>
  <si>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</si>
  <si>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</si>
  <si>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</si>
  <si>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</si>
  <si>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</si>
  <si>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</si>
  <si>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</si>
  <si>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</si>
  <si>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</si>
  <si>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</si>
  <si>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</si>
  <si>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</si>
  <si>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</si>
  <si>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</si>
  <si>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</si>
  <si>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</si>
  <si>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</si>
  <si>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</si>
  <si>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</si>
  <si>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</si>
  <si>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</si>
  <si>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</si>
  <si>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</si>
  <si>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</si>
  <si>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</si>
  <si>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</si>
  <si>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</si>
  <si>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</si>
  <si>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</si>
  <si>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Kapenieks Andris</t>
  </si>
  <si>
    <t>Ivanovs Romāns</t>
  </si>
  <si>
    <t>Nasteviča Iveta</t>
  </si>
  <si>
    <t>SM</t>
  </si>
  <si>
    <t>LM</t>
  </si>
  <si>
    <t>Eihenbergs Gints</t>
  </si>
  <si>
    <t>Stabulnieks Igors</t>
  </si>
  <si>
    <t>Gardene</t>
  </si>
  <si>
    <t>Andiņš Valdis</t>
  </si>
  <si>
    <t>Dobele</t>
  </si>
  <si>
    <t>Veilands Mārtiņš</t>
  </si>
  <si>
    <t>Gross Rihards</t>
  </si>
  <si>
    <t>Sjomkāns Aleksandrs</t>
  </si>
  <si>
    <t>Pumpiņš Aivars</t>
  </si>
  <si>
    <t>Lācis Ilvars</t>
  </si>
  <si>
    <t>Individuālais novusa čempionāts "Sesavas kauss 2020" - 1.posms</t>
  </si>
  <si>
    <t>Max P</t>
  </si>
  <si>
    <t>65 % no Max P</t>
  </si>
  <si>
    <t>Kārtas</t>
  </si>
  <si>
    <t>06-10-2019</t>
  </si>
  <si>
    <t xml:space="preserve">     Sacensību vieta: </t>
  </si>
  <si>
    <t>Upes iela 1, Sesavas pagasts, Jelgavas novads</t>
  </si>
  <si>
    <t>Pretinieku   IK</t>
  </si>
  <si>
    <t>Bucholts</t>
  </si>
  <si>
    <t>Nr.</t>
  </si>
  <si>
    <t>Uzvārds,Vārds</t>
  </si>
  <si>
    <t>Kolektīvs         dz. vieta</t>
  </si>
  <si>
    <t>IK/f</t>
  </si>
  <si>
    <t>IK+</t>
  </si>
  <si>
    <t>IK/s</t>
  </si>
  <si>
    <t>F-L</t>
  </si>
  <si>
    <t>P</t>
  </si>
  <si>
    <t>S</t>
  </si>
  <si>
    <t>%</t>
  </si>
  <si>
    <t>Ikop</t>
  </si>
  <si>
    <t>Buh</t>
  </si>
  <si>
    <t>Buh HiLo</t>
  </si>
  <si>
    <t>Buch.</t>
  </si>
  <si>
    <t>MIN</t>
  </si>
  <si>
    <t>MAX</t>
  </si>
  <si>
    <t>N.Buch.</t>
  </si>
  <si>
    <t xml:space="preserve"> Sacensību tiesnesis:    </t>
  </si>
  <si>
    <t>Māris Cīrulis &amp; Jānis Pērkons</t>
  </si>
  <si>
    <t xml:space="preserve">       Galvenais tiesnesis:   </t>
  </si>
  <si>
    <t>Māris Cīrulis</t>
  </si>
  <si>
    <t>30-11-2019</t>
  </si>
  <si>
    <t>Kapenieks  Andris</t>
  </si>
  <si>
    <t>Individuālais novusa čempionāts "Sesavas kauss 2020" - 2.posms</t>
  </si>
  <si>
    <t>Individuālā novusa čempionāta "Sesavas kauss 2020" - kopsavilkuma tabula</t>
  </si>
  <si>
    <r>
      <t xml:space="preserve">2. posms </t>
    </r>
    <r>
      <rPr>
        <sz val="10"/>
        <rFont val="Times New Roman"/>
        <family val="1"/>
        <charset val="186"/>
      </rPr>
      <t>-  30.11.2019.</t>
    </r>
  </si>
  <si>
    <r>
      <t xml:space="preserve">1. posms </t>
    </r>
    <r>
      <rPr>
        <sz val="10"/>
        <rFont val="Times New Roman"/>
        <family val="1"/>
        <charset val="186"/>
      </rPr>
      <t>-  06.10.2019.</t>
    </r>
  </si>
  <si>
    <r>
      <t xml:space="preserve">5. posms </t>
    </r>
    <r>
      <rPr>
        <sz val="10"/>
        <rFont val="Times New Roman"/>
        <family val="1"/>
        <charset val="186"/>
      </rPr>
      <t xml:space="preserve">- </t>
    </r>
  </si>
  <si>
    <r>
      <t xml:space="preserve">6. posms </t>
    </r>
    <r>
      <rPr>
        <sz val="10"/>
        <rFont val="Times New Roman"/>
        <family val="1"/>
        <charset val="186"/>
      </rPr>
      <t xml:space="preserve">-  </t>
    </r>
  </si>
  <si>
    <r>
      <t>Kopsavilkums un apbalvošana -</t>
    </r>
    <r>
      <rPr>
        <sz val="10"/>
        <rFont val="Times New Roman"/>
        <family val="1"/>
        <charset val="186"/>
      </rPr>
      <t xml:space="preserve"> </t>
    </r>
  </si>
  <si>
    <t>07-12-2019</t>
  </si>
  <si>
    <t>Urbelis Uģis</t>
  </si>
  <si>
    <t>Roziņš Guntis</t>
  </si>
  <si>
    <t>Šteinkopfs Edgars</t>
  </si>
  <si>
    <t>Matvejs Ilmārs</t>
  </si>
  <si>
    <t>Ābele Jānis</t>
  </si>
  <si>
    <t>Pētersons Ilgvars</t>
  </si>
  <si>
    <t>Kazakevičs Guntars</t>
  </si>
  <si>
    <t>BRIVS</t>
  </si>
  <si>
    <t xml:space="preserve">   </t>
  </si>
  <si>
    <t>X</t>
  </si>
  <si>
    <t>Individuālais novusa čempionāts "Sesavas kauss 2020" - 3.posms</t>
  </si>
  <si>
    <r>
      <t xml:space="preserve">3. posms </t>
    </r>
    <r>
      <rPr>
        <sz val="10"/>
        <rFont val="Times New Roman"/>
        <family val="1"/>
        <charset val="186"/>
      </rPr>
      <t>-  07.12.2019.</t>
    </r>
  </si>
  <si>
    <t>Ramba Igors</t>
  </si>
  <si>
    <t>Individuālais novusa čempionāts "Sesavas kauss 2020" - 4.posms</t>
  </si>
  <si>
    <t>11-01-2020</t>
  </si>
  <si>
    <t>M. Cīrulis</t>
  </si>
  <si>
    <r>
      <t xml:space="preserve">4. posms </t>
    </r>
    <r>
      <rPr>
        <sz val="10"/>
        <rFont val="Times New Roman"/>
        <family val="1"/>
        <charset val="186"/>
      </rPr>
      <t>- 11.01.2020.</t>
    </r>
  </si>
  <si>
    <t>2020.gada 11.janvārī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</si>
</sst>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 x14ac:knownFonts="1">
    <font>
      <sz val="10"/>
      <name val="Arial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2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36"/>
      <color theme="1" tint="0.14999847407452621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i/>
      <sz val="2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9"/>
      <color indexed="14"/>
      <name val="Times New Roman"/>
      <family val="1"/>
      <charset val="186"/>
    </font>
    <font>
      <b/>
      <sz val="11"/>
      <color rgb="FFFFFFFF"/>
      <name val="Times New Roman"/>
      <family val="1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AF70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14" fontId="3" fillId="2" borderId="0" xfId="0" applyNumberFormat="1" applyFont="1" applyFill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3" fillId="10" borderId="4" xfId="0" applyFont="1" applyFill="1" applyBorder="1" applyAlignment="1">
      <alignment horizontal="center" vertical="center" wrapText="1"/>
    </xf>
    <xf numFmtId="1" fontId="3" fillId="10" borderId="5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right" vertical="center"/>
    </xf>
    <xf numFmtId="0" fontId="3" fillId="10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 applyProtection="1">
      <alignment horizontal="center" vertical="center" wrapText="1"/>
      <protection hidden="1"/>
    </xf>
    <xf numFmtId="0" fontId="3" fillId="11" borderId="1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9" borderId="4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vertical="center" wrapText="1"/>
    </xf>
    <xf numFmtId="0" fontId="4" fillId="10" borderId="0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8" fillId="10" borderId="0" xfId="0" applyFont="1" applyFill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1" fontId="3" fillId="12" borderId="4" xfId="0" applyNumberFormat="1" applyFont="1" applyFill="1" applyBorder="1" applyAlignment="1">
      <alignment horizontal="center" vertical="center" wrapText="1"/>
    </xf>
    <xf numFmtId="1" fontId="3" fillId="13" borderId="4" xfId="0" applyNumberFormat="1" applyFont="1" applyFill="1" applyBorder="1" applyAlignment="1">
      <alignment horizontal="center" vertical="center" wrapText="1"/>
    </xf>
    <xf numFmtId="1" fontId="3" fillId="14" borderId="4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1" fontId="13" fillId="3" borderId="28" xfId="0" applyNumberFormat="1" applyFont="1" applyFill="1" applyBorder="1" applyAlignment="1">
      <alignment horizontal="center"/>
    </xf>
    <xf numFmtId="0" fontId="1" fillId="0" borderId="0" xfId="0" applyFont="1" applyFill="1"/>
    <xf numFmtId="0" fontId="12" fillId="2" borderId="0" xfId="0" applyFont="1" applyFill="1" applyAlignment="1"/>
    <xf numFmtId="0" fontId="14" fillId="2" borderId="0" xfId="0" applyFont="1" applyFill="1" applyBorder="1" applyAlignment="1">
      <alignment vertical="center"/>
    </xf>
    <xf numFmtId="0" fontId="16" fillId="2" borderId="0" xfId="0" applyFont="1" applyFill="1"/>
    <xf numFmtId="164" fontId="1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" fillId="15" borderId="33" xfId="0" applyFont="1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" vertical="center"/>
    </xf>
    <xf numFmtId="0" fontId="19" fillId="15" borderId="35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15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15" borderId="4" xfId="0" applyFont="1" applyFill="1" applyBorder="1" applyAlignment="1">
      <alignment horizontal="center" vertical="center"/>
    </xf>
    <xf numFmtId="0" fontId="19" fillId="15" borderId="4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center" vertical="center"/>
    </xf>
    <xf numFmtId="1" fontId="13" fillId="2" borderId="39" xfId="0" applyNumberFormat="1" applyFont="1" applyFill="1" applyBorder="1" applyAlignment="1">
      <alignment horizontal="center" vertical="center"/>
    </xf>
    <xf numFmtId="1" fontId="20" fillId="2" borderId="38" xfId="0" applyNumberFormat="1" applyFont="1" applyFill="1" applyBorder="1" applyAlignment="1">
      <alignment horizontal="center" vertical="center"/>
    </xf>
    <xf numFmtId="165" fontId="1" fillId="2" borderId="38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 wrapText="1"/>
    </xf>
    <xf numFmtId="0" fontId="21" fillId="2" borderId="34" xfId="0" applyFont="1" applyFill="1" applyBorder="1" applyAlignment="1" applyProtection="1">
      <alignment horizontal="center" vertical="center"/>
      <protection hidden="1"/>
    </xf>
    <xf numFmtId="0" fontId="13" fillId="2" borderId="40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21" fillId="2" borderId="41" xfId="0" applyFont="1" applyFill="1" applyBorder="1" applyAlignment="1" applyProtection="1">
      <alignment horizontal="center" vertical="center"/>
      <protection hidden="1"/>
    </xf>
    <xf numFmtId="0" fontId="13" fillId="2" borderId="42" xfId="0" applyFont="1" applyFill="1" applyBorder="1" applyAlignment="1" applyProtection="1">
      <alignment horizontal="center" vertical="center"/>
      <protection hidden="1"/>
    </xf>
    <xf numFmtId="0" fontId="21" fillId="2" borderId="43" xfId="0" applyFont="1" applyFill="1" applyBorder="1" applyAlignment="1" applyProtection="1">
      <alignment horizontal="center" vertical="center"/>
      <protection hidden="1"/>
    </xf>
    <xf numFmtId="0" fontId="13" fillId="2" borderId="44" xfId="0" applyFont="1" applyFill="1" applyBorder="1" applyAlignment="1" applyProtection="1">
      <alignment horizontal="center" vertical="center"/>
      <protection hidden="1"/>
    </xf>
    <xf numFmtId="0" fontId="21" fillId="2" borderId="37" xfId="0" applyFont="1" applyFill="1" applyBorder="1" applyAlignment="1" applyProtection="1">
      <alignment horizontal="center" vertical="center"/>
      <protection hidden="1"/>
    </xf>
    <xf numFmtId="0" fontId="13" fillId="2" borderId="35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left" vertical="center"/>
    </xf>
    <xf numFmtId="0" fontId="11" fillId="16" borderId="27" xfId="0" applyFont="1" applyFill="1" applyBorder="1" applyAlignment="1">
      <alignment horizontal="left" vertical="center"/>
    </xf>
    <xf numFmtId="0" fontId="11" fillId="16" borderId="28" xfId="0" applyFont="1" applyFill="1" applyBorder="1" applyAlignment="1">
      <alignment horizontal="center" vertical="center"/>
    </xf>
    <xf numFmtId="1" fontId="13" fillId="16" borderId="49" xfId="0" applyNumberFormat="1" applyFont="1" applyFill="1" applyBorder="1" applyAlignment="1">
      <alignment horizontal="center" vertical="center"/>
    </xf>
    <xf numFmtId="1" fontId="11" fillId="16" borderId="46" xfId="0" applyNumberFormat="1" applyFont="1" applyFill="1" applyBorder="1" applyAlignment="1">
      <alignment horizontal="center" vertical="center"/>
    </xf>
    <xf numFmtId="165" fontId="1" fillId="16" borderId="47" xfId="0" applyNumberFormat="1" applyFont="1" applyFill="1" applyBorder="1" applyAlignment="1">
      <alignment horizontal="center" vertical="center" wrapText="1"/>
    </xf>
    <xf numFmtId="1" fontId="1" fillId="16" borderId="28" xfId="0" applyNumberFormat="1" applyFont="1" applyFill="1" applyBorder="1" applyAlignment="1">
      <alignment horizontal="center" vertical="center" wrapText="1"/>
    </xf>
    <xf numFmtId="1" fontId="2" fillId="16" borderId="28" xfId="0" applyNumberFormat="1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/>
      <protection hidden="1"/>
    </xf>
    <xf numFmtId="0" fontId="21" fillId="2" borderId="51" xfId="0" applyFont="1" applyFill="1" applyBorder="1" applyAlignment="1" applyProtection="1">
      <alignment horizontal="center" vertical="center"/>
      <protection hidden="1"/>
    </xf>
    <xf numFmtId="0" fontId="13" fillId="2" borderId="52" xfId="0" applyFont="1" applyFill="1" applyBorder="1" applyAlignment="1" applyProtection="1">
      <alignment horizontal="center" vertical="center"/>
      <protection hidden="1"/>
    </xf>
    <xf numFmtId="0" fontId="21" fillId="2" borderId="53" xfId="0" applyFont="1" applyFill="1" applyBorder="1" applyAlignment="1" applyProtection="1">
      <alignment horizontal="center" vertical="center"/>
      <protection hidden="1"/>
    </xf>
    <xf numFmtId="0" fontId="13" fillId="2" borderId="54" xfId="0" applyFont="1" applyFill="1" applyBorder="1" applyAlignment="1" applyProtection="1">
      <alignment horizontal="center" vertical="center"/>
      <protection hidden="1"/>
    </xf>
    <xf numFmtId="0" fontId="21" fillId="2" borderId="55" xfId="0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1" fontId="13" fillId="2" borderId="49" xfId="0" applyNumberFormat="1" applyFont="1" applyFill="1" applyBorder="1" applyAlignment="1">
      <alignment horizontal="center" vertical="center"/>
    </xf>
    <xf numFmtId="1" fontId="20" fillId="2" borderId="57" xfId="0" applyNumberFormat="1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1" fillId="16" borderId="28" xfId="0" applyFont="1" applyFill="1" applyBorder="1" applyAlignment="1">
      <alignment horizontal="left" vertical="center"/>
    </xf>
    <xf numFmtId="1" fontId="11" fillId="16" borderId="57" xfId="0" applyNumberFormat="1" applyFont="1" applyFill="1" applyBorder="1" applyAlignment="1">
      <alignment horizontal="center" vertical="center"/>
    </xf>
    <xf numFmtId="1" fontId="11" fillId="2" borderId="57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3" fillId="2" borderId="50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/>
    </xf>
    <xf numFmtId="1" fontId="11" fillId="2" borderId="28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" fontId="11" fillId="2" borderId="46" xfId="0" applyNumberFormat="1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1" fontId="20" fillId="2" borderId="46" xfId="0" applyNumberFormat="1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left" vertical="center"/>
    </xf>
    <xf numFmtId="0" fontId="24" fillId="16" borderId="27" xfId="0" applyFont="1" applyFill="1" applyBorder="1" applyAlignment="1">
      <alignment horizontal="left" vertical="center"/>
    </xf>
    <xf numFmtId="0" fontId="25" fillId="2" borderId="28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"/>
    </xf>
    <xf numFmtId="1" fontId="11" fillId="2" borderId="58" xfId="0" applyNumberFormat="1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/>
    <xf numFmtId="0" fontId="16" fillId="2" borderId="0" xfId="0" applyFont="1" applyFill="1" applyBorder="1" applyAlignment="1"/>
    <xf numFmtId="0" fontId="16" fillId="2" borderId="0" xfId="0" applyFont="1" applyFill="1" applyAlignment="1">
      <alignment horizontal="left"/>
    </xf>
    <xf numFmtId="1" fontId="11" fillId="16" borderId="28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0" fontId="21" fillId="17" borderId="55" xfId="0" applyFont="1" applyFill="1" applyBorder="1" applyAlignment="1" applyProtection="1">
      <alignment horizontal="center" vertical="center"/>
      <protection hidden="1"/>
    </xf>
    <xf numFmtId="0" fontId="13" fillId="17" borderId="52" xfId="0" applyFont="1" applyFill="1" applyBorder="1" applyAlignment="1" applyProtection="1">
      <alignment horizontal="center" vertical="center"/>
      <protection hidden="1"/>
    </xf>
    <xf numFmtId="0" fontId="21" fillId="17" borderId="51" xfId="0" applyFont="1" applyFill="1" applyBorder="1" applyAlignment="1" applyProtection="1">
      <alignment horizontal="center" vertical="center"/>
      <protection hidden="1"/>
    </xf>
    <xf numFmtId="0" fontId="13" fillId="17" borderId="54" xfId="0" applyFont="1" applyFill="1" applyBorder="1" applyAlignment="1" applyProtection="1">
      <alignment horizontal="center" vertical="center"/>
      <protection hidden="1"/>
    </xf>
    <xf numFmtId="0" fontId="21" fillId="18" borderId="51" xfId="0" applyFont="1" applyFill="1" applyBorder="1" applyAlignment="1" applyProtection="1">
      <alignment horizontal="center" vertical="center"/>
      <protection hidden="1"/>
    </xf>
    <xf numFmtId="0" fontId="13" fillId="18" borderId="54" xfId="0" applyFont="1" applyFill="1" applyBorder="1" applyAlignment="1" applyProtection="1">
      <alignment horizontal="center" vertical="center"/>
      <protection hidden="1"/>
    </xf>
    <xf numFmtId="0" fontId="21" fillId="18" borderId="55" xfId="0" applyFont="1" applyFill="1" applyBorder="1" applyAlignment="1" applyProtection="1">
      <alignment horizontal="center" vertical="center"/>
      <protection hidden="1"/>
    </xf>
    <xf numFmtId="0" fontId="13" fillId="18" borderId="52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>
      <alignment horizontal="center"/>
    </xf>
    <xf numFmtId="1" fontId="28" fillId="2" borderId="28" xfId="0" applyNumberFormat="1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left" vertical="center"/>
    </xf>
    <xf numFmtId="0" fontId="11" fillId="16" borderId="38" xfId="0" applyFont="1" applyFill="1" applyBorder="1" applyAlignment="1">
      <alignment horizontal="left" vertical="center"/>
    </xf>
    <xf numFmtId="0" fontId="11" fillId="16" borderId="38" xfId="0" applyFont="1" applyFill="1" applyBorder="1" applyAlignment="1">
      <alignment horizontal="center" vertical="center"/>
    </xf>
    <xf numFmtId="1" fontId="1" fillId="16" borderId="39" xfId="0" applyNumberFormat="1" applyFont="1" applyFill="1" applyBorder="1" applyAlignment="1">
      <alignment horizontal="center" vertical="center"/>
    </xf>
    <xf numFmtId="1" fontId="11" fillId="16" borderId="38" xfId="0" applyNumberFormat="1" applyFont="1" applyFill="1" applyBorder="1" applyAlignment="1">
      <alignment horizontal="center" vertical="center"/>
    </xf>
    <xf numFmtId="165" fontId="1" fillId="16" borderId="38" xfId="0" applyNumberFormat="1" applyFont="1" applyFill="1" applyBorder="1" applyAlignment="1">
      <alignment horizontal="center" vertical="center" wrapText="1"/>
    </xf>
    <xf numFmtId="1" fontId="1" fillId="16" borderId="39" xfId="0" applyNumberFormat="1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/>
    </xf>
    <xf numFmtId="1" fontId="14" fillId="16" borderId="28" xfId="0" applyNumberFormat="1" applyFont="1" applyFill="1" applyBorder="1" applyAlignment="1">
      <alignment horizontal="center" vertical="center" wrapText="1"/>
    </xf>
    <xf numFmtId="1" fontId="14" fillId="16" borderId="38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 wrapText="1"/>
    </xf>
    <xf numFmtId="1" fontId="3" fillId="7" borderId="3" xfId="0" applyNumberFormat="1" applyFont="1" applyFill="1" applyBorder="1" applyAlignment="1">
      <alignment vertical="center"/>
    </xf>
    <xf numFmtId="0" fontId="11" fillId="9" borderId="38" xfId="0" applyFont="1" applyFill="1" applyBorder="1" applyAlignment="1">
      <alignment horizontal="left" vertical="center"/>
    </xf>
    <xf numFmtId="1" fontId="11" fillId="2" borderId="38" xfId="0" applyNumberFormat="1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left" vertical="center"/>
    </xf>
    <xf numFmtId="0" fontId="1" fillId="9" borderId="0" xfId="0" applyFont="1" applyFill="1"/>
    <xf numFmtId="0" fontId="1" fillId="2" borderId="0" xfId="0" applyFont="1" applyFill="1" applyAlignment="1">
      <alignment horizontal="center"/>
    </xf>
    <xf numFmtId="0" fontId="13" fillId="15" borderId="3" xfId="0" applyFont="1" applyFill="1" applyBorder="1" applyAlignment="1" applyProtection="1">
      <alignment horizontal="center" vertical="center"/>
      <protection hidden="1"/>
    </xf>
    <xf numFmtId="0" fontId="13" fillId="15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15" borderId="36" xfId="0" applyFont="1" applyFill="1" applyBorder="1" applyAlignment="1" applyProtection="1">
      <alignment horizontal="center" vertical="center"/>
      <protection hidden="1"/>
    </xf>
    <xf numFmtId="0" fontId="13" fillId="15" borderId="33" xfId="0" applyFont="1" applyFill="1" applyBorder="1" applyAlignment="1" applyProtection="1">
      <alignment horizontal="center" vertical="center"/>
      <protection hidden="1"/>
    </xf>
    <xf numFmtId="0" fontId="13" fillId="15" borderId="2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>
      <alignment horizontal="center"/>
    </xf>
    <xf numFmtId="0" fontId="13" fillId="15" borderId="30" xfId="0" applyFont="1" applyFill="1" applyBorder="1" applyAlignment="1">
      <alignment horizontal="right"/>
    </xf>
    <xf numFmtId="0" fontId="13" fillId="15" borderId="31" xfId="0" applyFont="1" applyFill="1" applyBorder="1" applyAlignment="1">
      <alignment horizontal="right"/>
    </xf>
    <xf numFmtId="0" fontId="13" fillId="15" borderId="30" xfId="0" applyFont="1" applyFill="1" applyBorder="1" applyAlignment="1">
      <alignment horizontal="center"/>
    </xf>
    <xf numFmtId="0" fontId="13" fillId="15" borderId="32" xfId="0" applyFont="1" applyFill="1" applyBorder="1" applyAlignment="1">
      <alignment horizontal="center"/>
    </xf>
    <xf numFmtId="0" fontId="13" fillId="15" borderId="3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left" vertical="center"/>
    </xf>
    <xf numFmtId="0" fontId="9" fillId="9" borderId="21" xfId="0" applyFont="1" applyFill="1" applyBorder="1" applyAlignment="1">
      <alignment horizontal="left" vertical="center"/>
    </xf>
    <xf numFmtId="0" fontId="9" fillId="9" borderId="25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7" fillId="9" borderId="24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9" borderId="26" xfId="0" applyFont="1" applyFill="1" applyBorder="1" applyAlignment="1">
      <alignment horizontal="left" vertical="center"/>
    </xf>
    <xf numFmtId="1" fontId="3" fillId="7" borderId="3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  <xf numFmtId="0" fontId="3" fillId="11" borderId="9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left" vertical="center"/>
    </xf>
    <xf numFmtId="0" fontId="7" fillId="9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11" borderId="4" xfId="0" applyFont="1" applyFill="1" applyBorder="1" applyAlignment="1" applyProtection="1">
      <alignment horizontal="center" vertical="center" wrapText="1"/>
      <protection hidden="1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3" fillId="11" borderId="10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</cellXfs>
  <cellStyles count="1">
    <cellStyle name="Parasts" xfId="0" builtinId="0"/>
  </cellStyles>
  <dxfs count="9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ill>
        <patternFill patternType="gray125"/>
      </fill>
    </dxf>
    <dxf>
      <font>
        <color rgb="FFFFCCFF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66FFFF"/>
      <color rgb="FFFFFF99"/>
      <color rgb="FFFFFFCC"/>
      <color rgb="FF3AF707"/>
      <color rgb="FF33CCFF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69</xdr:row>
      <xdr:rowOff>28575</xdr:rowOff>
    </xdr:from>
    <xdr:to>
      <xdr:col>9</xdr:col>
      <xdr:colOff>247650</xdr:colOff>
      <xdr:row>75</xdr:row>
      <xdr:rowOff>123825</xdr:rowOff>
    </xdr:to>
    <xdr:pic>
      <xdr:nvPicPr>
        <xdr:cNvPr id="2120" name="Attēls 7" descr="G:\-=DOKUMENTI=-\3. Boss Noliktava\-=DOKUMENTI=-\Māra - vajadzīgie faili\parakst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3916025"/>
          <a:ext cx="22193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Q91"/>
  <sheetViews>
    <sheetView workbookViewId="0">
      <selection activeCell="G42" sqref="G42"/>
    </sheetView>
  </sheetViews>
  <sheetFormatPr defaultRowHeight="12.75" x14ac:dyDescent="0.2"/>
  <cols>
    <col min="1" max="1" width="3.42578125" style="1" customWidth="1"/>
    <col min="2" max="2" width="19.140625" style="1" customWidth="1"/>
    <col min="3" max="3" width="14.5703125" style="1" customWidth="1"/>
    <col min="4" max="4" width="5" style="1" customWidth="1"/>
    <col min="5" max="6" width="4.7109375" style="1" customWidth="1"/>
    <col min="7" max="7" width="4.5703125" style="1" customWidth="1"/>
    <col min="8" max="8" width="4.7109375" style="1" hidden="1" customWidth="1"/>
    <col min="9" max="13" width="4.7109375" style="1" customWidth="1"/>
    <col min="14" max="16" width="5" style="1" customWidth="1"/>
    <col min="17" max="17" width="3.28515625" style="1" customWidth="1"/>
    <col min="18" max="18" width="2.7109375" style="1" customWidth="1"/>
    <col min="19" max="19" width="3.28515625" style="1" customWidth="1"/>
    <col min="20" max="20" width="2.7109375" style="1" customWidth="1"/>
    <col min="21" max="21" width="3.28515625" style="1" customWidth="1"/>
    <col min="22" max="22" width="2.7109375" style="1" customWidth="1"/>
    <col min="23" max="23" width="3.28515625" style="1" customWidth="1"/>
    <col min="24" max="24" width="2.7109375" style="1" customWidth="1"/>
    <col min="25" max="25" width="3.28515625" style="1" customWidth="1"/>
    <col min="26" max="26" width="2.7109375" style="1" customWidth="1"/>
    <col min="27" max="27" width="3.28515625" style="1" customWidth="1"/>
    <col min="28" max="28" width="2.7109375" style="1" customWidth="1"/>
    <col min="29" max="29" width="3.28515625" style="1" customWidth="1"/>
    <col min="30" max="30" width="2.7109375" style="1" customWidth="1"/>
    <col min="31" max="31" width="3.28515625" style="1" customWidth="1"/>
    <col min="32" max="32" width="2.7109375" style="1" customWidth="1"/>
    <col min="33" max="33" width="3.28515625" style="1" customWidth="1"/>
    <col min="34" max="34" width="2.7109375" style="1" customWidth="1"/>
    <col min="35" max="35" width="3.28515625" style="1" customWidth="1"/>
    <col min="36" max="36" width="2.7109375" style="1" customWidth="1"/>
    <col min="37" max="37" width="3.28515625" style="1" customWidth="1"/>
    <col min="38" max="38" width="2.7109375" style="1" customWidth="1"/>
    <col min="39" max="39" width="2.42578125" style="1" customWidth="1"/>
    <col min="40" max="40" width="2.28515625" style="1" customWidth="1"/>
    <col min="41" max="41" width="2.42578125" style="1" customWidth="1"/>
    <col min="42" max="52" width="4.140625" style="1" customWidth="1"/>
    <col min="53" max="53" width="2.42578125" style="1" customWidth="1"/>
    <col min="54" max="64" width="4.140625" style="1" customWidth="1"/>
    <col min="65" max="65" width="5.85546875" style="1" customWidth="1"/>
    <col min="66" max="67" width="6.42578125" style="1" customWidth="1"/>
    <col min="68" max="68" width="6.7109375" style="1" customWidth="1"/>
    <col min="69" max="256" width="9.140625" style="1"/>
    <col min="257" max="257" width="3.42578125" style="1" customWidth="1"/>
    <col min="258" max="258" width="19.140625" style="1" customWidth="1"/>
    <col min="259" max="259" width="14.570312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9" width="4.7109375" style="1" customWidth="1"/>
    <col min="270" max="272" width="5" style="1" customWidth="1"/>
    <col min="273" max="273" width="3.28515625" style="1" customWidth="1"/>
    <col min="274" max="274" width="2.7109375" style="1" customWidth="1"/>
    <col min="275" max="275" width="3.28515625" style="1" customWidth="1"/>
    <col min="276" max="276" width="2.7109375" style="1" customWidth="1"/>
    <col min="277" max="277" width="3.28515625" style="1" customWidth="1"/>
    <col min="278" max="278" width="2.7109375" style="1" customWidth="1"/>
    <col min="279" max="279" width="3.28515625" style="1" customWidth="1"/>
    <col min="280" max="280" width="2.7109375" style="1" customWidth="1"/>
    <col min="281" max="281" width="3.28515625" style="1" customWidth="1"/>
    <col min="282" max="282" width="2.7109375" style="1" customWidth="1"/>
    <col min="283" max="283" width="3.28515625" style="1" customWidth="1"/>
    <col min="284" max="284" width="2.7109375" style="1" customWidth="1"/>
    <col min="285" max="285" width="3.28515625" style="1" customWidth="1"/>
    <col min="286" max="286" width="2.7109375" style="1" customWidth="1"/>
    <col min="287" max="287" width="3.28515625" style="1" customWidth="1"/>
    <col min="288" max="288" width="2.7109375" style="1" customWidth="1"/>
    <col min="289" max="289" width="3.28515625" style="1" customWidth="1"/>
    <col min="290" max="290" width="2.7109375" style="1" customWidth="1"/>
    <col min="291" max="291" width="3.28515625" style="1" customWidth="1"/>
    <col min="292" max="292" width="2.7109375" style="1" customWidth="1"/>
    <col min="293" max="293" width="3.28515625" style="1" customWidth="1"/>
    <col min="294" max="294" width="2.7109375" style="1" customWidth="1"/>
    <col min="295" max="295" width="2.42578125" style="1" customWidth="1"/>
    <col min="296" max="296" width="2.28515625" style="1" customWidth="1"/>
    <col min="297" max="297" width="2.42578125" style="1" customWidth="1"/>
    <col min="298" max="308" width="4.140625" style="1" customWidth="1"/>
    <col min="309" max="309" width="2.42578125" style="1" customWidth="1"/>
    <col min="310" max="320" width="4.140625" style="1" customWidth="1"/>
    <col min="321" max="321" width="5.85546875" style="1" customWidth="1"/>
    <col min="322" max="323" width="6.42578125" style="1" customWidth="1"/>
    <col min="324" max="324" width="6.7109375" style="1" customWidth="1"/>
    <col min="325" max="512" width="9.140625" style="1"/>
    <col min="513" max="513" width="3.42578125" style="1" customWidth="1"/>
    <col min="514" max="514" width="19.140625" style="1" customWidth="1"/>
    <col min="515" max="515" width="14.570312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5" width="4.7109375" style="1" customWidth="1"/>
    <col min="526" max="528" width="5" style="1" customWidth="1"/>
    <col min="529" max="529" width="3.28515625" style="1" customWidth="1"/>
    <col min="530" max="530" width="2.7109375" style="1" customWidth="1"/>
    <col min="531" max="531" width="3.28515625" style="1" customWidth="1"/>
    <col min="532" max="532" width="2.7109375" style="1" customWidth="1"/>
    <col min="533" max="533" width="3.28515625" style="1" customWidth="1"/>
    <col min="534" max="534" width="2.7109375" style="1" customWidth="1"/>
    <col min="535" max="535" width="3.28515625" style="1" customWidth="1"/>
    <col min="536" max="536" width="2.7109375" style="1" customWidth="1"/>
    <col min="537" max="537" width="3.28515625" style="1" customWidth="1"/>
    <col min="538" max="538" width="2.7109375" style="1" customWidth="1"/>
    <col min="539" max="539" width="3.28515625" style="1" customWidth="1"/>
    <col min="540" max="540" width="2.7109375" style="1" customWidth="1"/>
    <col min="541" max="541" width="3.28515625" style="1" customWidth="1"/>
    <col min="542" max="542" width="2.7109375" style="1" customWidth="1"/>
    <col min="543" max="543" width="3.28515625" style="1" customWidth="1"/>
    <col min="544" max="544" width="2.7109375" style="1" customWidth="1"/>
    <col min="545" max="545" width="3.28515625" style="1" customWidth="1"/>
    <col min="546" max="546" width="2.7109375" style="1" customWidth="1"/>
    <col min="547" max="547" width="3.28515625" style="1" customWidth="1"/>
    <col min="548" max="548" width="2.7109375" style="1" customWidth="1"/>
    <col min="549" max="549" width="3.28515625" style="1" customWidth="1"/>
    <col min="550" max="550" width="2.7109375" style="1" customWidth="1"/>
    <col min="551" max="551" width="2.42578125" style="1" customWidth="1"/>
    <col min="552" max="552" width="2.28515625" style="1" customWidth="1"/>
    <col min="553" max="553" width="2.42578125" style="1" customWidth="1"/>
    <col min="554" max="564" width="4.140625" style="1" customWidth="1"/>
    <col min="565" max="565" width="2.42578125" style="1" customWidth="1"/>
    <col min="566" max="576" width="4.140625" style="1" customWidth="1"/>
    <col min="577" max="577" width="5.85546875" style="1" customWidth="1"/>
    <col min="578" max="579" width="6.42578125" style="1" customWidth="1"/>
    <col min="580" max="580" width="6.7109375" style="1" customWidth="1"/>
    <col min="581" max="768" width="9.140625" style="1"/>
    <col min="769" max="769" width="3.42578125" style="1" customWidth="1"/>
    <col min="770" max="770" width="19.140625" style="1" customWidth="1"/>
    <col min="771" max="771" width="14.570312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1" width="4.7109375" style="1" customWidth="1"/>
    <col min="782" max="784" width="5" style="1" customWidth="1"/>
    <col min="785" max="785" width="3.28515625" style="1" customWidth="1"/>
    <col min="786" max="786" width="2.7109375" style="1" customWidth="1"/>
    <col min="787" max="787" width="3.28515625" style="1" customWidth="1"/>
    <col min="788" max="788" width="2.7109375" style="1" customWidth="1"/>
    <col min="789" max="789" width="3.28515625" style="1" customWidth="1"/>
    <col min="790" max="790" width="2.7109375" style="1" customWidth="1"/>
    <col min="791" max="791" width="3.28515625" style="1" customWidth="1"/>
    <col min="792" max="792" width="2.7109375" style="1" customWidth="1"/>
    <col min="793" max="793" width="3.28515625" style="1" customWidth="1"/>
    <col min="794" max="794" width="2.7109375" style="1" customWidth="1"/>
    <col min="795" max="795" width="3.28515625" style="1" customWidth="1"/>
    <col min="796" max="796" width="2.7109375" style="1" customWidth="1"/>
    <col min="797" max="797" width="3.28515625" style="1" customWidth="1"/>
    <col min="798" max="798" width="2.7109375" style="1" customWidth="1"/>
    <col min="799" max="799" width="3.28515625" style="1" customWidth="1"/>
    <col min="800" max="800" width="2.7109375" style="1" customWidth="1"/>
    <col min="801" max="801" width="3.28515625" style="1" customWidth="1"/>
    <col min="802" max="802" width="2.7109375" style="1" customWidth="1"/>
    <col min="803" max="803" width="3.28515625" style="1" customWidth="1"/>
    <col min="804" max="804" width="2.7109375" style="1" customWidth="1"/>
    <col min="805" max="805" width="3.28515625" style="1" customWidth="1"/>
    <col min="806" max="806" width="2.7109375" style="1" customWidth="1"/>
    <col min="807" max="807" width="2.42578125" style="1" customWidth="1"/>
    <col min="808" max="808" width="2.28515625" style="1" customWidth="1"/>
    <col min="809" max="809" width="2.42578125" style="1" customWidth="1"/>
    <col min="810" max="820" width="4.140625" style="1" customWidth="1"/>
    <col min="821" max="821" width="2.42578125" style="1" customWidth="1"/>
    <col min="822" max="832" width="4.140625" style="1" customWidth="1"/>
    <col min="833" max="833" width="5.85546875" style="1" customWidth="1"/>
    <col min="834" max="835" width="6.42578125" style="1" customWidth="1"/>
    <col min="836" max="836" width="6.7109375" style="1" customWidth="1"/>
    <col min="837" max="1024" width="9.140625" style="1"/>
    <col min="1025" max="1025" width="3.42578125" style="1" customWidth="1"/>
    <col min="1026" max="1026" width="19.140625" style="1" customWidth="1"/>
    <col min="1027" max="1027" width="14.570312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7" width="4.7109375" style="1" customWidth="1"/>
    <col min="1038" max="1040" width="5" style="1" customWidth="1"/>
    <col min="1041" max="1041" width="3.28515625" style="1" customWidth="1"/>
    <col min="1042" max="1042" width="2.7109375" style="1" customWidth="1"/>
    <col min="1043" max="1043" width="3.28515625" style="1" customWidth="1"/>
    <col min="1044" max="1044" width="2.7109375" style="1" customWidth="1"/>
    <col min="1045" max="1045" width="3.28515625" style="1" customWidth="1"/>
    <col min="1046" max="1046" width="2.7109375" style="1" customWidth="1"/>
    <col min="1047" max="1047" width="3.28515625" style="1" customWidth="1"/>
    <col min="1048" max="1048" width="2.7109375" style="1" customWidth="1"/>
    <col min="1049" max="1049" width="3.28515625" style="1" customWidth="1"/>
    <col min="1050" max="1050" width="2.7109375" style="1" customWidth="1"/>
    <col min="1051" max="1051" width="3.28515625" style="1" customWidth="1"/>
    <col min="1052" max="1052" width="2.7109375" style="1" customWidth="1"/>
    <col min="1053" max="1053" width="3.28515625" style="1" customWidth="1"/>
    <col min="1054" max="1054" width="2.7109375" style="1" customWidth="1"/>
    <col min="1055" max="1055" width="3.28515625" style="1" customWidth="1"/>
    <col min="1056" max="1056" width="2.7109375" style="1" customWidth="1"/>
    <col min="1057" max="1057" width="3.28515625" style="1" customWidth="1"/>
    <col min="1058" max="1058" width="2.7109375" style="1" customWidth="1"/>
    <col min="1059" max="1059" width="3.28515625" style="1" customWidth="1"/>
    <col min="1060" max="1060" width="2.7109375" style="1" customWidth="1"/>
    <col min="1061" max="1061" width="3.28515625" style="1" customWidth="1"/>
    <col min="1062" max="1062" width="2.7109375" style="1" customWidth="1"/>
    <col min="1063" max="1063" width="2.42578125" style="1" customWidth="1"/>
    <col min="1064" max="1064" width="2.28515625" style="1" customWidth="1"/>
    <col min="1065" max="1065" width="2.42578125" style="1" customWidth="1"/>
    <col min="1066" max="1076" width="4.140625" style="1" customWidth="1"/>
    <col min="1077" max="1077" width="2.42578125" style="1" customWidth="1"/>
    <col min="1078" max="1088" width="4.140625" style="1" customWidth="1"/>
    <col min="1089" max="1089" width="5.85546875" style="1" customWidth="1"/>
    <col min="1090" max="1091" width="6.42578125" style="1" customWidth="1"/>
    <col min="1092" max="1092" width="6.7109375" style="1" customWidth="1"/>
    <col min="1093" max="1280" width="9.140625" style="1"/>
    <col min="1281" max="1281" width="3.42578125" style="1" customWidth="1"/>
    <col min="1282" max="1282" width="19.140625" style="1" customWidth="1"/>
    <col min="1283" max="1283" width="14.570312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3" width="4.7109375" style="1" customWidth="1"/>
    <col min="1294" max="1296" width="5" style="1" customWidth="1"/>
    <col min="1297" max="1297" width="3.28515625" style="1" customWidth="1"/>
    <col min="1298" max="1298" width="2.7109375" style="1" customWidth="1"/>
    <col min="1299" max="1299" width="3.28515625" style="1" customWidth="1"/>
    <col min="1300" max="1300" width="2.7109375" style="1" customWidth="1"/>
    <col min="1301" max="1301" width="3.28515625" style="1" customWidth="1"/>
    <col min="1302" max="1302" width="2.7109375" style="1" customWidth="1"/>
    <col min="1303" max="1303" width="3.28515625" style="1" customWidth="1"/>
    <col min="1304" max="1304" width="2.7109375" style="1" customWidth="1"/>
    <col min="1305" max="1305" width="3.28515625" style="1" customWidth="1"/>
    <col min="1306" max="1306" width="2.7109375" style="1" customWidth="1"/>
    <col min="1307" max="1307" width="3.28515625" style="1" customWidth="1"/>
    <col min="1308" max="1308" width="2.7109375" style="1" customWidth="1"/>
    <col min="1309" max="1309" width="3.28515625" style="1" customWidth="1"/>
    <col min="1310" max="1310" width="2.7109375" style="1" customWidth="1"/>
    <col min="1311" max="1311" width="3.28515625" style="1" customWidth="1"/>
    <col min="1312" max="1312" width="2.7109375" style="1" customWidth="1"/>
    <col min="1313" max="1313" width="3.28515625" style="1" customWidth="1"/>
    <col min="1314" max="1314" width="2.7109375" style="1" customWidth="1"/>
    <col min="1315" max="1315" width="3.28515625" style="1" customWidth="1"/>
    <col min="1316" max="1316" width="2.7109375" style="1" customWidth="1"/>
    <col min="1317" max="1317" width="3.28515625" style="1" customWidth="1"/>
    <col min="1318" max="1318" width="2.7109375" style="1" customWidth="1"/>
    <col min="1319" max="1319" width="2.42578125" style="1" customWidth="1"/>
    <col min="1320" max="1320" width="2.28515625" style="1" customWidth="1"/>
    <col min="1321" max="1321" width="2.42578125" style="1" customWidth="1"/>
    <col min="1322" max="1332" width="4.140625" style="1" customWidth="1"/>
    <col min="1333" max="1333" width="2.42578125" style="1" customWidth="1"/>
    <col min="1334" max="1344" width="4.140625" style="1" customWidth="1"/>
    <col min="1345" max="1345" width="5.85546875" style="1" customWidth="1"/>
    <col min="1346" max="1347" width="6.42578125" style="1" customWidth="1"/>
    <col min="1348" max="1348" width="6.7109375" style="1" customWidth="1"/>
    <col min="1349" max="1536" width="9.140625" style="1"/>
    <col min="1537" max="1537" width="3.42578125" style="1" customWidth="1"/>
    <col min="1538" max="1538" width="19.140625" style="1" customWidth="1"/>
    <col min="1539" max="1539" width="14.570312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9" width="4.7109375" style="1" customWidth="1"/>
    <col min="1550" max="1552" width="5" style="1" customWidth="1"/>
    <col min="1553" max="1553" width="3.28515625" style="1" customWidth="1"/>
    <col min="1554" max="1554" width="2.7109375" style="1" customWidth="1"/>
    <col min="1555" max="1555" width="3.28515625" style="1" customWidth="1"/>
    <col min="1556" max="1556" width="2.7109375" style="1" customWidth="1"/>
    <col min="1557" max="1557" width="3.28515625" style="1" customWidth="1"/>
    <col min="1558" max="1558" width="2.7109375" style="1" customWidth="1"/>
    <col min="1559" max="1559" width="3.28515625" style="1" customWidth="1"/>
    <col min="1560" max="1560" width="2.7109375" style="1" customWidth="1"/>
    <col min="1561" max="1561" width="3.28515625" style="1" customWidth="1"/>
    <col min="1562" max="1562" width="2.7109375" style="1" customWidth="1"/>
    <col min="1563" max="1563" width="3.28515625" style="1" customWidth="1"/>
    <col min="1564" max="1564" width="2.7109375" style="1" customWidth="1"/>
    <col min="1565" max="1565" width="3.28515625" style="1" customWidth="1"/>
    <col min="1566" max="1566" width="2.7109375" style="1" customWidth="1"/>
    <col min="1567" max="1567" width="3.28515625" style="1" customWidth="1"/>
    <col min="1568" max="1568" width="2.7109375" style="1" customWidth="1"/>
    <col min="1569" max="1569" width="3.28515625" style="1" customWidth="1"/>
    <col min="1570" max="1570" width="2.7109375" style="1" customWidth="1"/>
    <col min="1571" max="1571" width="3.28515625" style="1" customWidth="1"/>
    <col min="1572" max="1572" width="2.7109375" style="1" customWidth="1"/>
    <col min="1573" max="1573" width="3.28515625" style="1" customWidth="1"/>
    <col min="1574" max="1574" width="2.7109375" style="1" customWidth="1"/>
    <col min="1575" max="1575" width="2.42578125" style="1" customWidth="1"/>
    <col min="1576" max="1576" width="2.28515625" style="1" customWidth="1"/>
    <col min="1577" max="1577" width="2.42578125" style="1" customWidth="1"/>
    <col min="1578" max="1588" width="4.140625" style="1" customWidth="1"/>
    <col min="1589" max="1589" width="2.42578125" style="1" customWidth="1"/>
    <col min="1590" max="1600" width="4.140625" style="1" customWidth="1"/>
    <col min="1601" max="1601" width="5.85546875" style="1" customWidth="1"/>
    <col min="1602" max="1603" width="6.42578125" style="1" customWidth="1"/>
    <col min="1604" max="1604" width="6.7109375" style="1" customWidth="1"/>
    <col min="1605" max="1792" width="9.140625" style="1"/>
    <col min="1793" max="1793" width="3.42578125" style="1" customWidth="1"/>
    <col min="1794" max="1794" width="19.140625" style="1" customWidth="1"/>
    <col min="1795" max="1795" width="14.570312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5" width="4.7109375" style="1" customWidth="1"/>
    <col min="1806" max="1808" width="5" style="1" customWidth="1"/>
    <col min="1809" max="1809" width="3.28515625" style="1" customWidth="1"/>
    <col min="1810" max="1810" width="2.7109375" style="1" customWidth="1"/>
    <col min="1811" max="1811" width="3.28515625" style="1" customWidth="1"/>
    <col min="1812" max="1812" width="2.7109375" style="1" customWidth="1"/>
    <col min="1813" max="1813" width="3.28515625" style="1" customWidth="1"/>
    <col min="1814" max="1814" width="2.7109375" style="1" customWidth="1"/>
    <col min="1815" max="1815" width="3.28515625" style="1" customWidth="1"/>
    <col min="1816" max="1816" width="2.7109375" style="1" customWidth="1"/>
    <col min="1817" max="1817" width="3.28515625" style="1" customWidth="1"/>
    <col min="1818" max="1818" width="2.7109375" style="1" customWidth="1"/>
    <col min="1819" max="1819" width="3.28515625" style="1" customWidth="1"/>
    <col min="1820" max="1820" width="2.7109375" style="1" customWidth="1"/>
    <col min="1821" max="1821" width="3.28515625" style="1" customWidth="1"/>
    <col min="1822" max="1822" width="2.7109375" style="1" customWidth="1"/>
    <col min="1823" max="1823" width="3.28515625" style="1" customWidth="1"/>
    <col min="1824" max="1824" width="2.7109375" style="1" customWidth="1"/>
    <col min="1825" max="1825" width="3.28515625" style="1" customWidth="1"/>
    <col min="1826" max="1826" width="2.7109375" style="1" customWidth="1"/>
    <col min="1827" max="1827" width="3.28515625" style="1" customWidth="1"/>
    <col min="1828" max="1828" width="2.7109375" style="1" customWidth="1"/>
    <col min="1829" max="1829" width="3.28515625" style="1" customWidth="1"/>
    <col min="1830" max="1830" width="2.7109375" style="1" customWidth="1"/>
    <col min="1831" max="1831" width="2.42578125" style="1" customWidth="1"/>
    <col min="1832" max="1832" width="2.28515625" style="1" customWidth="1"/>
    <col min="1833" max="1833" width="2.42578125" style="1" customWidth="1"/>
    <col min="1834" max="1844" width="4.140625" style="1" customWidth="1"/>
    <col min="1845" max="1845" width="2.42578125" style="1" customWidth="1"/>
    <col min="1846" max="1856" width="4.140625" style="1" customWidth="1"/>
    <col min="1857" max="1857" width="5.85546875" style="1" customWidth="1"/>
    <col min="1858" max="1859" width="6.42578125" style="1" customWidth="1"/>
    <col min="1860" max="1860" width="6.7109375" style="1" customWidth="1"/>
    <col min="1861" max="2048" width="9.140625" style="1"/>
    <col min="2049" max="2049" width="3.42578125" style="1" customWidth="1"/>
    <col min="2050" max="2050" width="19.140625" style="1" customWidth="1"/>
    <col min="2051" max="2051" width="14.570312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1" width="4.7109375" style="1" customWidth="1"/>
    <col min="2062" max="2064" width="5" style="1" customWidth="1"/>
    <col min="2065" max="2065" width="3.28515625" style="1" customWidth="1"/>
    <col min="2066" max="2066" width="2.7109375" style="1" customWidth="1"/>
    <col min="2067" max="2067" width="3.28515625" style="1" customWidth="1"/>
    <col min="2068" max="2068" width="2.7109375" style="1" customWidth="1"/>
    <col min="2069" max="2069" width="3.28515625" style="1" customWidth="1"/>
    <col min="2070" max="2070" width="2.7109375" style="1" customWidth="1"/>
    <col min="2071" max="2071" width="3.28515625" style="1" customWidth="1"/>
    <col min="2072" max="2072" width="2.7109375" style="1" customWidth="1"/>
    <col min="2073" max="2073" width="3.28515625" style="1" customWidth="1"/>
    <col min="2074" max="2074" width="2.7109375" style="1" customWidth="1"/>
    <col min="2075" max="2075" width="3.28515625" style="1" customWidth="1"/>
    <col min="2076" max="2076" width="2.7109375" style="1" customWidth="1"/>
    <col min="2077" max="2077" width="3.28515625" style="1" customWidth="1"/>
    <col min="2078" max="2078" width="2.7109375" style="1" customWidth="1"/>
    <col min="2079" max="2079" width="3.28515625" style="1" customWidth="1"/>
    <col min="2080" max="2080" width="2.7109375" style="1" customWidth="1"/>
    <col min="2081" max="2081" width="3.28515625" style="1" customWidth="1"/>
    <col min="2082" max="2082" width="2.7109375" style="1" customWidth="1"/>
    <col min="2083" max="2083" width="3.28515625" style="1" customWidth="1"/>
    <col min="2084" max="2084" width="2.7109375" style="1" customWidth="1"/>
    <col min="2085" max="2085" width="3.28515625" style="1" customWidth="1"/>
    <col min="2086" max="2086" width="2.7109375" style="1" customWidth="1"/>
    <col min="2087" max="2087" width="2.42578125" style="1" customWidth="1"/>
    <col min="2088" max="2088" width="2.28515625" style="1" customWidth="1"/>
    <col min="2089" max="2089" width="2.42578125" style="1" customWidth="1"/>
    <col min="2090" max="2100" width="4.140625" style="1" customWidth="1"/>
    <col min="2101" max="2101" width="2.42578125" style="1" customWidth="1"/>
    <col min="2102" max="2112" width="4.140625" style="1" customWidth="1"/>
    <col min="2113" max="2113" width="5.85546875" style="1" customWidth="1"/>
    <col min="2114" max="2115" width="6.42578125" style="1" customWidth="1"/>
    <col min="2116" max="2116" width="6.7109375" style="1" customWidth="1"/>
    <col min="2117" max="2304" width="9.140625" style="1"/>
    <col min="2305" max="2305" width="3.42578125" style="1" customWidth="1"/>
    <col min="2306" max="2306" width="19.140625" style="1" customWidth="1"/>
    <col min="2307" max="2307" width="14.570312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7" width="4.7109375" style="1" customWidth="1"/>
    <col min="2318" max="2320" width="5" style="1" customWidth="1"/>
    <col min="2321" max="2321" width="3.28515625" style="1" customWidth="1"/>
    <col min="2322" max="2322" width="2.7109375" style="1" customWidth="1"/>
    <col min="2323" max="2323" width="3.28515625" style="1" customWidth="1"/>
    <col min="2324" max="2324" width="2.7109375" style="1" customWidth="1"/>
    <col min="2325" max="2325" width="3.28515625" style="1" customWidth="1"/>
    <col min="2326" max="2326" width="2.7109375" style="1" customWidth="1"/>
    <col min="2327" max="2327" width="3.28515625" style="1" customWidth="1"/>
    <col min="2328" max="2328" width="2.7109375" style="1" customWidth="1"/>
    <col min="2329" max="2329" width="3.28515625" style="1" customWidth="1"/>
    <col min="2330" max="2330" width="2.7109375" style="1" customWidth="1"/>
    <col min="2331" max="2331" width="3.28515625" style="1" customWidth="1"/>
    <col min="2332" max="2332" width="2.7109375" style="1" customWidth="1"/>
    <col min="2333" max="2333" width="3.28515625" style="1" customWidth="1"/>
    <col min="2334" max="2334" width="2.7109375" style="1" customWidth="1"/>
    <col min="2335" max="2335" width="3.28515625" style="1" customWidth="1"/>
    <col min="2336" max="2336" width="2.7109375" style="1" customWidth="1"/>
    <col min="2337" max="2337" width="3.28515625" style="1" customWidth="1"/>
    <col min="2338" max="2338" width="2.7109375" style="1" customWidth="1"/>
    <col min="2339" max="2339" width="3.28515625" style="1" customWidth="1"/>
    <col min="2340" max="2340" width="2.7109375" style="1" customWidth="1"/>
    <col min="2341" max="2341" width="3.28515625" style="1" customWidth="1"/>
    <col min="2342" max="2342" width="2.7109375" style="1" customWidth="1"/>
    <col min="2343" max="2343" width="2.42578125" style="1" customWidth="1"/>
    <col min="2344" max="2344" width="2.28515625" style="1" customWidth="1"/>
    <col min="2345" max="2345" width="2.42578125" style="1" customWidth="1"/>
    <col min="2346" max="2356" width="4.140625" style="1" customWidth="1"/>
    <col min="2357" max="2357" width="2.42578125" style="1" customWidth="1"/>
    <col min="2358" max="2368" width="4.140625" style="1" customWidth="1"/>
    <col min="2369" max="2369" width="5.85546875" style="1" customWidth="1"/>
    <col min="2370" max="2371" width="6.42578125" style="1" customWidth="1"/>
    <col min="2372" max="2372" width="6.7109375" style="1" customWidth="1"/>
    <col min="2373" max="2560" width="9.140625" style="1"/>
    <col min="2561" max="2561" width="3.42578125" style="1" customWidth="1"/>
    <col min="2562" max="2562" width="19.140625" style="1" customWidth="1"/>
    <col min="2563" max="2563" width="14.570312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3" width="4.7109375" style="1" customWidth="1"/>
    <col min="2574" max="2576" width="5" style="1" customWidth="1"/>
    <col min="2577" max="2577" width="3.28515625" style="1" customWidth="1"/>
    <col min="2578" max="2578" width="2.7109375" style="1" customWidth="1"/>
    <col min="2579" max="2579" width="3.28515625" style="1" customWidth="1"/>
    <col min="2580" max="2580" width="2.7109375" style="1" customWidth="1"/>
    <col min="2581" max="2581" width="3.28515625" style="1" customWidth="1"/>
    <col min="2582" max="2582" width="2.7109375" style="1" customWidth="1"/>
    <col min="2583" max="2583" width="3.28515625" style="1" customWidth="1"/>
    <col min="2584" max="2584" width="2.7109375" style="1" customWidth="1"/>
    <col min="2585" max="2585" width="3.28515625" style="1" customWidth="1"/>
    <col min="2586" max="2586" width="2.7109375" style="1" customWidth="1"/>
    <col min="2587" max="2587" width="3.28515625" style="1" customWidth="1"/>
    <col min="2588" max="2588" width="2.7109375" style="1" customWidth="1"/>
    <col min="2589" max="2589" width="3.28515625" style="1" customWidth="1"/>
    <col min="2590" max="2590" width="2.7109375" style="1" customWidth="1"/>
    <col min="2591" max="2591" width="3.28515625" style="1" customWidth="1"/>
    <col min="2592" max="2592" width="2.7109375" style="1" customWidth="1"/>
    <col min="2593" max="2593" width="3.28515625" style="1" customWidth="1"/>
    <col min="2594" max="2594" width="2.7109375" style="1" customWidth="1"/>
    <col min="2595" max="2595" width="3.28515625" style="1" customWidth="1"/>
    <col min="2596" max="2596" width="2.7109375" style="1" customWidth="1"/>
    <col min="2597" max="2597" width="3.28515625" style="1" customWidth="1"/>
    <col min="2598" max="2598" width="2.7109375" style="1" customWidth="1"/>
    <col min="2599" max="2599" width="2.42578125" style="1" customWidth="1"/>
    <col min="2600" max="2600" width="2.28515625" style="1" customWidth="1"/>
    <col min="2601" max="2601" width="2.42578125" style="1" customWidth="1"/>
    <col min="2602" max="2612" width="4.140625" style="1" customWidth="1"/>
    <col min="2613" max="2613" width="2.42578125" style="1" customWidth="1"/>
    <col min="2614" max="2624" width="4.140625" style="1" customWidth="1"/>
    <col min="2625" max="2625" width="5.85546875" style="1" customWidth="1"/>
    <col min="2626" max="2627" width="6.42578125" style="1" customWidth="1"/>
    <col min="2628" max="2628" width="6.7109375" style="1" customWidth="1"/>
    <col min="2629" max="2816" width="9.140625" style="1"/>
    <col min="2817" max="2817" width="3.42578125" style="1" customWidth="1"/>
    <col min="2818" max="2818" width="19.140625" style="1" customWidth="1"/>
    <col min="2819" max="2819" width="14.570312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9" width="4.7109375" style="1" customWidth="1"/>
    <col min="2830" max="2832" width="5" style="1" customWidth="1"/>
    <col min="2833" max="2833" width="3.28515625" style="1" customWidth="1"/>
    <col min="2834" max="2834" width="2.7109375" style="1" customWidth="1"/>
    <col min="2835" max="2835" width="3.28515625" style="1" customWidth="1"/>
    <col min="2836" max="2836" width="2.7109375" style="1" customWidth="1"/>
    <col min="2837" max="2837" width="3.28515625" style="1" customWidth="1"/>
    <col min="2838" max="2838" width="2.7109375" style="1" customWidth="1"/>
    <col min="2839" max="2839" width="3.28515625" style="1" customWidth="1"/>
    <col min="2840" max="2840" width="2.7109375" style="1" customWidth="1"/>
    <col min="2841" max="2841" width="3.28515625" style="1" customWidth="1"/>
    <col min="2842" max="2842" width="2.7109375" style="1" customWidth="1"/>
    <col min="2843" max="2843" width="3.28515625" style="1" customWidth="1"/>
    <col min="2844" max="2844" width="2.7109375" style="1" customWidth="1"/>
    <col min="2845" max="2845" width="3.28515625" style="1" customWidth="1"/>
    <col min="2846" max="2846" width="2.7109375" style="1" customWidth="1"/>
    <col min="2847" max="2847" width="3.28515625" style="1" customWidth="1"/>
    <col min="2848" max="2848" width="2.7109375" style="1" customWidth="1"/>
    <col min="2849" max="2849" width="3.28515625" style="1" customWidth="1"/>
    <col min="2850" max="2850" width="2.7109375" style="1" customWidth="1"/>
    <col min="2851" max="2851" width="3.28515625" style="1" customWidth="1"/>
    <col min="2852" max="2852" width="2.7109375" style="1" customWidth="1"/>
    <col min="2853" max="2853" width="3.28515625" style="1" customWidth="1"/>
    <col min="2854" max="2854" width="2.7109375" style="1" customWidth="1"/>
    <col min="2855" max="2855" width="2.42578125" style="1" customWidth="1"/>
    <col min="2856" max="2856" width="2.28515625" style="1" customWidth="1"/>
    <col min="2857" max="2857" width="2.42578125" style="1" customWidth="1"/>
    <col min="2858" max="2868" width="4.140625" style="1" customWidth="1"/>
    <col min="2869" max="2869" width="2.42578125" style="1" customWidth="1"/>
    <col min="2870" max="2880" width="4.140625" style="1" customWidth="1"/>
    <col min="2881" max="2881" width="5.85546875" style="1" customWidth="1"/>
    <col min="2882" max="2883" width="6.42578125" style="1" customWidth="1"/>
    <col min="2884" max="2884" width="6.7109375" style="1" customWidth="1"/>
    <col min="2885" max="3072" width="9.140625" style="1"/>
    <col min="3073" max="3073" width="3.42578125" style="1" customWidth="1"/>
    <col min="3074" max="3074" width="19.140625" style="1" customWidth="1"/>
    <col min="3075" max="3075" width="14.570312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5" width="4.7109375" style="1" customWidth="1"/>
    <col min="3086" max="3088" width="5" style="1" customWidth="1"/>
    <col min="3089" max="3089" width="3.28515625" style="1" customWidth="1"/>
    <col min="3090" max="3090" width="2.7109375" style="1" customWidth="1"/>
    <col min="3091" max="3091" width="3.28515625" style="1" customWidth="1"/>
    <col min="3092" max="3092" width="2.7109375" style="1" customWidth="1"/>
    <col min="3093" max="3093" width="3.28515625" style="1" customWidth="1"/>
    <col min="3094" max="3094" width="2.7109375" style="1" customWidth="1"/>
    <col min="3095" max="3095" width="3.28515625" style="1" customWidth="1"/>
    <col min="3096" max="3096" width="2.7109375" style="1" customWidth="1"/>
    <col min="3097" max="3097" width="3.28515625" style="1" customWidth="1"/>
    <col min="3098" max="3098" width="2.7109375" style="1" customWidth="1"/>
    <col min="3099" max="3099" width="3.28515625" style="1" customWidth="1"/>
    <col min="3100" max="3100" width="2.7109375" style="1" customWidth="1"/>
    <col min="3101" max="3101" width="3.28515625" style="1" customWidth="1"/>
    <col min="3102" max="3102" width="2.7109375" style="1" customWidth="1"/>
    <col min="3103" max="3103" width="3.28515625" style="1" customWidth="1"/>
    <col min="3104" max="3104" width="2.7109375" style="1" customWidth="1"/>
    <col min="3105" max="3105" width="3.28515625" style="1" customWidth="1"/>
    <col min="3106" max="3106" width="2.7109375" style="1" customWidth="1"/>
    <col min="3107" max="3107" width="3.28515625" style="1" customWidth="1"/>
    <col min="3108" max="3108" width="2.7109375" style="1" customWidth="1"/>
    <col min="3109" max="3109" width="3.28515625" style="1" customWidth="1"/>
    <col min="3110" max="3110" width="2.7109375" style="1" customWidth="1"/>
    <col min="3111" max="3111" width="2.42578125" style="1" customWidth="1"/>
    <col min="3112" max="3112" width="2.28515625" style="1" customWidth="1"/>
    <col min="3113" max="3113" width="2.42578125" style="1" customWidth="1"/>
    <col min="3114" max="3124" width="4.140625" style="1" customWidth="1"/>
    <col min="3125" max="3125" width="2.42578125" style="1" customWidth="1"/>
    <col min="3126" max="3136" width="4.140625" style="1" customWidth="1"/>
    <col min="3137" max="3137" width="5.85546875" style="1" customWidth="1"/>
    <col min="3138" max="3139" width="6.42578125" style="1" customWidth="1"/>
    <col min="3140" max="3140" width="6.7109375" style="1" customWidth="1"/>
    <col min="3141" max="3328" width="9.140625" style="1"/>
    <col min="3329" max="3329" width="3.42578125" style="1" customWidth="1"/>
    <col min="3330" max="3330" width="19.140625" style="1" customWidth="1"/>
    <col min="3331" max="3331" width="14.570312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1" width="4.7109375" style="1" customWidth="1"/>
    <col min="3342" max="3344" width="5" style="1" customWidth="1"/>
    <col min="3345" max="3345" width="3.28515625" style="1" customWidth="1"/>
    <col min="3346" max="3346" width="2.7109375" style="1" customWidth="1"/>
    <col min="3347" max="3347" width="3.28515625" style="1" customWidth="1"/>
    <col min="3348" max="3348" width="2.7109375" style="1" customWidth="1"/>
    <col min="3349" max="3349" width="3.28515625" style="1" customWidth="1"/>
    <col min="3350" max="3350" width="2.7109375" style="1" customWidth="1"/>
    <col min="3351" max="3351" width="3.28515625" style="1" customWidth="1"/>
    <col min="3352" max="3352" width="2.7109375" style="1" customWidth="1"/>
    <col min="3353" max="3353" width="3.28515625" style="1" customWidth="1"/>
    <col min="3354" max="3354" width="2.7109375" style="1" customWidth="1"/>
    <col min="3355" max="3355" width="3.28515625" style="1" customWidth="1"/>
    <col min="3356" max="3356" width="2.7109375" style="1" customWidth="1"/>
    <col min="3357" max="3357" width="3.28515625" style="1" customWidth="1"/>
    <col min="3358" max="3358" width="2.7109375" style="1" customWidth="1"/>
    <col min="3359" max="3359" width="3.28515625" style="1" customWidth="1"/>
    <col min="3360" max="3360" width="2.7109375" style="1" customWidth="1"/>
    <col min="3361" max="3361" width="3.28515625" style="1" customWidth="1"/>
    <col min="3362" max="3362" width="2.7109375" style="1" customWidth="1"/>
    <col min="3363" max="3363" width="3.28515625" style="1" customWidth="1"/>
    <col min="3364" max="3364" width="2.7109375" style="1" customWidth="1"/>
    <col min="3365" max="3365" width="3.28515625" style="1" customWidth="1"/>
    <col min="3366" max="3366" width="2.7109375" style="1" customWidth="1"/>
    <col min="3367" max="3367" width="2.42578125" style="1" customWidth="1"/>
    <col min="3368" max="3368" width="2.28515625" style="1" customWidth="1"/>
    <col min="3369" max="3369" width="2.42578125" style="1" customWidth="1"/>
    <col min="3370" max="3380" width="4.140625" style="1" customWidth="1"/>
    <col min="3381" max="3381" width="2.42578125" style="1" customWidth="1"/>
    <col min="3382" max="3392" width="4.140625" style="1" customWidth="1"/>
    <col min="3393" max="3393" width="5.85546875" style="1" customWidth="1"/>
    <col min="3394" max="3395" width="6.42578125" style="1" customWidth="1"/>
    <col min="3396" max="3396" width="6.7109375" style="1" customWidth="1"/>
    <col min="3397" max="3584" width="9.140625" style="1"/>
    <col min="3585" max="3585" width="3.42578125" style="1" customWidth="1"/>
    <col min="3586" max="3586" width="19.140625" style="1" customWidth="1"/>
    <col min="3587" max="3587" width="14.570312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7" width="4.7109375" style="1" customWidth="1"/>
    <col min="3598" max="3600" width="5" style="1" customWidth="1"/>
    <col min="3601" max="3601" width="3.28515625" style="1" customWidth="1"/>
    <col min="3602" max="3602" width="2.7109375" style="1" customWidth="1"/>
    <col min="3603" max="3603" width="3.28515625" style="1" customWidth="1"/>
    <col min="3604" max="3604" width="2.7109375" style="1" customWidth="1"/>
    <col min="3605" max="3605" width="3.28515625" style="1" customWidth="1"/>
    <col min="3606" max="3606" width="2.7109375" style="1" customWidth="1"/>
    <col min="3607" max="3607" width="3.28515625" style="1" customWidth="1"/>
    <col min="3608" max="3608" width="2.7109375" style="1" customWidth="1"/>
    <col min="3609" max="3609" width="3.28515625" style="1" customWidth="1"/>
    <col min="3610" max="3610" width="2.7109375" style="1" customWidth="1"/>
    <col min="3611" max="3611" width="3.28515625" style="1" customWidth="1"/>
    <col min="3612" max="3612" width="2.7109375" style="1" customWidth="1"/>
    <col min="3613" max="3613" width="3.28515625" style="1" customWidth="1"/>
    <col min="3614" max="3614" width="2.7109375" style="1" customWidth="1"/>
    <col min="3615" max="3615" width="3.28515625" style="1" customWidth="1"/>
    <col min="3616" max="3616" width="2.7109375" style="1" customWidth="1"/>
    <col min="3617" max="3617" width="3.28515625" style="1" customWidth="1"/>
    <col min="3618" max="3618" width="2.7109375" style="1" customWidth="1"/>
    <col min="3619" max="3619" width="3.28515625" style="1" customWidth="1"/>
    <col min="3620" max="3620" width="2.7109375" style="1" customWidth="1"/>
    <col min="3621" max="3621" width="3.28515625" style="1" customWidth="1"/>
    <col min="3622" max="3622" width="2.7109375" style="1" customWidth="1"/>
    <col min="3623" max="3623" width="2.42578125" style="1" customWidth="1"/>
    <col min="3624" max="3624" width="2.28515625" style="1" customWidth="1"/>
    <col min="3625" max="3625" width="2.42578125" style="1" customWidth="1"/>
    <col min="3626" max="3636" width="4.140625" style="1" customWidth="1"/>
    <col min="3637" max="3637" width="2.42578125" style="1" customWidth="1"/>
    <col min="3638" max="3648" width="4.140625" style="1" customWidth="1"/>
    <col min="3649" max="3649" width="5.85546875" style="1" customWidth="1"/>
    <col min="3650" max="3651" width="6.42578125" style="1" customWidth="1"/>
    <col min="3652" max="3652" width="6.7109375" style="1" customWidth="1"/>
    <col min="3653" max="3840" width="9.140625" style="1"/>
    <col min="3841" max="3841" width="3.42578125" style="1" customWidth="1"/>
    <col min="3842" max="3842" width="19.140625" style="1" customWidth="1"/>
    <col min="3843" max="3843" width="14.570312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3" width="4.7109375" style="1" customWidth="1"/>
    <col min="3854" max="3856" width="5" style="1" customWidth="1"/>
    <col min="3857" max="3857" width="3.28515625" style="1" customWidth="1"/>
    <col min="3858" max="3858" width="2.7109375" style="1" customWidth="1"/>
    <col min="3859" max="3859" width="3.28515625" style="1" customWidth="1"/>
    <col min="3860" max="3860" width="2.7109375" style="1" customWidth="1"/>
    <col min="3861" max="3861" width="3.28515625" style="1" customWidth="1"/>
    <col min="3862" max="3862" width="2.7109375" style="1" customWidth="1"/>
    <col min="3863" max="3863" width="3.28515625" style="1" customWidth="1"/>
    <col min="3864" max="3864" width="2.7109375" style="1" customWidth="1"/>
    <col min="3865" max="3865" width="3.28515625" style="1" customWidth="1"/>
    <col min="3866" max="3866" width="2.7109375" style="1" customWidth="1"/>
    <col min="3867" max="3867" width="3.28515625" style="1" customWidth="1"/>
    <col min="3868" max="3868" width="2.7109375" style="1" customWidth="1"/>
    <col min="3869" max="3869" width="3.28515625" style="1" customWidth="1"/>
    <col min="3870" max="3870" width="2.7109375" style="1" customWidth="1"/>
    <col min="3871" max="3871" width="3.28515625" style="1" customWidth="1"/>
    <col min="3872" max="3872" width="2.7109375" style="1" customWidth="1"/>
    <col min="3873" max="3873" width="3.28515625" style="1" customWidth="1"/>
    <col min="3874" max="3874" width="2.7109375" style="1" customWidth="1"/>
    <col min="3875" max="3875" width="3.28515625" style="1" customWidth="1"/>
    <col min="3876" max="3876" width="2.7109375" style="1" customWidth="1"/>
    <col min="3877" max="3877" width="3.28515625" style="1" customWidth="1"/>
    <col min="3878" max="3878" width="2.7109375" style="1" customWidth="1"/>
    <col min="3879" max="3879" width="2.42578125" style="1" customWidth="1"/>
    <col min="3880" max="3880" width="2.28515625" style="1" customWidth="1"/>
    <col min="3881" max="3881" width="2.42578125" style="1" customWidth="1"/>
    <col min="3882" max="3892" width="4.140625" style="1" customWidth="1"/>
    <col min="3893" max="3893" width="2.42578125" style="1" customWidth="1"/>
    <col min="3894" max="3904" width="4.140625" style="1" customWidth="1"/>
    <col min="3905" max="3905" width="5.85546875" style="1" customWidth="1"/>
    <col min="3906" max="3907" width="6.42578125" style="1" customWidth="1"/>
    <col min="3908" max="3908" width="6.7109375" style="1" customWidth="1"/>
    <col min="3909" max="4096" width="9.140625" style="1"/>
    <col min="4097" max="4097" width="3.42578125" style="1" customWidth="1"/>
    <col min="4098" max="4098" width="19.140625" style="1" customWidth="1"/>
    <col min="4099" max="4099" width="14.570312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9" width="4.7109375" style="1" customWidth="1"/>
    <col min="4110" max="4112" width="5" style="1" customWidth="1"/>
    <col min="4113" max="4113" width="3.28515625" style="1" customWidth="1"/>
    <col min="4114" max="4114" width="2.7109375" style="1" customWidth="1"/>
    <col min="4115" max="4115" width="3.28515625" style="1" customWidth="1"/>
    <col min="4116" max="4116" width="2.7109375" style="1" customWidth="1"/>
    <col min="4117" max="4117" width="3.28515625" style="1" customWidth="1"/>
    <col min="4118" max="4118" width="2.7109375" style="1" customWidth="1"/>
    <col min="4119" max="4119" width="3.28515625" style="1" customWidth="1"/>
    <col min="4120" max="4120" width="2.7109375" style="1" customWidth="1"/>
    <col min="4121" max="4121" width="3.28515625" style="1" customWidth="1"/>
    <col min="4122" max="4122" width="2.7109375" style="1" customWidth="1"/>
    <col min="4123" max="4123" width="3.28515625" style="1" customWidth="1"/>
    <col min="4124" max="4124" width="2.7109375" style="1" customWidth="1"/>
    <col min="4125" max="4125" width="3.28515625" style="1" customWidth="1"/>
    <col min="4126" max="4126" width="2.7109375" style="1" customWidth="1"/>
    <col min="4127" max="4127" width="3.28515625" style="1" customWidth="1"/>
    <col min="4128" max="4128" width="2.7109375" style="1" customWidth="1"/>
    <col min="4129" max="4129" width="3.28515625" style="1" customWidth="1"/>
    <col min="4130" max="4130" width="2.7109375" style="1" customWidth="1"/>
    <col min="4131" max="4131" width="3.28515625" style="1" customWidth="1"/>
    <col min="4132" max="4132" width="2.7109375" style="1" customWidth="1"/>
    <col min="4133" max="4133" width="3.28515625" style="1" customWidth="1"/>
    <col min="4134" max="4134" width="2.7109375" style="1" customWidth="1"/>
    <col min="4135" max="4135" width="2.42578125" style="1" customWidth="1"/>
    <col min="4136" max="4136" width="2.28515625" style="1" customWidth="1"/>
    <col min="4137" max="4137" width="2.42578125" style="1" customWidth="1"/>
    <col min="4138" max="4148" width="4.140625" style="1" customWidth="1"/>
    <col min="4149" max="4149" width="2.42578125" style="1" customWidth="1"/>
    <col min="4150" max="4160" width="4.140625" style="1" customWidth="1"/>
    <col min="4161" max="4161" width="5.85546875" style="1" customWidth="1"/>
    <col min="4162" max="4163" width="6.42578125" style="1" customWidth="1"/>
    <col min="4164" max="4164" width="6.7109375" style="1" customWidth="1"/>
    <col min="4165" max="4352" width="9.140625" style="1"/>
    <col min="4353" max="4353" width="3.42578125" style="1" customWidth="1"/>
    <col min="4354" max="4354" width="19.140625" style="1" customWidth="1"/>
    <col min="4355" max="4355" width="14.570312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5" width="4.7109375" style="1" customWidth="1"/>
    <col min="4366" max="4368" width="5" style="1" customWidth="1"/>
    <col min="4369" max="4369" width="3.28515625" style="1" customWidth="1"/>
    <col min="4370" max="4370" width="2.7109375" style="1" customWidth="1"/>
    <col min="4371" max="4371" width="3.28515625" style="1" customWidth="1"/>
    <col min="4372" max="4372" width="2.7109375" style="1" customWidth="1"/>
    <col min="4373" max="4373" width="3.28515625" style="1" customWidth="1"/>
    <col min="4374" max="4374" width="2.7109375" style="1" customWidth="1"/>
    <col min="4375" max="4375" width="3.28515625" style="1" customWidth="1"/>
    <col min="4376" max="4376" width="2.7109375" style="1" customWidth="1"/>
    <col min="4377" max="4377" width="3.28515625" style="1" customWidth="1"/>
    <col min="4378" max="4378" width="2.7109375" style="1" customWidth="1"/>
    <col min="4379" max="4379" width="3.28515625" style="1" customWidth="1"/>
    <col min="4380" max="4380" width="2.7109375" style="1" customWidth="1"/>
    <col min="4381" max="4381" width="3.28515625" style="1" customWidth="1"/>
    <col min="4382" max="4382" width="2.7109375" style="1" customWidth="1"/>
    <col min="4383" max="4383" width="3.28515625" style="1" customWidth="1"/>
    <col min="4384" max="4384" width="2.7109375" style="1" customWidth="1"/>
    <col min="4385" max="4385" width="3.28515625" style="1" customWidth="1"/>
    <col min="4386" max="4386" width="2.7109375" style="1" customWidth="1"/>
    <col min="4387" max="4387" width="3.28515625" style="1" customWidth="1"/>
    <col min="4388" max="4388" width="2.7109375" style="1" customWidth="1"/>
    <col min="4389" max="4389" width="3.28515625" style="1" customWidth="1"/>
    <col min="4390" max="4390" width="2.7109375" style="1" customWidth="1"/>
    <col min="4391" max="4391" width="2.42578125" style="1" customWidth="1"/>
    <col min="4392" max="4392" width="2.28515625" style="1" customWidth="1"/>
    <col min="4393" max="4393" width="2.42578125" style="1" customWidth="1"/>
    <col min="4394" max="4404" width="4.140625" style="1" customWidth="1"/>
    <col min="4405" max="4405" width="2.42578125" style="1" customWidth="1"/>
    <col min="4406" max="4416" width="4.140625" style="1" customWidth="1"/>
    <col min="4417" max="4417" width="5.85546875" style="1" customWidth="1"/>
    <col min="4418" max="4419" width="6.42578125" style="1" customWidth="1"/>
    <col min="4420" max="4420" width="6.7109375" style="1" customWidth="1"/>
    <col min="4421" max="4608" width="9.140625" style="1"/>
    <col min="4609" max="4609" width="3.42578125" style="1" customWidth="1"/>
    <col min="4610" max="4610" width="19.140625" style="1" customWidth="1"/>
    <col min="4611" max="4611" width="14.570312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1" width="4.7109375" style="1" customWidth="1"/>
    <col min="4622" max="4624" width="5" style="1" customWidth="1"/>
    <col min="4625" max="4625" width="3.28515625" style="1" customWidth="1"/>
    <col min="4626" max="4626" width="2.7109375" style="1" customWidth="1"/>
    <col min="4627" max="4627" width="3.28515625" style="1" customWidth="1"/>
    <col min="4628" max="4628" width="2.7109375" style="1" customWidth="1"/>
    <col min="4629" max="4629" width="3.28515625" style="1" customWidth="1"/>
    <col min="4630" max="4630" width="2.7109375" style="1" customWidth="1"/>
    <col min="4631" max="4631" width="3.28515625" style="1" customWidth="1"/>
    <col min="4632" max="4632" width="2.7109375" style="1" customWidth="1"/>
    <col min="4633" max="4633" width="3.28515625" style="1" customWidth="1"/>
    <col min="4634" max="4634" width="2.7109375" style="1" customWidth="1"/>
    <col min="4635" max="4635" width="3.28515625" style="1" customWidth="1"/>
    <col min="4636" max="4636" width="2.7109375" style="1" customWidth="1"/>
    <col min="4637" max="4637" width="3.28515625" style="1" customWidth="1"/>
    <col min="4638" max="4638" width="2.7109375" style="1" customWidth="1"/>
    <col min="4639" max="4639" width="3.28515625" style="1" customWidth="1"/>
    <col min="4640" max="4640" width="2.7109375" style="1" customWidth="1"/>
    <col min="4641" max="4641" width="3.28515625" style="1" customWidth="1"/>
    <col min="4642" max="4642" width="2.7109375" style="1" customWidth="1"/>
    <col min="4643" max="4643" width="3.28515625" style="1" customWidth="1"/>
    <col min="4644" max="4644" width="2.7109375" style="1" customWidth="1"/>
    <col min="4645" max="4645" width="3.28515625" style="1" customWidth="1"/>
    <col min="4646" max="4646" width="2.7109375" style="1" customWidth="1"/>
    <col min="4647" max="4647" width="2.42578125" style="1" customWidth="1"/>
    <col min="4648" max="4648" width="2.28515625" style="1" customWidth="1"/>
    <col min="4649" max="4649" width="2.42578125" style="1" customWidth="1"/>
    <col min="4650" max="4660" width="4.140625" style="1" customWidth="1"/>
    <col min="4661" max="4661" width="2.42578125" style="1" customWidth="1"/>
    <col min="4662" max="4672" width="4.140625" style="1" customWidth="1"/>
    <col min="4673" max="4673" width="5.85546875" style="1" customWidth="1"/>
    <col min="4674" max="4675" width="6.42578125" style="1" customWidth="1"/>
    <col min="4676" max="4676" width="6.7109375" style="1" customWidth="1"/>
    <col min="4677" max="4864" width="9.140625" style="1"/>
    <col min="4865" max="4865" width="3.42578125" style="1" customWidth="1"/>
    <col min="4866" max="4866" width="19.140625" style="1" customWidth="1"/>
    <col min="4867" max="4867" width="14.570312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7" width="4.7109375" style="1" customWidth="1"/>
    <col min="4878" max="4880" width="5" style="1" customWidth="1"/>
    <col min="4881" max="4881" width="3.28515625" style="1" customWidth="1"/>
    <col min="4882" max="4882" width="2.7109375" style="1" customWidth="1"/>
    <col min="4883" max="4883" width="3.28515625" style="1" customWidth="1"/>
    <col min="4884" max="4884" width="2.7109375" style="1" customWidth="1"/>
    <col min="4885" max="4885" width="3.28515625" style="1" customWidth="1"/>
    <col min="4886" max="4886" width="2.7109375" style="1" customWidth="1"/>
    <col min="4887" max="4887" width="3.28515625" style="1" customWidth="1"/>
    <col min="4888" max="4888" width="2.7109375" style="1" customWidth="1"/>
    <col min="4889" max="4889" width="3.28515625" style="1" customWidth="1"/>
    <col min="4890" max="4890" width="2.7109375" style="1" customWidth="1"/>
    <col min="4891" max="4891" width="3.28515625" style="1" customWidth="1"/>
    <col min="4892" max="4892" width="2.7109375" style="1" customWidth="1"/>
    <col min="4893" max="4893" width="3.28515625" style="1" customWidth="1"/>
    <col min="4894" max="4894" width="2.7109375" style="1" customWidth="1"/>
    <col min="4895" max="4895" width="3.28515625" style="1" customWidth="1"/>
    <col min="4896" max="4896" width="2.7109375" style="1" customWidth="1"/>
    <col min="4897" max="4897" width="3.28515625" style="1" customWidth="1"/>
    <col min="4898" max="4898" width="2.7109375" style="1" customWidth="1"/>
    <col min="4899" max="4899" width="3.28515625" style="1" customWidth="1"/>
    <col min="4900" max="4900" width="2.7109375" style="1" customWidth="1"/>
    <col min="4901" max="4901" width="3.28515625" style="1" customWidth="1"/>
    <col min="4902" max="4902" width="2.7109375" style="1" customWidth="1"/>
    <col min="4903" max="4903" width="2.42578125" style="1" customWidth="1"/>
    <col min="4904" max="4904" width="2.28515625" style="1" customWidth="1"/>
    <col min="4905" max="4905" width="2.42578125" style="1" customWidth="1"/>
    <col min="4906" max="4916" width="4.140625" style="1" customWidth="1"/>
    <col min="4917" max="4917" width="2.42578125" style="1" customWidth="1"/>
    <col min="4918" max="4928" width="4.140625" style="1" customWidth="1"/>
    <col min="4929" max="4929" width="5.85546875" style="1" customWidth="1"/>
    <col min="4930" max="4931" width="6.42578125" style="1" customWidth="1"/>
    <col min="4932" max="4932" width="6.7109375" style="1" customWidth="1"/>
    <col min="4933" max="5120" width="9.140625" style="1"/>
    <col min="5121" max="5121" width="3.42578125" style="1" customWidth="1"/>
    <col min="5122" max="5122" width="19.140625" style="1" customWidth="1"/>
    <col min="5123" max="5123" width="14.570312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3" width="4.7109375" style="1" customWidth="1"/>
    <col min="5134" max="5136" width="5" style="1" customWidth="1"/>
    <col min="5137" max="5137" width="3.28515625" style="1" customWidth="1"/>
    <col min="5138" max="5138" width="2.7109375" style="1" customWidth="1"/>
    <col min="5139" max="5139" width="3.28515625" style="1" customWidth="1"/>
    <col min="5140" max="5140" width="2.7109375" style="1" customWidth="1"/>
    <col min="5141" max="5141" width="3.28515625" style="1" customWidth="1"/>
    <col min="5142" max="5142" width="2.7109375" style="1" customWidth="1"/>
    <col min="5143" max="5143" width="3.28515625" style="1" customWidth="1"/>
    <col min="5144" max="5144" width="2.7109375" style="1" customWidth="1"/>
    <col min="5145" max="5145" width="3.28515625" style="1" customWidth="1"/>
    <col min="5146" max="5146" width="2.7109375" style="1" customWidth="1"/>
    <col min="5147" max="5147" width="3.28515625" style="1" customWidth="1"/>
    <col min="5148" max="5148" width="2.7109375" style="1" customWidth="1"/>
    <col min="5149" max="5149" width="3.28515625" style="1" customWidth="1"/>
    <col min="5150" max="5150" width="2.7109375" style="1" customWidth="1"/>
    <col min="5151" max="5151" width="3.28515625" style="1" customWidth="1"/>
    <col min="5152" max="5152" width="2.7109375" style="1" customWidth="1"/>
    <col min="5153" max="5153" width="3.28515625" style="1" customWidth="1"/>
    <col min="5154" max="5154" width="2.7109375" style="1" customWidth="1"/>
    <col min="5155" max="5155" width="3.28515625" style="1" customWidth="1"/>
    <col min="5156" max="5156" width="2.7109375" style="1" customWidth="1"/>
    <col min="5157" max="5157" width="3.28515625" style="1" customWidth="1"/>
    <col min="5158" max="5158" width="2.7109375" style="1" customWidth="1"/>
    <col min="5159" max="5159" width="2.42578125" style="1" customWidth="1"/>
    <col min="5160" max="5160" width="2.28515625" style="1" customWidth="1"/>
    <col min="5161" max="5161" width="2.42578125" style="1" customWidth="1"/>
    <col min="5162" max="5172" width="4.140625" style="1" customWidth="1"/>
    <col min="5173" max="5173" width="2.42578125" style="1" customWidth="1"/>
    <col min="5174" max="5184" width="4.140625" style="1" customWidth="1"/>
    <col min="5185" max="5185" width="5.85546875" style="1" customWidth="1"/>
    <col min="5186" max="5187" width="6.42578125" style="1" customWidth="1"/>
    <col min="5188" max="5188" width="6.7109375" style="1" customWidth="1"/>
    <col min="5189" max="5376" width="9.140625" style="1"/>
    <col min="5377" max="5377" width="3.42578125" style="1" customWidth="1"/>
    <col min="5378" max="5378" width="19.140625" style="1" customWidth="1"/>
    <col min="5379" max="5379" width="14.570312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9" width="4.7109375" style="1" customWidth="1"/>
    <col min="5390" max="5392" width="5" style="1" customWidth="1"/>
    <col min="5393" max="5393" width="3.28515625" style="1" customWidth="1"/>
    <col min="5394" max="5394" width="2.7109375" style="1" customWidth="1"/>
    <col min="5395" max="5395" width="3.28515625" style="1" customWidth="1"/>
    <col min="5396" max="5396" width="2.7109375" style="1" customWidth="1"/>
    <col min="5397" max="5397" width="3.28515625" style="1" customWidth="1"/>
    <col min="5398" max="5398" width="2.7109375" style="1" customWidth="1"/>
    <col min="5399" max="5399" width="3.28515625" style="1" customWidth="1"/>
    <col min="5400" max="5400" width="2.7109375" style="1" customWidth="1"/>
    <col min="5401" max="5401" width="3.28515625" style="1" customWidth="1"/>
    <col min="5402" max="5402" width="2.7109375" style="1" customWidth="1"/>
    <col min="5403" max="5403" width="3.28515625" style="1" customWidth="1"/>
    <col min="5404" max="5404" width="2.7109375" style="1" customWidth="1"/>
    <col min="5405" max="5405" width="3.28515625" style="1" customWidth="1"/>
    <col min="5406" max="5406" width="2.7109375" style="1" customWidth="1"/>
    <col min="5407" max="5407" width="3.28515625" style="1" customWidth="1"/>
    <col min="5408" max="5408" width="2.7109375" style="1" customWidth="1"/>
    <col min="5409" max="5409" width="3.28515625" style="1" customWidth="1"/>
    <col min="5410" max="5410" width="2.7109375" style="1" customWidth="1"/>
    <col min="5411" max="5411" width="3.28515625" style="1" customWidth="1"/>
    <col min="5412" max="5412" width="2.7109375" style="1" customWidth="1"/>
    <col min="5413" max="5413" width="3.28515625" style="1" customWidth="1"/>
    <col min="5414" max="5414" width="2.7109375" style="1" customWidth="1"/>
    <col min="5415" max="5415" width="2.42578125" style="1" customWidth="1"/>
    <col min="5416" max="5416" width="2.28515625" style="1" customWidth="1"/>
    <col min="5417" max="5417" width="2.42578125" style="1" customWidth="1"/>
    <col min="5418" max="5428" width="4.140625" style="1" customWidth="1"/>
    <col min="5429" max="5429" width="2.42578125" style="1" customWidth="1"/>
    <col min="5430" max="5440" width="4.140625" style="1" customWidth="1"/>
    <col min="5441" max="5441" width="5.85546875" style="1" customWidth="1"/>
    <col min="5442" max="5443" width="6.42578125" style="1" customWidth="1"/>
    <col min="5444" max="5444" width="6.7109375" style="1" customWidth="1"/>
    <col min="5445" max="5632" width="9.140625" style="1"/>
    <col min="5633" max="5633" width="3.42578125" style="1" customWidth="1"/>
    <col min="5634" max="5634" width="19.140625" style="1" customWidth="1"/>
    <col min="5635" max="5635" width="14.570312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5" width="4.7109375" style="1" customWidth="1"/>
    <col min="5646" max="5648" width="5" style="1" customWidth="1"/>
    <col min="5649" max="5649" width="3.28515625" style="1" customWidth="1"/>
    <col min="5650" max="5650" width="2.7109375" style="1" customWidth="1"/>
    <col min="5651" max="5651" width="3.28515625" style="1" customWidth="1"/>
    <col min="5652" max="5652" width="2.7109375" style="1" customWidth="1"/>
    <col min="5653" max="5653" width="3.28515625" style="1" customWidth="1"/>
    <col min="5654" max="5654" width="2.7109375" style="1" customWidth="1"/>
    <col min="5655" max="5655" width="3.28515625" style="1" customWidth="1"/>
    <col min="5656" max="5656" width="2.7109375" style="1" customWidth="1"/>
    <col min="5657" max="5657" width="3.28515625" style="1" customWidth="1"/>
    <col min="5658" max="5658" width="2.7109375" style="1" customWidth="1"/>
    <col min="5659" max="5659" width="3.28515625" style="1" customWidth="1"/>
    <col min="5660" max="5660" width="2.7109375" style="1" customWidth="1"/>
    <col min="5661" max="5661" width="3.28515625" style="1" customWidth="1"/>
    <col min="5662" max="5662" width="2.7109375" style="1" customWidth="1"/>
    <col min="5663" max="5663" width="3.28515625" style="1" customWidth="1"/>
    <col min="5664" max="5664" width="2.7109375" style="1" customWidth="1"/>
    <col min="5665" max="5665" width="3.28515625" style="1" customWidth="1"/>
    <col min="5666" max="5666" width="2.7109375" style="1" customWidth="1"/>
    <col min="5667" max="5667" width="3.28515625" style="1" customWidth="1"/>
    <col min="5668" max="5668" width="2.7109375" style="1" customWidth="1"/>
    <col min="5669" max="5669" width="3.28515625" style="1" customWidth="1"/>
    <col min="5670" max="5670" width="2.7109375" style="1" customWidth="1"/>
    <col min="5671" max="5671" width="2.42578125" style="1" customWidth="1"/>
    <col min="5672" max="5672" width="2.28515625" style="1" customWidth="1"/>
    <col min="5673" max="5673" width="2.42578125" style="1" customWidth="1"/>
    <col min="5674" max="5684" width="4.140625" style="1" customWidth="1"/>
    <col min="5685" max="5685" width="2.42578125" style="1" customWidth="1"/>
    <col min="5686" max="5696" width="4.140625" style="1" customWidth="1"/>
    <col min="5697" max="5697" width="5.85546875" style="1" customWidth="1"/>
    <col min="5698" max="5699" width="6.42578125" style="1" customWidth="1"/>
    <col min="5700" max="5700" width="6.7109375" style="1" customWidth="1"/>
    <col min="5701" max="5888" width="9.140625" style="1"/>
    <col min="5889" max="5889" width="3.42578125" style="1" customWidth="1"/>
    <col min="5890" max="5890" width="19.140625" style="1" customWidth="1"/>
    <col min="5891" max="5891" width="14.570312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1" width="4.7109375" style="1" customWidth="1"/>
    <col min="5902" max="5904" width="5" style="1" customWidth="1"/>
    <col min="5905" max="5905" width="3.28515625" style="1" customWidth="1"/>
    <col min="5906" max="5906" width="2.7109375" style="1" customWidth="1"/>
    <col min="5907" max="5907" width="3.28515625" style="1" customWidth="1"/>
    <col min="5908" max="5908" width="2.7109375" style="1" customWidth="1"/>
    <col min="5909" max="5909" width="3.28515625" style="1" customWidth="1"/>
    <col min="5910" max="5910" width="2.7109375" style="1" customWidth="1"/>
    <col min="5911" max="5911" width="3.28515625" style="1" customWidth="1"/>
    <col min="5912" max="5912" width="2.7109375" style="1" customWidth="1"/>
    <col min="5913" max="5913" width="3.28515625" style="1" customWidth="1"/>
    <col min="5914" max="5914" width="2.7109375" style="1" customWidth="1"/>
    <col min="5915" max="5915" width="3.28515625" style="1" customWidth="1"/>
    <col min="5916" max="5916" width="2.7109375" style="1" customWidth="1"/>
    <col min="5917" max="5917" width="3.28515625" style="1" customWidth="1"/>
    <col min="5918" max="5918" width="2.7109375" style="1" customWidth="1"/>
    <col min="5919" max="5919" width="3.28515625" style="1" customWidth="1"/>
    <col min="5920" max="5920" width="2.7109375" style="1" customWidth="1"/>
    <col min="5921" max="5921" width="3.28515625" style="1" customWidth="1"/>
    <col min="5922" max="5922" width="2.7109375" style="1" customWidth="1"/>
    <col min="5923" max="5923" width="3.28515625" style="1" customWidth="1"/>
    <col min="5924" max="5924" width="2.7109375" style="1" customWidth="1"/>
    <col min="5925" max="5925" width="3.28515625" style="1" customWidth="1"/>
    <col min="5926" max="5926" width="2.7109375" style="1" customWidth="1"/>
    <col min="5927" max="5927" width="2.42578125" style="1" customWidth="1"/>
    <col min="5928" max="5928" width="2.28515625" style="1" customWidth="1"/>
    <col min="5929" max="5929" width="2.42578125" style="1" customWidth="1"/>
    <col min="5930" max="5940" width="4.140625" style="1" customWidth="1"/>
    <col min="5941" max="5941" width="2.42578125" style="1" customWidth="1"/>
    <col min="5942" max="5952" width="4.140625" style="1" customWidth="1"/>
    <col min="5953" max="5953" width="5.85546875" style="1" customWidth="1"/>
    <col min="5954" max="5955" width="6.42578125" style="1" customWidth="1"/>
    <col min="5956" max="5956" width="6.7109375" style="1" customWidth="1"/>
    <col min="5957" max="6144" width="9.140625" style="1"/>
    <col min="6145" max="6145" width="3.42578125" style="1" customWidth="1"/>
    <col min="6146" max="6146" width="19.140625" style="1" customWidth="1"/>
    <col min="6147" max="6147" width="14.570312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7" width="4.7109375" style="1" customWidth="1"/>
    <col min="6158" max="6160" width="5" style="1" customWidth="1"/>
    <col min="6161" max="6161" width="3.28515625" style="1" customWidth="1"/>
    <col min="6162" max="6162" width="2.7109375" style="1" customWidth="1"/>
    <col min="6163" max="6163" width="3.28515625" style="1" customWidth="1"/>
    <col min="6164" max="6164" width="2.7109375" style="1" customWidth="1"/>
    <col min="6165" max="6165" width="3.28515625" style="1" customWidth="1"/>
    <col min="6166" max="6166" width="2.7109375" style="1" customWidth="1"/>
    <col min="6167" max="6167" width="3.28515625" style="1" customWidth="1"/>
    <col min="6168" max="6168" width="2.7109375" style="1" customWidth="1"/>
    <col min="6169" max="6169" width="3.28515625" style="1" customWidth="1"/>
    <col min="6170" max="6170" width="2.7109375" style="1" customWidth="1"/>
    <col min="6171" max="6171" width="3.28515625" style="1" customWidth="1"/>
    <col min="6172" max="6172" width="2.7109375" style="1" customWidth="1"/>
    <col min="6173" max="6173" width="3.28515625" style="1" customWidth="1"/>
    <col min="6174" max="6174" width="2.7109375" style="1" customWidth="1"/>
    <col min="6175" max="6175" width="3.28515625" style="1" customWidth="1"/>
    <col min="6176" max="6176" width="2.7109375" style="1" customWidth="1"/>
    <col min="6177" max="6177" width="3.28515625" style="1" customWidth="1"/>
    <col min="6178" max="6178" width="2.7109375" style="1" customWidth="1"/>
    <col min="6179" max="6179" width="3.28515625" style="1" customWidth="1"/>
    <col min="6180" max="6180" width="2.7109375" style="1" customWidth="1"/>
    <col min="6181" max="6181" width="3.28515625" style="1" customWidth="1"/>
    <col min="6182" max="6182" width="2.7109375" style="1" customWidth="1"/>
    <col min="6183" max="6183" width="2.42578125" style="1" customWidth="1"/>
    <col min="6184" max="6184" width="2.28515625" style="1" customWidth="1"/>
    <col min="6185" max="6185" width="2.42578125" style="1" customWidth="1"/>
    <col min="6186" max="6196" width="4.140625" style="1" customWidth="1"/>
    <col min="6197" max="6197" width="2.42578125" style="1" customWidth="1"/>
    <col min="6198" max="6208" width="4.140625" style="1" customWidth="1"/>
    <col min="6209" max="6209" width="5.85546875" style="1" customWidth="1"/>
    <col min="6210" max="6211" width="6.42578125" style="1" customWidth="1"/>
    <col min="6212" max="6212" width="6.7109375" style="1" customWidth="1"/>
    <col min="6213" max="6400" width="9.140625" style="1"/>
    <col min="6401" max="6401" width="3.42578125" style="1" customWidth="1"/>
    <col min="6402" max="6402" width="19.140625" style="1" customWidth="1"/>
    <col min="6403" max="6403" width="14.570312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3" width="4.7109375" style="1" customWidth="1"/>
    <col min="6414" max="6416" width="5" style="1" customWidth="1"/>
    <col min="6417" max="6417" width="3.28515625" style="1" customWidth="1"/>
    <col min="6418" max="6418" width="2.7109375" style="1" customWidth="1"/>
    <col min="6419" max="6419" width="3.28515625" style="1" customWidth="1"/>
    <col min="6420" max="6420" width="2.7109375" style="1" customWidth="1"/>
    <col min="6421" max="6421" width="3.28515625" style="1" customWidth="1"/>
    <col min="6422" max="6422" width="2.7109375" style="1" customWidth="1"/>
    <col min="6423" max="6423" width="3.28515625" style="1" customWidth="1"/>
    <col min="6424" max="6424" width="2.7109375" style="1" customWidth="1"/>
    <col min="6425" max="6425" width="3.28515625" style="1" customWidth="1"/>
    <col min="6426" max="6426" width="2.7109375" style="1" customWidth="1"/>
    <col min="6427" max="6427" width="3.28515625" style="1" customWidth="1"/>
    <col min="6428" max="6428" width="2.7109375" style="1" customWidth="1"/>
    <col min="6429" max="6429" width="3.28515625" style="1" customWidth="1"/>
    <col min="6430" max="6430" width="2.7109375" style="1" customWidth="1"/>
    <col min="6431" max="6431" width="3.28515625" style="1" customWidth="1"/>
    <col min="6432" max="6432" width="2.7109375" style="1" customWidth="1"/>
    <col min="6433" max="6433" width="3.28515625" style="1" customWidth="1"/>
    <col min="6434" max="6434" width="2.7109375" style="1" customWidth="1"/>
    <col min="6435" max="6435" width="3.28515625" style="1" customWidth="1"/>
    <col min="6436" max="6436" width="2.7109375" style="1" customWidth="1"/>
    <col min="6437" max="6437" width="3.28515625" style="1" customWidth="1"/>
    <col min="6438" max="6438" width="2.7109375" style="1" customWidth="1"/>
    <col min="6439" max="6439" width="2.42578125" style="1" customWidth="1"/>
    <col min="6440" max="6440" width="2.28515625" style="1" customWidth="1"/>
    <col min="6441" max="6441" width="2.42578125" style="1" customWidth="1"/>
    <col min="6442" max="6452" width="4.140625" style="1" customWidth="1"/>
    <col min="6453" max="6453" width="2.42578125" style="1" customWidth="1"/>
    <col min="6454" max="6464" width="4.140625" style="1" customWidth="1"/>
    <col min="6465" max="6465" width="5.85546875" style="1" customWidth="1"/>
    <col min="6466" max="6467" width="6.42578125" style="1" customWidth="1"/>
    <col min="6468" max="6468" width="6.7109375" style="1" customWidth="1"/>
    <col min="6469" max="6656" width="9.140625" style="1"/>
    <col min="6657" max="6657" width="3.42578125" style="1" customWidth="1"/>
    <col min="6658" max="6658" width="19.140625" style="1" customWidth="1"/>
    <col min="6659" max="6659" width="14.570312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9" width="4.7109375" style="1" customWidth="1"/>
    <col min="6670" max="6672" width="5" style="1" customWidth="1"/>
    <col min="6673" max="6673" width="3.28515625" style="1" customWidth="1"/>
    <col min="6674" max="6674" width="2.7109375" style="1" customWidth="1"/>
    <col min="6675" max="6675" width="3.28515625" style="1" customWidth="1"/>
    <col min="6676" max="6676" width="2.7109375" style="1" customWidth="1"/>
    <col min="6677" max="6677" width="3.28515625" style="1" customWidth="1"/>
    <col min="6678" max="6678" width="2.7109375" style="1" customWidth="1"/>
    <col min="6679" max="6679" width="3.28515625" style="1" customWidth="1"/>
    <col min="6680" max="6680" width="2.7109375" style="1" customWidth="1"/>
    <col min="6681" max="6681" width="3.28515625" style="1" customWidth="1"/>
    <col min="6682" max="6682" width="2.7109375" style="1" customWidth="1"/>
    <col min="6683" max="6683" width="3.28515625" style="1" customWidth="1"/>
    <col min="6684" max="6684" width="2.7109375" style="1" customWidth="1"/>
    <col min="6685" max="6685" width="3.28515625" style="1" customWidth="1"/>
    <col min="6686" max="6686" width="2.7109375" style="1" customWidth="1"/>
    <col min="6687" max="6687" width="3.28515625" style="1" customWidth="1"/>
    <col min="6688" max="6688" width="2.7109375" style="1" customWidth="1"/>
    <col min="6689" max="6689" width="3.28515625" style="1" customWidth="1"/>
    <col min="6690" max="6690" width="2.7109375" style="1" customWidth="1"/>
    <col min="6691" max="6691" width="3.28515625" style="1" customWidth="1"/>
    <col min="6692" max="6692" width="2.7109375" style="1" customWidth="1"/>
    <col min="6693" max="6693" width="3.28515625" style="1" customWidth="1"/>
    <col min="6694" max="6694" width="2.7109375" style="1" customWidth="1"/>
    <col min="6695" max="6695" width="2.42578125" style="1" customWidth="1"/>
    <col min="6696" max="6696" width="2.28515625" style="1" customWidth="1"/>
    <col min="6697" max="6697" width="2.42578125" style="1" customWidth="1"/>
    <col min="6698" max="6708" width="4.140625" style="1" customWidth="1"/>
    <col min="6709" max="6709" width="2.42578125" style="1" customWidth="1"/>
    <col min="6710" max="6720" width="4.140625" style="1" customWidth="1"/>
    <col min="6721" max="6721" width="5.85546875" style="1" customWidth="1"/>
    <col min="6722" max="6723" width="6.42578125" style="1" customWidth="1"/>
    <col min="6724" max="6724" width="6.7109375" style="1" customWidth="1"/>
    <col min="6725" max="6912" width="9.140625" style="1"/>
    <col min="6913" max="6913" width="3.42578125" style="1" customWidth="1"/>
    <col min="6914" max="6914" width="19.140625" style="1" customWidth="1"/>
    <col min="6915" max="6915" width="14.570312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5" width="4.7109375" style="1" customWidth="1"/>
    <col min="6926" max="6928" width="5" style="1" customWidth="1"/>
    <col min="6929" max="6929" width="3.28515625" style="1" customWidth="1"/>
    <col min="6930" max="6930" width="2.7109375" style="1" customWidth="1"/>
    <col min="6931" max="6931" width="3.28515625" style="1" customWidth="1"/>
    <col min="6932" max="6932" width="2.7109375" style="1" customWidth="1"/>
    <col min="6933" max="6933" width="3.28515625" style="1" customWidth="1"/>
    <col min="6934" max="6934" width="2.7109375" style="1" customWidth="1"/>
    <col min="6935" max="6935" width="3.28515625" style="1" customWidth="1"/>
    <col min="6936" max="6936" width="2.7109375" style="1" customWidth="1"/>
    <col min="6937" max="6937" width="3.28515625" style="1" customWidth="1"/>
    <col min="6938" max="6938" width="2.7109375" style="1" customWidth="1"/>
    <col min="6939" max="6939" width="3.28515625" style="1" customWidth="1"/>
    <col min="6940" max="6940" width="2.7109375" style="1" customWidth="1"/>
    <col min="6941" max="6941" width="3.28515625" style="1" customWidth="1"/>
    <col min="6942" max="6942" width="2.7109375" style="1" customWidth="1"/>
    <col min="6943" max="6943" width="3.28515625" style="1" customWidth="1"/>
    <col min="6944" max="6944" width="2.7109375" style="1" customWidth="1"/>
    <col min="6945" max="6945" width="3.28515625" style="1" customWidth="1"/>
    <col min="6946" max="6946" width="2.7109375" style="1" customWidth="1"/>
    <col min="6947" max="6947" width="3.28515625" style="1" customWidth="1"/>
    <col min="6948" max="6948" width="2.7109375" style="1" customWidth="1"/>
    <col min="6949" max="6949" width="3.28515625" style="1" customWidth="1"/>
    <col min="6950" max="6950" width="2.7109375" style="1" customWidth="1"/>
    <col min="6951" max="6951" width="2.42578125" style="1" customWidth="1"/>
    <col min="6952" max="6952" width="2.28515625" style="1" customWidth="1"/>
    <col min="6953" max="6953" width="2.42578125" style="1" customWidth="1"/>
    <col min="6954" max="6964" width="4.140625" style="1" customWidth="1"/>
    <col min="6965" max="6965" width="2.42578125" style="1" customWidth="1"/>
    <col min="6966" max="6976" width="4.140625" style="1" customWidth="1"/>
    <col min="6977" max="6977" width="5.85546875" style="1" customWidth="1"/>
    <col min="6978" max="6979" width="6.42578125" style="1" customWidth="1"/>
    <col min="6980" max="6980" width="6.7109375" style="1" customWidth="1"/>
    <col min="6981" max="7168" width="9.140625" style="1"/>
    <col min="7169" max="7169" width="3.42578125" style="1" customWidth="1"/>
    <col min="7170" max="7170" width="19.140625" style="1" customWidth="1"/>
    <col min="7171" max="7171" width="14.570312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1" width="4.7109375" style="1" customWidth="1"/>
    <col min="7182" max="7184" width="5" style="1" customWidth="1"/>
    <col min="7185" max="7185" width="3.28515625" style="1" customWidth="1"/>
    <col min="7186" max="7186" width="2.7109375" style="1" customWidth="1"/>
    <col min="7187" max="7187" width="3.28515625" style="1" customWidth="1"/>
    <col min="7188" max="7188" width="2.7109375" style="1" customWidth="1"/>
    <col min="7189" max="7189" width="3.28515625" style="1" customWidth="1"/>
    <col min="7190" max="7190" width="2.7109375" style="1" customWidth="1"/>
    <col min="7191" max="7191" width="3.28515625" style="1" customWidth="1"/>
    <col min="7192" max="7192" width="2.7109375" style="1" customWidth="1"/>
    <col min="7193" max="7193" width="3.28515625" style="1" customWidth="1"/>
    <col min="7194" max="7194" width="2.7109375" style="1" customWidth="1"/>
    <col min="7195" max="7195" width="3.28515625" style="1" customWidth="1"/>
    <col min="7196" max="7196" width="2.7109375" style="1" customWidth="1"/>
    <col min="7197" max="7197" width="3.28515625" style="1" customWidth="1"/>
    <col min="7198" max="7198" width="2.7109375" style="1" customWidth="1"/>
    <col min="7199" max="7199" width="3.28515625" style="1" customWidth="1"/>
    <col min="7200" max="7200" width="2.7109375" style="1" customWidth="1"/>
    <col min="7201" max="7201" width="3.28515625" style="1" customWidth="1"/>
    <col min="7202" max="7202" width="2.7109375" style="1" customWidth="1"/>
    <col min="7203" max="7203" width="3.28515625" style="1" customWidth="1"/>
    <col min="7204" max="7204" width="2.7109375" style="1" customWidth="1"/>
    <col min="7205" max="7205" width="3.28515625" style="1" customWidth="1"/>
    <col min="7206" max="7206" width="2.7109375" style="1" customWidth="1"/>
    <col min="7207" max="7207" width="2.42578125" style="1" customWidth="1"/>
    <col min="7208" max="7208" width="2.28515625" style="1" customWidth="1"/>
    <col min="7209" max="7209" width="2.42578125" style="1" customWidth="1"/>
    <col min="7210" max="7220" width="4.140625" style="1" customWidth="1"/>
    <col min="7221" max="7221" width="2.42578125" style="1" customWidth="1"/>
    <col min="7222" max="7232" width="4.140625" style="1" customWidth="1"/>
    <col min="7233" max="7233" width="5.85546875" style="1" customWidth="1"/>
    <col min="7234" max="7235" width="6.42578125" style="1" customWidth="1"/>
    <col min="7236" max="7236" width="6.7109375" style="1" customWidth="1"/>
    <col min="7237" max="7424" width="9.140625" style="1"/>
    <col min="7425" max="7425" width="3.42578125" style="1" customWidth="1"/>
    <col min="7426" max="7426" width="19.140625" style="1" customWidth="1"/>
    <col min="7427" max="7427" width="14.570312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7" width="4.7109375" style="1" customWidth="1"/>
    <col min="7438" max="7440" width="5" style="1" customWidth="1"/>
    <col min="7441" max="7441" width="3.28515625" style="1" customWidth="1"/>
    <col min="7442" max="7442" width="2.7109375" style="1" customWidth="1"/>
    <col min="7443" max="7443" width="3.28515625" style="1" customWidth="1"/>
    <col min="7444" max="7444" width="2.7109375" style="1" customWidth="1"/>
    <col min="7445" max="7445" width="3.28515625" style="1" customWidth="1"/>
    <col min="7446" max="7446" width="2.7109375" style="1" customWidth="1"/>
    <col min="7447" max="7447" width="3.28515625" style="1" customWidth="1"/>
    <col min="7448" max="7448" width="2.7109375" style="1" customWidth="1"/>
    <col min="7449" max="7449" width="3.28515625" style="1" customWidth="1"/>
    <col min="7450" max="7450" width="2.7109375" style="1" customWidth="1"/>
    <col min="7451" max="7451" width="3.28515625" style="1" customWidth="1"/>
    <col min="7452" max="7452" width="2.7109375" style="1" customWidth="1"/>
    <col min="7453" max="7453" width="3.28515625" style="1" customWidth="1"/>
    <col min="7454" max="7454" width="2.7109375" style="1" customWidth="1"/>
    <col min="7455" max="7455" width="3.28515625" style="1" customWidth="1"/>
    <col min="7456" max="7456" width="2.7109375" style="1" customWidth="1"/>
    <col min="7457" max="7457" width="3.28515625" style="1" customWidth="1"/>
    <col min="7458" max="7458" width="2.7109375" style="1" customWidth="1"/>
    <col min="7459" max="7459" width="3.28515625" style="1" customWidth="1"/>
    <col min="7460" max="7460" width="2.7109375" style="1" customWidth="1"/>
    <col min="7461" max="7461" width="3.28515625" style="1" customWidth="1"/>
    <col min="7462" max="7462" width="2.7109375" style="1" customWidth="1"/>
    <col min="7463" max="7463" width="2.42578125" style="1" customWidth="1"/>
    <col min="7464" max="7464" width="2.28515625" style="1" customWidth="1"/>
    <col min="7465" max="7465" width="2.42578125" style="1" customWidth="1"/>
    <col min="7466" max="7476" width="4.140625" style="1" customWidth="1"/>
    <col min="7477" max="7477" width="2.42578125" style="1" customWidth="1"/>
    <col min="7478" max="7488" width="4.140625" style="1" customWidth="1"/>
    <col min="7489" max="7489" width="5.85546875" style="1" customWidth="1"/>
    <col min="7490" max="7491" width="6.42578125" style="1" customWidth="1"/>
    <col min="7492" max="7492" width="6.7109375" style="1" customWidth="1"/>
    <col min="7493" max="7680" width="9.140625" style="1"/>
    <col min="7681" max="7681" width="3.42578125" style="1" customWidth="1"/>
    <col min="7682" max="7682" width="19.140625" style="1" customWidth="1"/>
    <col min="7683" max="7683" width="14.570312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3" width="4.7109375" style="1" customWidth="1"/>
    <col min="7694" max="7696" width="5" style="1" customWidth="1"/>
    <col min="7697" max="7697" width="3.28515625" style="1" customWidth="1"/>
    <col min="7698" max="7698" width="2.7109375" style="1" customWidth="1"/>
    <col min="7699" max="7699" width="3.28515625" style="1" customWidth="1"/>
    <col min="7700" max="7700" width="2.7109375" style="1" customWidth="1"/>
    <col min="7701" max="7701" width="3.28515625" style="1" customWidth="1"/>
    <col min="7702" max="7702" width="2.7109375" style="1" customWidth="1"/>
    <col min="7703" max="7703" width="3.28515625" style="1" customWidth="1"/>
    <col min="7704" max="7704" width="2.7109375" style="1" customWidth="1"/>
    <col min="7705" max="7705" width="3.28515625" style="1" customWidth="1"/>
    <col min="7706" max="7706" width="2.7109375" style="1" customWidth="1"/>
    <col min="7707" max="7707" width="3.28515625" style="1" customWidth="1"/>
    <col min="7708" max="7708" width="2.7109375" style="1" customWidth="1"/>
    <col min="7709" max="7709" width="3.28515625" style="1" customWidth="1"/>
    <col min="7710" max="7710" width="2.7109375" style="1" customWidth="1"/>
    <col min="7711" max="7711" width="3.28515625" style="1" customWidth="1"/>
    <col min="7712" max="7712" width="2.7109375" style="1" customWidth="1"/>
    <col min="7713" max="7713" width="3.28515625" style="1" customWidth="1"/>
    <col min="7714" max="7714" width="2.7109375" style="1" customWidth="1"/>
    <col min="7715" max="7715" width="3.28515625" style="1" customWidth="1"/>
    <col min="7716" max="7716" width="2.7109375" style="1" customWidth="1"/>
    <col min="7717" max="7717" width="3.28515625" style="1" customWidth="1"/>
    <col min="7718" max="7718" width="2.7109375" style="1" customWidth="1"/>
    <col min="7719" max="7719" width="2.42578125" style="1" customWidth="1"/>
    <col min="7720" max="7720" width="2.28515625" style="1" customWidth="1"/>
    <col min="7721" max="7721" width="2.42578125" style="1" customWidth="1"/>
    <col min="7722" max="7732" width="4.140625" style="1" customWidth="1"/>
    <col min="7733" max="7733" width="2.42578125" style="1" customWidth="1"/>
    <col min="7734" max="7744" width="4.140625" style="1" customWidth="1"/>
    <col min="7745" max="7745" width="5.85546875" style="1" customWidth="1"/>
    <col min="7746" max="7747" width="6.42578125" style="1" customWidth="1"/>
    <col min="7748" max="7748" width="6.7109375" style="1" customWidth="1"/>
    <col min="7749" max="7936" width="9.140625" style="1"/>
    <col min="7937" max="7937" width="3.42578125" style="1" customWidth="1"/>
    <col min="7938" max="7938" width="19.140625" style="1" customWidth="1"/>
    <col min="7939" max="7939" width="14.570312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9" width="4.7109375" style="1" customWidth="1"/>
    <col min="7950" max="7952" width="5" style="1" customWidth="1"/>
    <col min="7953" max="7953" width="3.28515625" style="1" customWidth="1"/>
    <col min="7954" max="7954" width="2.7109375" style="1" customWidth="1"/>
    <col min="7955" max="7955" width="3.28515625" style="1" customWidth="1"/>
    <col min="7956" max="7956" width="2.7109375" style="1" customWidth="1"/>
    <col min="7957" max="7957" width="3.28515625" style="1" customWidth="1"/>
    <col min="7958" max="7958" width="2.7109375" style="1" customWidth="1"/>
    <col min="7959" max="7959" width="3.28515625" style="1" customWidth="1"/>
    <col min="7960" max="7960" width="2.7109375" style="1" customWidth="1"/>
    <col min="7961" max="7961" width="3.28515625" style="1" customWidth="1"/>
    <col min="7962" max="7962" width="2.7109375" style="1" customWidth="1"/>
    <col min="7963" max="7963" width="3.28515625" style="1" customWidth="1"/>
    <col min="7964" max="7964" width="2.7109375" style="1" customWidth="1"/>
    <col min="7965" max="7965" width="3.28515625" style="1" customWidth="1"/>
    <col min="7966" max="7966" width="2.7109375" style="1" customWidth="1"/>
    <col min="7967" max="7967" width="3.28515625" style="1" customWidth="1"/>
    <col min="7968" max="7968" width="2.7109375" style="1" customWidth="1"/>
    <col min="7969" max="7969" width="3.28515625" style="1" customWidth="1"/>
    <col min="7970" max="7970" width="2.7109375" style="1" customWidth="1"/>
    <col min="7971" max="7971" width="3.28515625" style="1" customWidth="1"/>
    <col min="7972" max="7972" width="2.7109375" style="1" customWidth="1"/>
    <col min="7973" max="7973" width="3.28515625" style="1" customWidth="1"/>
    <col min="7974" max="7974" width="2.7109375" style="1" customWidth="1"/>
    <col min="7975" max="7975" width="2.42578125" style="1" customWidth="1"/>
    <col min="7976" max="7976" width="2.28515625" style="1" customWidth="1"/>
    <col min="7977" max="7977" width="2.42578125" style="1" customWidth="1"/>
    <col min="7978" max="7988" width="4.140625" style="1" customWidth="1"/>
    <col min="7989" max="7989" width="2.42578125" style="1" customWidth="1"/>
    <col min="7990" max="8000" width="4.140625" style="1" customWidth="1"/>
    <col min="8001" max="8001" width="5.85546875" style="1" customWidth="1"/>
    <col min="8002" max="8003" width="6.42578125" style="1" customWidth="1"/>
    <col min="8004" max="8004" width="6.7109375" style="1" customWidth="1"/>
    <col min="8005" max="8192" width="9.140625" style="1"/>
    <col min="8193" max="8193" width="3.42578125" style="1" customWidth="1"/>
    <col min="8194" max="8194" width="19.140625" style="1" customWidth="1"/>
    <col min="8195" max="8195" width="14.570312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5" width="4.7109375" style="1" customWidth="1"/>
    <col min="8206" max="8208" width="5" style="1" customWidth="1"/>
    <col min="8209" max="8209" width="3.28515625" style="1" customWidth="1"/>
    <col min="8210" max="8210" width="2.7109375" style="1" customWidth="1"/>
    <col min="8211" max="8211" width="3.28515625" style="1" customWidth="1"/>
    <col min="8212" max="8212" width="2.7109375" style="1" customWidth="1"/>
    <col min="8213" max="8213" width="3.28515625" style="1" customWidth="1"/>
    <col min="8214" max="8214" width="2.7109375" style="1" customWidth="1"/>
    <col min="8215" max="8215" width="3.28515625" style="1" customWidth="1"/>
    <col min="8216" max="8216" width="2.7109375" style="1" customWidth="1"/>
    <col min="8217" max="8217" width="3.28515625" style="1" customWidth="1"/>
    <col min="8218" max="8218" width="2.7109375" style="1" customWidth="1"/>
    <col min="8219" max="8219" width="3.28515625" style="1" customWidth="1"/>
    <col min="8220" max="8220" width="2.7109375" style="1" customWidth="1"/>
    <col min="8221" max="8221" width="3.28515625" style="1" customWidth="1"/>
    <col min="8222" max="8222" width="2.7109375" style="1" customWidth="1"/>
    <col min="8223" max="8223" width="3.28515625" style="1" customWidth="1"/>
    <col min="8224" max="8224" width="2.7109375" style="1" customWidth="1"/>
    <col min="8225" max="8225" width="3.28515625" style="1" customWidth="1"/>
    <col min="8226" max="8226" width="2.7109375" style="1" customWidth="1"/>
    <col min="8227" max="8227" width="3.28515625" style="1" customWidth="1"/>
    <col min="8228" max="8228" width="2.7109375" style="1" customWidth="1"/>
    <col min="8229" max="8229" width="3.28515625" style="1" customWidth="1"/>
    <col min="8230" max="8230" width="2.7109375" style="1" customWidth="1"/>
    <col min="8231" max="8231" width="2.42578125" style="1" customWidth="1"/>
    <col min="8232" max="8232" width="2.28515625" style="1" customWidth="1"/>
    <col min="8233" max="8233" width="2.42578125" style="1" customWidth="1"/>
    <col min="8234" max="8244" width="4.140625" style="1" customWidth="1"/>
    <col min="8245" max="8245" width="2.42578125" style="1" customWidth="1"/>
    <col min="8246" max="8256" width="4.140625" style="1" customWidth="1"/>
    <col min="8257" max="8257" width="5.85546875" style="1" customWidth="1"/>
    <col min="8258" max="8259" width="6.42578125" style="1" customWidth="1"/>
    <col min="8260" max="8260" width="6.7109375" style="1" customWidth="1"/>
    <col min="8261" max="8448" width="9.140625" style="1"/>
    <col min="8449" max="8449" width="3.42578125" style="1" customWidth="1"/>
    <col min="8450" max="8450" width="19.140625" style="1" customWidth="1"/>
    <col min="8451" max="8451" width="14.570312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1" width="4.7109375" style="1" customWidth="1"/>
    <col min="8462" max="8464" width="5" style="1" customWidth="1"/>
    <col min="8465" max="8465" width="3.28515625" style="1" customWidth="1"/>
    <col min="8466" max="8466" width="2.7109375" style="1" customWidth="1"/>
    <col min="8467" max="8467" width="3.28515625" style="1" customWidth="1"/>
    <col min="8468" max="8468" width="2.7109375" style="1" customWidth="1"/>
    <col min="8469" max="8469" width="3.28515625" style="1" customWidth="1"/>
    <col min="8470" max="8470" width="2.7109375" style="1" customWidth="1"/>
    <col min="8471" max="8471" width="3.28515625" style="1" customWidth="1"/>
    <col min="8472" max="8472" width="2.7109375" style="1" customWidth="1"/>
    <col min="8473" max="8473" width="3.28515625" style="1" customWidth="1"/>
    <col min="8474" max="8474" width="2.7109375" style="1" customWidth="1"/>
    <col min="8475" max="8475" width="3.28515625" style="1" customWidth="1"/>
    <col min="8476" max="8476" width="2.7109375" style="1" customWidth="1"/>
    <col min="8477" max="8477" width="3.28515625" style="1" customWidth="1"/>
    <col min="8478" max="8478" width="2.7109375" style="1" customWidth="1"/>
    <col min="8479" max="8479" width="3.28515625" style="1" customWidth="1"/>
    <col min="8480" max="8480" width="2.7109375" style="1" customWidth="1"/>
    <col min="8481" max="8481" width="3.28515625" style="1" customWidth="1"/>
    <col min="8482" max="8482" width="2.7109375" style="1" customWidth="1"/>
    <col min="8483" max="8483" width="3.28515625" style="1" customWidth="1"/>
    <col min="8484" max="8484" width="2.7109375" style="1" customWidth="1"/>
    <col min="8485" max="8485" width="3.28515625" style="1" customWidth="1"/>
    <col min="8486" max="8486" width="2.7109375" style="1" customWidth="1"/>
    <col min="8487" max="8487" width="2.42578125" style="1" customWidth="1"/>
    <col min="8488" max="8488" width="2.28515625" style="1" customWidth="1"/>
    <col min="8489" max="8489" width="2.42578125" style="1" customWidth="1"/>
    <col min="8490" max="8500" width="4.140625" style="1" customWidth="1"/>
    <col min="8501" max="8501" width="2.42578125" style="1" customWidth="1"/>
    <col min="8502" max="8512" width="4.140625" style="1" customWidth="1"/>
    <col min="8513" max="8513" width="5.85546875" style="1" customWidth="1"/>
    <col min="8514" max="8515" width="6.42578125" style="1" customWidth="1"/>
    <col min="8516" max="8516" width="6.7109375" style="1" customWidth="1"/>
    <col min="8517" max="8704" width="9.140625" style="1"/>
    <col min="8705" max="8705" width="3.42578125" style="1" customWidth="1"/>
    <col min="8706" max="8706" width="19.140625" style="1" customWidth="1"/>
    <col min="8707" max="8707" width="14.570312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7" width="4.7109375" style="1" customWidth="1"/>
    <col min="8718" max="8720" width="5" style="1" customWidth="1"/>
    <col min="8721" max="8721" width="3.28515625" style="1" customWidth="1"/>
    <col min="8722" max="8722" width="2.7109375" style="1" customWidth="1"/>
    <col min="8723" max="8723" width="3.28515625" style="1" customWidth="1"/>
    <col min="8724" max="8724" width="2.7109375" style="1" customWidth="1"/>
    <col min="8725" max="8725" width="3.28515625" style="1" customWidth="1"/>
    <col min="8726" max="8726" width="2.7109375" style="1" customWidth="1"/>
    <col min="8727" max="8727" width="3.28515625" style="1" customWidth="1"/>
    <col min="8728" max="8728" width="2.7109375" style="1" customWidth="1"/>
    <col min="8729" max="8729" width="3.28515625" style="1" customWidth="1"/>
    <col min="8730" max="8730" width="2.7109375" style="1" customWidth="1"/>
    <col min="8731" max="8731" width="3.28515625" style="1" customWidth="1"/>
    <col min="8732" max="8732" width="2.7109375" style="1" customWidth="1"/>
    <col min="8733" max="8733" width="3.28515625" style="1" customWidth="1"/>
    <col min="8734" max="8734" width="2.7109375" style="1" customWidth="1"/>
    <col min="8735" max="8735" width="3.28515625" style="1" customWidth="1"/>
    <col min="8736" max="8736" width="2.7109375" style="1" customWidth="1"/>
    <col min="8737" max="8737" width="3.28515625" style="1" customWidth="1"/>
    <col min="8738" max="8738" width="2.7109375" style="1" customWidth="1"/>
    <col min="8739" max="8739" width="3.28515625" style="1" customWidth="1"/>
    <col min="8740" max="8740" width="2.7109375" style="1" customWidth="1"/>
    <col min="8741" max="8741" width="3.28515625" style="1" customWidth="1"/>
    <col min="8742" max="8742" width="2.7109375" style="1" customWidth="1"/>
    <col min="8743" max="8743" width="2.42578125" style="1" customWidth="1"/>
    <col min="8744" max="8744" width="2.28515625" style="1" customWidth="1"/>
    <col min="8745" max="8745" width="2.42578125" style="1" customWidth="1"/>
    <col min="8746" max="8756" width="4.140625" style="1" customWidth="1"/>
    <col min="8757" max="8757" width="2.42578125" style="1" customWidth="1"/>
    <col min="8758" max="8768" width="4.140625" style="1" customWidth="1"/>
    <col min="8769" max="8769" width="5.85546875" style="1" customWidth="1"/>
    <col min="8770" max="8771" width="6.42578125" style="1" customWidth="1"/>
    <col min="8772" max="8772" width="6.7109375" style="1" customWidth="1"/>
    <col min="8773" max="8960" width="9.140625" style="1"/>
    <col min="8961" max="8961" width="3.42578125" style="1" customWidth="1"/>
    <col min="8962" max="8962" width="19.140625" style="1" customWidth="1"/>
    <col min="8963" max="8963" width="14.570312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3" width="4.7109375" style="1" customWidth="1"/>
    <col min="8974" max="8976" width="5" style="1" customWidth="1"/>
    <col min="8977" max="8977" width="3.28515625" style="1" customWidth="1"/>
    <col min="8978" max="8978" width="2.7109375" style="1" customWidth="1"/>
    <col min="8979" max="8979" width="3.28515625" style="1" customWidth="1"/>
    <col min="8980" max="8980" width="2.7109375" style="1" customWidth="1"/>
    <col min="8981" max="8981" width="3.28515625" style="1" customWidth="1"/>
    <col min="8982" max="8982" width="2.7109375" style="1" customWidth="1"/>
    <col min="8983" max="8983" width="3.28515625" style="1" customWidth="1"/>
    <col min="8984" max="8984" width="2.7109375" style="1" customWidth="1"/>
    <col min="8985" max="8985" width="3.28515625" style="1" customWidth="1"/>
    <col min="8986" max="8986" width="2.7109375" style="1" customWidth="1"/>
    <col min="8987" max="8987" width="3.28515625" style="1" customWidth="1"/>
    <col min="8988" max="8988" width="2.7109375" style="1" customWidth="1"/>
    <col min="8989" max="8989" width="3.28515625" style="1" customWidth="1"/>
    <col min="8990" max="8990" width="2.7109375" style="1" customWidth="1"/>
    <col min="8991" max="8991" width="3.28515625" style="1" customWidth="1"/>
    <col min="8992" max="8992" width="2.7109375" style="1" customWidth="1"/>
    <col min="8993" max="8993" width="3.28515625" style="1" customWidth="1"/>
    <col min="8994" max="8994" width="2.7109375" style="1" customWidth="1"/>
    <col min="8995" max="8995" width="3.28515625" style="1" customWidth="1"/>
    <col min="8996" max="8996" width="2.7109375" style="1" customWidth="1"/>
    <col min="8997" max="8997" width="3.28515625" style="1" customWidth="1"/>
    <col min="8998" max="8998" width="2.7109375" style="1" customWidth="1"/>
    <col min="8999" max="8999" width="2.42578125" style="1" customWidth="1"/>
    <col min="9000" max="9000" width="2.28515625" style="1" customWidth="1"/>
    <col min="9001" max="9001" width="2.42578125" style="1" customWidth="1"/>
    <col min="9002" max="9012" width="4.140625" style="1" customWidth="1"/>
    <col min="9013" max="9013" width="2.42578125" style="1" customWidth="1"/>
    <col min="9014" max="9024" width="4.140625" style="1" customWidth="1"/>
    <col min="9025" max="9025" width="5.85546875" style="1" customWidth="1"/>
    <col min="9026" max="9027" width="6.42578125" style="1" customWidth="1"/>
    <col min="9028" max="9028" width="6.7109375" style="1" customWidth="1"/>
    <col min="9029" max="9216" width="9.140625" style="1"/>
    <col min="9217" max="9217" width="3.42578125" style="1" customWidth="1"/>
    <col min="9218" max="9218" width="19.140625" style="1" customWidth="1"/>
    <col min="9219" max="9219" width="14.570312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9" width="4.7109375" style="1" customWidth="1"/>
    <col min="9230" max="9232" width="5" style="1" customWidth="1"/>
    <col min="9233" max="9233" width="3.28515625" style="1" customWidth="1"/>
    <col min="9234" max="9234" width="2.7109375" style="1" customWidth="1"/>
    <col min="9235" max="9235" width="3.28515625" style="1" customWidth="1"/>
    <col min="9236" max="9236" width="2.7109375" style="1" customWidth="1"/>
    <col min="9237" max="9237" width="3.28515625" style="1" customWidth="1"/>
    <col min="9238" max="9238" width="2.7109375" style="1" customWidth="1"/>
    <col min="9239" max="9239" width="3.28515625" style="1" customWidth="1"/>
    <col min="9240" max="9240" width="2.7109375" style="1" customWidth="1"/>
    <col min="9241" max="9241" width="3.28515625" style="1" customWidth="1"/>
    <col min="9242" max="9242" width="2.7109375" style="1" customWidth="1"/>
    <col min="9243" max="9243" width="3.28515625" style="1" customWidth="1"/>
    <col min="9244" max="9244" width="2.7109375" style="1" customWidth="1"/>
    <col min="9245" max="9245" width="3.28515625" style="1" customWidth="1"/>
    <col min="9246" max="9246" width="2.7109375" style="1" customWidth="1"/>
    <col min="9247" max="9247" width="3.28515625" style="1" customWidth="1"/>
    <col min="9248" max="9248" width="2.7109375" style="1" customWidth="1"/>
    <col min="9249" max="9249" width="3.28515625" style="1" customWidth="1"/>
    <col min="9250" max="9250" width="2.7109375" style="1" customWidth="1"/>
    <col min="9251" max="9251" width="3.28515625" style="1" customWidth="1"/>
    <col min="9252" max="9252" width="2.7109375" style="1" customWidth="1"/>
    <col min="9253" max="9253" width="3.28515625" style="1" customWidth="1"/>
    <col min="9254" max="9254" width="2.7109375" style="1" customWidth="1"/>
    <col min="9255" max="9255" width="2.42578125" style="1" customWidth="1"/>
    <col min="9256" max="9256" width="2.28515625" style="1" customWidth="1"/>
    <col min="9257" max="9257" width="2.42578125" style="1" customWidth="1"/>
    <col min="9258" max="9268" width="4.140625" style="1" customWidth="1"/>
    <col min="9269" max="9269" width="2.42578125" style="1" customWidth="1"/>
    <col min="9270" max="9280" width="4.140625" style="1" customWidth="1"/>
    <col min="9281" max="9281" width="5.85546875" style="1" customWidth="1"/>
    <col min="9282" max="9283" width="6.42578125" style="1" customWidth="1"/>
    <col min="9284" max="9284" width="6.7109375" style="1" customWidth="1"/>
    <col min="9285" max="9472" width="9.140625" style="1"/>
    <col min="9473" max="9473" width="3.42578125" style="1" customWidth="1"/>
    <col min="9474" max="9474" width="19.140625" style="1" customWidth="1"/>
    <col min="9475" max="9475" width="14.570312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5" width="4.7109375" style="1" customWidth="1"/>
    <col min="9486" max="9488" width="5" style="1" customWidth="1"/>
    <col min="9489" max="9489" width="3.28515625" style="1" customWidth="1"/>
    <col min="9490" max="9490" width="2.7109375" style="1" customWidth="1"/>
    <col min="9491" max="9491" width="3.28515625" style="1" customWidth="1"/>
    <col min="9492" max="9492" width="2.7109375" style="1" customWidth="1"/>
    <col min="9493" max="9493" width="3.28515625" style="1" customWidth="1"/>
    <col min="9494" max="9494" width="2.7109375" style="1" customWidth="1"/>
    <col min="9495" max="9495" width="3.28515625" style="1" customWidth="1"/>
    <col min="9496" max="9496" width="2.7109375" style="1" customWidth="1"/>
    <col min="9497" max="9497" width="3.28515625" style="1" customWidth="1"/>
    <col min="9498" max="9498" width="2.7109375" style="1" customWidth="1"/>
    <col min="9499" max="9499" width="3.28515625" style="1" customWidth="1"/>
    <col min="9500" max="9500" width="2.7109375" style="1" customWidth="1"/>
    <col min="9501" max="9501" width="3.28515625" style="1" customWidth="1"/>
    <col min="9502" max="9502" width="2.7109375" style="1" customWidth="1"/>
    <col min="9503" max="9503" width="3.28515625" style="1" customWidth="1"/>
    <col min="9504" max="9504" width="2.7109375" style="1" customWidth="1"/>
    <col min="9505" max="9505" width="3.28515625" style="1" customWidth="1"/>
    <col min="9506" max="9506" width="2.7109375" style="1" customWidth="1"/>
    <col min="9507" max="9507" width="3.28515625" style="1" customWidth="1"/>
    <col min="9508" max="9508" width="2.7109375" style="1" customWidth="1"/>
    <col min="9509" max="9509" width="3.28515625" style="1" customWidth="1"/>
    <col min="9510" max="9510" width="2.7109375" style="1" customWidth="1"/>
    <col min="9511" max="9511" width="2.42578125" style="1" customWidth="1"/>
    <col min="9512" max="9512" width="2.28515625" style="1" customWidth="1"/>
    <col min="9513" max="9513" width="2.42578125" style="1" customWidth="1"/>
    <col min="9514" max="9524" width="4.140625" style="1" customWidth="1"/>
    <col min="9525" max="9525" width="2.42578125" style="1" customWidth="1"/>
    <col min="9526" max="9536" width="4.140625" style="1" customWidth="1"/>
    <col min="9537" max="9537" width="5.85546875" style="1" customWidth="1"/>
    <col min="9538" max="9539" width="6.42578125" style="1" customWidth="1"/>
    <col min="9540" max="9540" width="6.7109375" style="1" customWidth="1"/>
    <col min="9541" max="9728" width="9.140625" style="1"/>
    <col min="9729" max="9729" width="3.42578125" style="1" customWidth="1"/>
    <col min="9730" max="9730" width="19.140625" style="1" customWidth="1"/>
    <col min="9731" max="9731" width="14.570312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1" width="4.7109375" style="1" customWidth="1"/>
    <col min="9742" max="9744" width="5" style="1" customWidth="1"/>
    <col min="9745" max="9745" width="3.28515625" style="1" customWidth="1"/>
    <col min="9746" max="9746" width="2.7109375" style="1" customWidth="1"/>
    <col min="9747" max="9747" width="3.28515625" style="1" customWidth="1"/>
    <col min="9748" max="9748" width="2.7109375" style="1" customWidth="1"/>
    <col min="9749" max="9749" width="3.28515625" style="1" customWidth="1"/>
    <col min="9750" max="9750" width="2.7109375" style="1" customWidth="1"/>
    <col min="9751" max="9751" width="3.28515625" style="1" customWidth="1"/>
    <col min="9752" max="9752" width="2.7109375" style="1" customWidth="1"/>
    <col min="9753" max="9753" width="3.28515625" style="1" customWidth="1"/>
    <col min="9754" max="9754" width="2.7109375" style="1" customWidth="1"/>
    <col min="9755" max="9755" width="3.28515625" style="1" customWidth="1"/>
    <col min="9756" max="9756" width="2.7109375" style="1" customWidth="1"/>
    <col min="9757" max="9757" width="3.28515625" style="1" customWidth="1"/>
    <col min="9758" max="9758" width="2.7109375" style="1" customWidth="1"/>
    <col min="9759" max="9759" width="3.28515625" style="1" customWidth="1"/>
    <col min="9760" max="9760" width="2.7109375" style="1" customWidth="1"/>
    <col min="9761" max="9761" width="3.28515625" style="1" customWidth="1"/>
    <col min="9762" max="9762" width="2.7109375" style="1" customWidth="1"/>
    <col min="9763" max="9763" width="3.28515625" style="1" customWidth="1"/>
    <col min="9764" max="9764" width="2.7109375" style="1" customWidth="1"/>
    <col min="9765" max="9765" width="3.28515625" style="1" customWidth="1"/>
    <col min="9766" max="9766" width="2.7109375" style="1" customWidth="1"/>
    <col min="9767" max="9767" width="2.42578125" style="1" customWidth="1"/>
    <col min="9768" max="9768" width="2.28515625" style="1" customWidth="1"/>
    <col min="9769" max="9769" width="2.42578125" style="1" customWidth="1"/>
    <col min="9770" max="9780" width="4.140625" style="1" customWidth="1"/>
    <col min="9781" max="9781" width="2.42578125" style="1" customWidth="1"/>
    <col min="9782" max="9792" width="4.140625" style="1" customWidth="1"/>
    <col min="9793" max="9793" width="5.85546875" style="1" customWidth="1"/>
    <col min="9794" max="9795" width="6.42578125" style="1" customWidth="1"/>
    <col min="9796" max="9796" width="6.7109375" style="1" customWidth="1"/>
    <col min="9797" max="9984" width="9.140625" style="1"/>
    <col min="9985" max="9985" width="3.42578125" style="1" customWidth="1"/>
    <col min="9986" max="9986" width="19.140625" style="1" customWidth="1"/>
    <col min="9987" max="9987" width="14.570312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7" width="4.7109375" style="1" customWidth="1"/>
    <col min="9998" max="10000" width="5" style="1" customWidth="1"/>
    <col min="10001" max="10001" width="3.28515625" style="1" customWidth="1"/>
    <col min="10002" max="10002" width="2.7109375" style="1" customWidth="1"/>
    <col min="10003" max="10003" width="3.28515625" style="1" customWidth="1"/>
    <col min="10004" max="10004" width="2.7109375" style="1" customWidth="1"/>
    <col min="10005" max="10005" width="3.28515625" style="1" customWidth="1"/>
    <col min="10006" max="10006" width="2.7109375" style="1" customWidth="1"/>
    <col min="10007" max="10007" width="3.28515625" style="1" customWidth="1"/>
    <col min="10008" max="10008" width="2.7109375" style="1" customWidth="1"/>
    <col min="10009" max="10009" width="3.28515625" style="1" customWidth="1"/>
    <col min="10010" max="10010" width="2.7109375" style="1" customWidth="1"/>
    <col min="10011" max="10011" width="3.28515625" style="1" customWidth="1"/>
    <col min="10012" max="10012" width="2.7109375" style="1" customWidth="1"/>
    <col min="10013" max="10013" width="3.28515625" style="1" customWidth="1"/>
    <col min="10014" max="10014" width="2.7109375" style="1" customWidth="1"/>
    <col min="10015" max="10015" width="3.28515625" style="1" customWidth="1"/>
    <col min="10016" max="10016" width="2.7109375" style="1" customWidth="1"/>
    <col min="10017" max="10017" width="3.28515625" style="1" customWidth="1"/>
    <col min="10018" max="10018" width="2.7109375" style="1" customWidth="1"/>
    <col min="10019" max="10019" width="3.28515625" style="1" customWidth="1"/>
    <col min="10020" max="10020" width="2.7109375" style="1" customWidth="1"/>
    <col min="10021" max="10021" width="3.28515625" style="1" customWidth="1"/>
    <col min="10022" max="10022" width="2.7109375" style="1" customWidth="1"/>
    <col min="10023" max="10023" width="2.42578125" style="1" customWidth="1"/>
    <col min="10024" max="10024" width="2.28515625" style="1" customWidth="1"/>
    <col min="10025" max="10025" width="2.42578125" style="1" customWidth="1"/>
    <col min="10026" max="10036" width="4.140625" style="1" customWidth="1"/>
    <col min="10037" max="10037" width="2.42578125" style="1" customWidth="1"/>
    <col min="10038" max="10048" width="4.140625" style="1" customWidth="1"/>
    <col min="10049" max="10049" width="5.85546875" style="1" customWidth="1"/>
    <col min="10050" max="10051" width="6.42578125" style="1" customWidth="1"/>
    <col min="10052" max="10052" width="6.7109375" style="1" customWidth="1"/>
    <col min="10053" max="10240" width="9.140625" style="1"/>
    <col min="10241" max="10241" width="3.42578125" style="1" customWidth="1"/>
    <col min="10242" max="10242" width="19.140625" style="1" customWidth="1"/>
    <col min="10243" max="10243" width="14.570312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3" width="4.7109375" style="1" customWidth="1"/>
    <col min="10254" max="10256" width="5" style="1" customWidth="1"/>
    <col min="10257" max="10257" width="3.28515625" style="1" customWidth="1"/>
    <col min="10258" max="10258" width="2.7109375" style="1" customWidth="1"/>
    <col min="10259" max="10259" width="3.28515625" style="1" customWidth="1"/>
    <col min="10260" max="10260" width="2.7109375" style="1" customWidth="1"/>
    <col min="10261" max="10261" width="3.28515625" style="1" customWidth="1"/>
    <col min="10262" max="10262" width="2.7109375" style="1" customWidth="1"/>
    <col min="10263" max="10263" width="3.28515625" style="1" customWidth="1"/>
    <col min="10264" max="10264" width="2.7109375" style="1" customWidth="1"/>
    <col min="10265" max="10265" width="3.28515625" style="1" customWidth="1"/>
    <col min="10266" max="10266" width="2.7109375" style="1" customWidth="1"/>
    <col min="10267" max="10267" width="3.28515625" style="1" customWidth="1"/>
    <col min="10268" max="10268" width="2.7109375" style="1" customWidth="1"/>
    <col min="10269" max="10269" width="3.28515625" style="1" customWidth="1"/>
    <col min="10270" max="10270" width="2.7109375" style="1" customWidth="1"/>
    <col min="10271" max="10271" width="3.28515625" style="1" customWidth="1"/>
    <col min="10272" max="10272" width="2.7109375" style="1" customWidth="1"/>
    <col min="10273" max="10273" width="3.28515625" style="1" customWidth="1"/>
    <col min="10274" max="10274" width="2.7109375" style="1" customWidth="1"/>
    <col min="10275" max="10275" width="3.28515625" style="1" customWidth="1"/>
    <col min="10276" max="10276" width="2.7109375" style="1" customWidth="1"/>
    <col min="10277" max="10277" width="3.28515625" style="1" customWidth="1"/>
    <col min="10278" max="10278" width="2.7109375" style="1" customWidth="1"/>
    <col min="10279" max="10279" width="2.42578125" style="1" customWidth="1"/>
    <col min="10280" max="10280" width="2.28515625" style="1" customWidth="1"/>
    <col min="10281" max="10281" width="2.42578125" style="1" customWidth="1"/>
    <col min="10282" max="10292" width="4.140625" style="1" customWidth="1"/>
    <col min="10293" max="10293" width="2.42578125" style="1" customWidth="1"/>
    <col min="10294" max="10304" width="4.140625" style="1" customWidth="1"/>
    <col min="10305" max="10305" width="5.85546875" style="1" customWidth="1"/>
    <col min="10306" max="10307" width="6.42578125" style="1" customWidth="1"/>
    <col min="10308" max="10308" width="6.7109375" style="1" customWidth="1"/>
    <col min="10309" max="10496" width="9.140625" style="1"/>
    <col min="10497" max="10497" width="3.42578125" style="1" customWidth="1"/>
    <col min="10498" max="10498" width="19.140625" style="1" customWidth="1"/>
    <col min="10499" max="10499" width="14.570312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9" width="4.7109375" style="1" customWidth="1"/>
    <col min="10510" max="10512" width="5" style="1" customWidth="1"/>
    <col min="10513" max="10513" width="3.28515625" style="1" customWidth="1"/>
    <col min="10514" max="10514" width="2.7109375" style="1" customWidth="1"/>
    <col min="10515" max="10515" width="3.28515625" style="1" customWidth="1"/>
    <col min="10516" max="10516" width="2.7109375" style="1" customWidth="1"/>
    <col min="10517" max="10517" width="3.28515625" style="1" customWidth="1"/>
    <col min="10518" max="10518" width="2.7109375" style="1" customWidth="1"/>
    <col min="10519" max="10519" width="3.28515625" style="1" customWidth="1"/>
    <col min="10520" max="10520" width="2.7109375" style="1" customWidth="1"/>
    <col min="10521" max="10521" width="3.28515625" style="1" customWidth="1"/>
    <col min="10522" max="10522" width="2.7109375" style="1" customWidth="1"/>
    <col min="10523" max="10523" width="3.28515625" style="1" customWidth="1"/>
    <col min="10524" max="10524" width="2.7109375" style="1" customWidth="1"/>
    <col min="10525" max="10525" width="3.28515625" style="1" customWidth="1"/>
    <col min="10526" max="10526" width="2.7109375" style="1" customWidth="1"/>
    <col min="10527" max="10527" width="3.28515625" style="1" customWidth="1"/>
    <col min="10528" max="10528" width="2.7109375" style="1" customWidth="1"/>
    <col min="10529" max="10529" width="3.28515625" style="1" customWidth="1"/>
    <col min="10530" max="10530" width="2.7109375" style="1" customWidth="1"/>
    <col min="10531" max="10531" width="3.28515625" style="1" customWidth="1"/>
    <col min="10532" max="10532" width="2.7109375" style="1" customWidth="1"/>
    <col min="10533" max="10533" width="3.28515625" style="1" customWidth="1"/>
    <col min="10534" max="10534" width="2.7109375" style="1" customWidth="1"/>
    <col min="10535" max="10535" width="2.42578125" style="1" customWidth="1"/>
    <col min="10536" max="10536" width="2.28515625" style="1" customWidth="1"/>
    <col min="10537" max="10537" width="2.42578125" style="1" customWidth="1"/>
    <col min="10538" max="10548" width="4.140625" style="1" customWidth="1"/>
    <col min="10549" max="10549" width="2.42578125" style="1" customWidth="1"/>
    <col min="10550" max="10560" width="4.140625" style="1" customWidth="1"/>
    <col min="10561" max="10561" width="5.85546875" style="1" customWidth="1"/>
    <col min="10562" max="10563" width="6.42578125" style="1" customWidth="1"/>
    <col min="10564" max="10564" width="6.7109375" style="1" customWidth="1"/>
    <col min="10565" max="10752" width="9.140625" style="1"/>
    <col min="10753" max="10753" width="3.42578125" style="1" customWidth="1"/>
    <col min="10754" max="10754" width="19.140625" style="1" customWidth="1"/>
    <col min="10755" max="10755" width="14.570312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5" width="4.7109375" style="1" customWidth="1"/>
    <col min="10766" max="10768" width="5" style="1" customWidth="1"/>
    <col min="10769" max="10769" width="3.28515625" style="1" customWidth="1"/>
    <col min="10770" max="10770" width="2.7109375" style="1" customWidth="1"/>
    <col min="10771" max="10771" width="3.28515625" style="1" customWidth="1"/>
    <col min="10772" max="10772" width="2.7109375" style="1" customWidth="1"/>
    <col min="10773" max="10773" width="3.28515625" style="1" customWidth="1"/>
    <col min="10774" max="10774" width="2.7109375" style="1" customWidth="1"/>
    <col min="10775" max="10775" width="3.28515625" style="1" customWidth="1"/>
    <col min="10776" max="10776" width="2.7109375" style="1" customWidth="1"/>
    <col min="10777" max="10777" width="3.28515625" style="1" customWidth="1"/>
    <col min="10778" max="10778" width="2.7109375" style="1" customWidth="1"/>
    <col min="10779" max="10779" width="3.28515625" style="1" customWidth="1"/>
    <col min="10780" max="10780" width="2.7109375" style="1" customWidth="1"/>
    <col min="10781" max="10781" width="3.28515625" style="1" customWidth="1"/>
    <col min="10782" max="10782" width="2.7109375" style="1" customWidth="1"/>
    <col min="10783" max="10783" width="3.28515625" style="1" customWidth="1"/>
    <col min="10784" max="10784" width="2.7109375" style="1" customWidth="1"/>
    <col min="10785" max="10785" width="3.28515625" style="1" customWidth="1"/>
    <col min="10786" max="10786" width="2.7109375" style="1" customWidth="1"/>
    <col min="10787" max="10787" width="3.28515625" style="1" customWidth="1"/>
    <col min="10788" max="10788" width="2.7109375" style="1" customWidth="1"/>
    <col min="10789" max="10789" width="3.28515625" style="1" customWidth="1"/>
    <col min="10790" max="10790" width="2.7109375" style="1" customWidth="1"/>
    <col min="10791" max="10791" width="2.42578125" style="1" customWidth="1"/>
    <col min="10792" max="10792" width="2.28515625" style="1" customWidth="1"/>
    <col min="10793" max="10793" width="2.42578125" style="1" customWidth="1"/>
    <col min="10794" max="10804" width="4.140625" style="1" customWidth="1"/>
    <col min="10805" max="10805" width="2.42578125" style="1" customWidth="1"/>
    <col min="10806" max="10816" width="4.140625" style="1" customWidth="1"/>
    <col min="10817" max="10817" width="5.85546875" style="1" customWidth="1"/>
    <col min="10818" max="10819" width="6.42578125" style="1" customWidth="1"/>
    <col min="10820" max="10820" width="6.7109375" style="1" customWidth="1"/>
    <col min="10821" max="11008" width="9.140625" style="1"/>
    <col min="11009" max="11009" width="3.42578125" style="1" customWidth="1"/>
    <col min="11010" max="11010" width="19.140625" style="1" customWidth="1"/>
    <col min="11011" max="11011" width="14.570312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1" width="4.7109375" style="1" customWidth="1"/>
    <col min="11022" max="11024" width="5" style="1" customWidth="1"/>
    <col min="11025" max="11025" width="3.28515625" style="1" customWidth="1"/>
    <col min="11026" max="11026" width="2.7109375" style="1" customWidth="1"/>
    <col min="11027" max="11027" width="3.28515625" style="1" customWidth="1"/>
    <col min="11028" max="11028" width="2.7109375" style="1" customWidth="1"/>
    <col min="11029" max="11029" width="3.28515625" style="1" customWidth="1"/>
    <col min="11030" max="11030" width="2.7109375" style="1" customWidth="1"/>
    <col min="11031" max="11031" width="3.28515625" style="1" customWidth="1"/>
    <col min="11032" max="11032" width="2.7109375" style="1" customWidth="1"/>
    <col min="11033" max="11033" width="3.28515625" style="1" customWidth="1"/>
    <col min="11034" max="11034" width="2.7109375" style="1" customWidth="1"/>
    <col min="11035" max="11035" width="3.28515625" style="1" customWidth="1"/>
    <col min="11036" max="11036" width="2.7109375" style="1" customWidth="1"/>
    <col min="11037" max="11037" width="3.28515625" style="1" customWidth="1"/>
    <col min="11038" max="11038" width="2.7109375" style="1" customWidth="1"/>
    <col min="11039" max="11039" width="3.28515625" style="1" customWidth="1"/>
    <col min="11040" max="11040" width="2.7109375" style="1" customWidth="1"/>
    <col min="11041" max="11041" width="3.28515625" style="1" customWidth="1"/>
    <col min="11042" max="11042" width="2.7109375" style="1" customWidth="1"/>
    <col min="11043" max="11043" width="3.28515625" style="1" customWidth="1"/>
    <col min="11044" max="11044" width="2.7109375" style="1" customWidth="1"/>
    <col min="11045" max="11045" width="3.28515625" style="1" customWidth="1"/>
    <col min="11046" max="11046" width="2.7109375" style="1" customWidth="1"/>
    <col min="11047" max="11047" width="2.42578125" style="1" customWidth="1"/>
    <col min="11048" max="11048" width="2.28515625" style="1" customWidth="1"/>
    <col min="11049" max="11049" width="2.42578125" style="1" customWidth="1"/>
    <col min="11050" max="11060" width="4.140625" style="1" customWidth="1"/>
    <col min="11061" max="11061" width="2.42578125" style="1" customWidth="1"/>
    <col min="11062" max="11072" width="4.140625" style="1" customWidth="1"/>
    <col min="11073" max="11073" width="5.85546875" style="1" customWidth="1"/>
    <col min="11074" max="11075" width="6.42578125" style="1" customWidth="1"/>
    <col min="11076" max="11076" width="6.7109375" style="1" customWidth="1"/>
    <col min="11077" max="11264" width="9.140625" style="1"/>
    <col min="11265" max="11265" width="3.42578125" style="1" customWidth="1"/>
    <col min="11266" max="11266" width="19.140625" style="1" customWidth="1"/>
    <col min="11267" max="11267" width="14.570312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7" width="4.7109375" style="1" customWidth="1"/>
    <col min="11278" max="11280" width="5" style="1" customWidth="1"/>
    <col min="11281" max="11281" width="3.28515625" style="1" customWidth="1"/>
    <col min="11282" max="11282" width="2.7109375" style="1" customWidth="1"/>
    <col min="11283" max="11283" width="3.28515625" style="1" customWidth="1"/>
    <col min="11284" max="11284" width="2.7109375" style="1" customWidth="1"/>
    <col min="11285" max="11285" width="3.28515625" style="1" customWidth="1"/>
    <col min="11286" max="11286" width="2.7109375" style="1" customWidth="1"/>
    <col min="11287" max="11287" width="3.28515625" style="1" customWidth="1"/>
    <col min="11288" max="11288" width="2.7109375" style="1" customWidth="1"/>
    <col min="11289" max="11289" width="3.28515625" style="1" customWidth="1"/>
    <col min="11290" max="11290" width="2.7109375" style="1" customWidth="1"/>
    <col min="11291" max="11291" width="3.28515625" style="1" customWidth="1"/>
    <col min="11292" max="11292" width="2.7109375" style="1" customWidth="1"/>
    <col min="11293" max="11293" width="3.28515625" style="1" customWidth="1"/>
    <col min="11294" max="11294" width="2.7109375" style="1" customWidth="1"/>
    <col min="11295" max="11295" width="3.28515625" style="1" customWidth="1"/>
    <col min="11296" max="11296" width="2.7109375" style="1" customWidth="1"/>
    <col min="11297" max="11297" width="3.28515625" style="1" customWidth="1"/>
    <col min="11298" max="11298" width="2.7109375" style="1" customWidth="1"/>
    <col min="11299" max="11299" width="3.28515625" style="1" customWidth="1"/>
    <col min="11300" max="11300" width="2.7109375" style="1" customWidth="1"/>
    <col min="11301" max="11301" width="3.28515625" style="1" customWidth="1"/>
    <col min="11302" max="11302" width="2.7109375" style="1" customWidth="1"/>
    <col min="11303" max="11303" width="2.42578125" style="1" customWidth="1"/>
    <col min="11304" max="11304" width="2.28515625" style="1" customWidth="1"/>
    <col min="11305" max="11305" width="2.42578125" style="1" customWidth="1"/>
    <col min="11306" max="11316" width="4.140625" style="1" customWidth="1"/>
    <col min="11317" max="11317" width="2.42578125" style="1" customWidth="1"/>
    <col min="11318" max="11328" width="4.140625" style="1" customWidth="1"/>
    <col min="11329" max="11329" width="5.85546875" style="1" customWidth="1"/>
    <col min="11330" max="11331" width="6.42578125" style="1" customWidth="1"/>
    <col min="11332" max="11332" width="6.7109375" style="1" customWidth="1"/>
    <col min="11333" max="11520" width="9.140625" style="1"/>
    <col min="11521" max="11521" width="3.42578125" style="1" customWidth="1"/>
    <col min="11522" max="11522" width="19.140625" style="1" customWidth="1"/>
    <col min="11523" max="11523" width="14.570312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3" width="4.7109375" style="1" customWidth="1"/>
    <col min="11534" max="11536" width="5" style="1" customWidth="1"/>
    <col min="11537" max="11537" width="3.28515625" style="1" customWidth="1"/>
    <col min="11538" max="11538" width="2.7109375" style="1" customWidth="1"/>
    <col min="11539" max="11539" width="3.28515625" style="1" customWidth="1"/>
    <col min="11540" max="11540" width="2.7109375" style="1" customWidth="1"/>
    <col min="11541" max="11541" width="3.28515625" style="1" customWidth="1"/>
    <col min="11542" max="11542" width="2.7109375" style="1" customWidth="1"/>
    <col min="11543" max="11543" width="3.28515625" style="1" customWidth="1"/>
    <col min="11544" max="11544" width="2.7109375" style="1" customWidth="1"/>
    <col min="11545" max="11545" width="3.28515625" style="1" customWidth="1"/>
    <col min="11546" max="11546" width="2.7109375" style="1" customWidth="1"/>
    <col min="11547" max="11547" width="3.28515625" style="1" customWidth="1"/>
    <col min="11548" max="11548" width="2.7109375" style="1" customWidth="1"/>
    <col min="11549" max="11549" width="3.28515625" style="1" customWidth="1"/>
    <col min="11550" max="11550" width="2.7109375" style="1" customWidth="1"/>
    <col min="11551" max="11551" width="3.28515625" style="1" customWidth="1"/>
    <col min="11552" max="11552" width="2.7109375" style="1" customWidth="1"/>
    <col min="11553" max="11553" width="3.28515625" style="1" customWidth="1"/>
    <col min="11554" max="11554" width="2.7109375" style="1" customWidth="1"/>
    <col min="11555" max="11555" width="3.28515625" style="1" customWidth="1"/>
    <col min="11556" max="11556" width="2.7109375" style="1" customWidth="1"/>
    <col min="11557" max="11557" width="3.28515625" style="1" customWidth="1"/>
    <col min="11558" max="11558" width="2.7109375" style="1" customWidth="1"/>
    <col min="11559" max="11559" width="2.42578125" style="1" customWidth="1"/>
    <col min="11560" max="11560" width="2.28515625" style="1" customWidth="1"/>
    <col min="11561" max="11561" width="2.42578125" style="1" customWidth="1"/>
    <col min="11562" max="11572" width="4.140625" style="1" customWidth="1"/>
    <col min="11573" max="11573" width="2.42578125" style="1" customWidth="1"/>
    <col min="11574" max="11584" width="4.140625" style="1" customWidth="1"/>
    <col min="11585" max="11585" width="5.85546875" style="1" customWidth="1"/>
    <col min="11586" max="11587" width="6.42578125" style="1" customWidth="1"/>
    <col min="11588" max="11588" width="6.7109375" style="1" customWidth="1"/>
    <col min="11589" max="11776" width="9.140625" style="1"/>
    <col min="11777" max="11777" width="3.42578125" style="1" customWidth="1"/>
    <col min="11778" max="11778" width="19.140625" style="1" customWidth="1"/>
    <col min="11779" max="11779" width="14.570312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9" width="4.7109375" style="1" customWidth="1"/>
    <col min="11790" max="11792" width="5" style="1" customWidth="1"/>
    <col min="11793" max="11793" width="3.28515625" style="1" customWidth="1"/>
    <col min="11794" max="11794" width="2.7109375" style="1" customWidth="1"/>
    <col min="11795" max="11795" width="3.28515625" style="1" customWidth="1"/>
    <col min="11796" max="11796" width="2.7109375" style="1" customWidth="1"/>
    <col min="11797" max="11797" width="3.28515625" style="1" customWidth="1"/>
    <col min="11798" max="11798" width="2.7109375" style="1" customWidth="1"/>
    <col min="11799" max="11799" width="3.28515625" style="1" customWidth="1"/>
    <col min="11800" max="11800" width="2.7109375" style="1" customWidth="1"/>
    <col min="11801" max="11801" width="3.28515625" style="1" customWidth="1"/>
    <col min="11802" max="11802" width="2.7109375" style="1" customWidth="1"/>
    <col min="11803" max="11803" width="3.28515625" style="1" customWidth="1"/>
    <col min="11804" max="11804" width="2.7109375" style="1" customWidth="1"/>
    <col min="11805" max="11805" width="3.28515625" style="1" customWidth="1"/>
    <col min="11806" max="11806" width="2.7109375" style="1" customWidth="1"/>
    <col min="11807" max="11807" width="3.28515625" style="1" customWidth="1"/>
    <col min="11808" max="11808" width="2.7109375" style="1" customWidth="1"/>
    <col min="11809" max="11809" width="3.28515625" style="1" customWidth="1"/>
    <col min="11810" max="11810" width="2.7109375" style="1" customWidth="1"/>
    <col min="11811" max="11811" width="3.28515625" style="1" customWidth="1"/>
    <col min="11812" max="11812" width="2.7109375" style="1" customWidth="1"/>
    <col min="11813" max="11813" width="3.28515625" style="1" customWidth="1"/>
    <col min="11814" max="11814" width="2.7109375" style="1" customWidth="1"/>
    <col min="11815" max="11815" width="2.42578125" style="1" customWidth="1"/>
    <col min="11816" max="11816" width="2.28515625" style="1" customWidth="1"/>
    <col min="11817" max="11817" width="2.42578125" style="1" customWidth="1"/>
    <col min="11818" max="11828" width="4.140625" style="1" customWidth="1"/>
    <col min="11829" max="11829" width="2.42578125" style="1" customWidth="1"/>
    <col min="11830" max="11840" width="4.140625" style="1" customWidth="1"/>
    <col min="11841" max="11841" width="5.85546875" style="1" customWidth="1"/>
    <col min="11842" max="11843" width="6.42578125" style="1" customWidth="1"/>
    <col min="11844" max="11844" width="6.7109375" style="1" customWidth="1"/>
    <col min="11845" max="12032" width="9.140625" style="1"/>
    <col min="12033" max="12033" width="3.42578125" style="1" customWidth="1"/>
    <col min="12034" max="12034" width="19.140625" style="1" customWidth="1"/>
    <col min="12035" max="12035" width="14.570312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5" width="4.7109375" style="1" customWidth="1"/>
    <col min="12046" max="12048" width="5" style="1" customWidth="1"/>
    <col min="12049" max="12049" width="3.28515625" style="1" customWidth="1"/>
    <col min="12050" max="12050" width="2.7109375" style="1" customWidth="1"/>
    <col min="12051" max="12051" width="3.28515625" style="1" customWidth="1"/>
    <col min="12052" max="12052" width="2.7109375" style="1" customWidth="1"/>
    <col min="12053" max="12053" width="3.28515625" style="1" customWidth="1"/>
    <col min="12054" max="12054" width="2.7109375" style="1" customWidth="1"/>
    <col min="12055" max="12055" width="3.28515625" style="1" customWidth="1"/>
    <col min="12056" max="12056" width="2.7109375" style="1" customWidth="1"/>
    <col min="12057" max="12057" width="3.28515625" style="1" customWidth="1"/>
    <col min="12058" max="12058" width="2.7109375" style="1" customWidth="1"/>
    <col min="12059" max="12059" width="3.28515625" style="1" customWidth="1"/>
    <col min="12060" max="12060" width="2.7109375" style="1" customWidth="1"/>
    <col min="12061" max="12061" width="3.28515625" style="1" customWidth="1"/>
    <col min="12062" max="12062" width="2.7109375" style="1" customWidth="1"/>
    <col min="12063" max="12063" width="3.28515625" style="1" customWidth="1"/>
    <col min="12064" max="12064" width="2.7109375" style="1" customWidth="1"/>
    <col min="12065" max="12065" width="3.28515625" style="1" customWidth="1"/>
    <col min="12066" max="12066" width="2.7109375" style="1" customWidth="1"/>
    <col min="12067" max="12067" width="3.28515625" style="1" customWidth="1"/>
    <col min="12068" max="12068" width="2.7109375" style="1" customWidth="1"/>
    <col min="12069" max="12069" width="3.28515625" style="1" customWidth="1"/>
    <col min="12070" max="12070" width="2.7109375" style="1" customWidth="1"/>
    <col min="12071" max="12071" width="2.42578125" style="1" customWidth="1"/>
    <col min="12072" max="12072" width="2.28515625" style="1" customWidth="1"/>
    <col min="12073" max="12073" width="2.42578125" style="1" customWidth="1"/>
    <col min="12074" max="12084" width="4.140625" style="1" customWidth="1"/>
    <col min="12085" max="12085" width="2.42578125" style="1" customWidth="1"/>
    <col min="12086" max="12096" width="4.140625" style="1" customWidth="1"/>
    <col min="12097" max="12097" width="5.85546875" style="1" customWidth="1"/>
    <col min="12098" max="12099" width="6.42578125" style="1" customWidth="1"/>
    <col min="12100" max="12100" width="6.7109375" style="1" customWidth="1"/>
    <col min="12101" max="12288" width="9.140625" style="1"/>
    <col min="12289" max="12289" width="3.42578125" style="1" customWidth="1"/>
    <col min="12290" max="12290" width="19.140625" style="1" customWidth="1"/>
    <col min="12291" max="12291" width="14.570312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1" width="4.7109375" style="1" customWidth="1"/>
    <col min="12302" max="12304" width="5" style="1" customWidth="1"/>
    <col min="12305" max="12305" width="3.28515625" style="1" customWidth="1"/>
    <col min="12306" max="12306" width="2.7109375" style="1" customWidth="1"/>
    <col min="12307" max="12307" width="3.28515625" style="1" customWidth="1"/>
    <col min="12308" max="12308" width="2.7109375" style="1" customWidth="1"/>
    <col min="12309" max="12309" width="3.28515625" style="1" customWidth="1"/>
    <col min="12310" max="12310" width="2.7109375" style="1" customWidth="1"/>
    <col min="12311" max="12311" width="3.28515625" style="1" customWidth="1"/>
    <col min="12312" max="12312" width="2.7109375" style="1" customWidth="1"/>
    <col min="12313" max="12313" width="3.28515625" style="1" customWidth="1"/>
    <col min="12314" max="12314" width="2.7109375" style="1" customWidth="1"/>
    <col min="12315" max="12315" width="3.28515625" style="1" customWidth="1"/>
    <col min="12316" max="12316" width="2.7109375" style="1" customWidth="1"/>
    <col min="12317" max="12317" width="3.28515625" style="1" customWidth="1"/>
    <col min="12318" max="12318" width="2.7109375" style="1" customWidth="1"/>
    <col min="12319" max="12319" width="3.28515625" style="1" customWidth="1"/>
    <col min="12320" max="12320" width="2.7109375" style="1" customWidth="1"/>
    <col min="12321" max="12321" width="3.28515625" style="1" customWidth="1"/>
    <col min="12322" max="12322" width="2.7109375" style="1" customWidth="1"/>
    <col min="12323" max="12323" width="3.28515625" style="1" customWidth="1"/>
    <col min="12324" max="12324" width="2.7109375" style="1" customWidth="1"/>
    <col min="12325" max="12325" width="3.28515625" style="1" customWidth="1"/>
    <col min="12326" max="12326" width="2.7109375" style="1" customWidth="1"/>
    <col min="12327" max="12327" width="2.42578125" style="1" customWidth="1"/>
    <col min="12328" max="12328" width="2.28515625" style="1" customWidth="1"/>
    <col min="12329" max="12329" width="2.42578125" style="1" customWidth="1"/>
    <col min="12330" max="12340" width="4.140625" style="1" customWidth="1"/>
    <col min="12341" max="12341" width="2.42578125" style="1" customWidth="1"/>
    <col min="12342" max="12352" width="4.140625" style="1" customWidth="1"/>
    <col min="12353" max="12353" width="5.85546875" style="1" customWidth="1"/>
    <col min="12354" max="12355" width="6.42578125" style="1" customWidth="1"/>
    <col min="12356" max="12356" width="6.7109375" style="1" customWidth="1"/>
    <col min="12357" max="12544" width="9.140625" style="1"/>
    <col min="12545" max="12545" width="3.42578125" style="1" customWidth="1"/>
    <col min="12546" max="12546" width="19.140625" style="1" customWidth="1"/>
    <col min="12547" max="12547" width="14.570312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7" width="4.7109375" style="1" customWidth="1"/>
    <col min="12558" max="12560" width="5" style="1" customWidth="1"/>
    <col min="12561" max="12561" width="3.28515625" style="1" customWidth="1"/>
    <col min="12562" max="12562" width="2.7109375" style="1" customWidth="1"/>
    <col min="12563" max="12563" width="3.28515625" style="1" customWidth="1"/>
    <col min="12564" max="12564" width="2.7109375" style="1" customWidth="1"/>
    <col min="12565" max="12565" width="3.28515625" style="1" customWidth="1"/>
    <col min="12566" max="12566" width="2.7109375" style="1" customWidth="1"/>
    <col min="12567" max="12567" width="3.28515625" style="1" customWidth="1"/>
    <col min="12568" max="12568" width="2.7109375" style="1" customWidth="1"/>
    <col min="12569" max="12569" width="3.28515625" style="1" customWidth="1"/>
    <col min="12570" max="12570" width="2.7109375" style="1" customWidth="1"/>
    <col min="12571" max="12571" width="3.28515625" style="1" customWidth="1"/>
    <col min="12572" max="12572" width="2.7109375" style="1" customWidth="1"/>
    <col min="12573" max="12573" width="3.28515625" style="1" customWidth="1"/>
    <col min="12574" max="12574" width="2.7109375" style="1" customWidth="1"/>
    <col min="12575" max="12575" width="3.28515625" style="1" customWidth="1"/>
    <col min="12576" max="12576" width="2.7109375" style="1" customWidth="1"/>
    <col min="12577" max="12577" width="3.28515625" style="1" customWidth="1"/>
    <col min="12578" max="12578" width="2.7109375" style="1" customWidth="1"/>
    <col min="12579" max="12579" width="3.28515625" style="1" customWidth="1"/>
    <col min="12580" max="12580" width="2.7109375" style="1" customWidth="1"/>
    <col min="12581" max="12581" width="3.28515625" style="1" customWidth="1"/>
    <col min="12582" max="12582" width="2.7109375" style="1" customWidth="1"/>
    <col min="12583" max="12583" width="2.42578125" style="1" customWidth="1"/>
    <col min="12584" max="12584" width="2.28515625" style="1" customWidth="1"/>
    <col min="12585" max="12585" width="2.42578125" style="1" customWidth="1"/>
    <col min="12586" max="12596" width="4.140625" style="1" customWidth="1"/>
    <col min="12597" max="12597" width="2.42578125" style="1" customWidth="1"/>
    <col min="12598" max="12608" width="4.140625" style="1" customWidth="1"/>
    <col min="12609" max="12609" width="5.85546875" style="1" customWidth="1"/>
    <col min="12610" max="12611" width="6.42578125" style="1" customWidth="1"/>
    <col min="12612" max="12612" width="6.7109375" style="1" customWidth="1"/>
    <col min="12613" max="12800" width="9.140625" style="1"/>
    <col min="12801" max="12801" width="3.42578125" style="1" customWidth="1"/>
    <col min="12802" max="12802" width="19.140625" style="1" customWidth="1"/>
    <col min="12803" max="12803" width="14.570312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3" width="4.7109375" style="1" customWidth="1"/>
    <col min="12814" max="12816" width="5" style="1" customWidth="1"/>
    <col min="12817" max="12817" width="3.28515625" style="1" customWidth="1"/>
    <col min="12818" max="12818" width="2.7109375" style="1" customWidth="1"/>
    <col min="12819" max="12819" width="3.28515625" style="1" customWidth="1"/>
    <col min="12820" max="12820" width="2.7109375" style="1" customWidth="1"/>
    <col min="12821" max="12821" width="3.28515625" style="1" customWidth="1"/>
    <col min="12822" max="12822" width="2.7109375" style="1" customWidth="1"/>
    <col min="12823" max="12823" width="3.28515625" style="1" customWidth="1"/>
    <col min="12824" max="12824" width="2.7109375" style="1" customWidth="1"/>
    <col min="12825" max="12825" width="3.28515625" style="1" customWidth="1"/>
    <col min="12826" max="12826" width="2.7109375" style="1" customWidth="1"/>
    <col min="12827" max="12827" width="3.28515625" style="1" customWidth="1"/>
    <col min="12828" max="12828" width="2.7109375" style="1" customWidth="1"/>
    <col min="12829" max="12829" width="3.28515625" style="1" customWidth="1"/>
    <col min="12830" max="12830" width="2.7109375" style="1" customWidth="1"/>
    <col min="12831" max="12831" width="3.28515625" style="1" customWidth="1"/>
    <col min="12832" max="12832" width="2.7109375" style="1" customWidth="1"/>
    <col min="12833" max="12833" width="3.28515625" style="1" customWidth="1"/>
    <col min="12834" max="12834" width="2.7109375" style="1" customWidth="1"/>
    <col min="12835" max="12835" width="3.28515625" style="1" customWidth="1"/>
    <col min="12836" max="12836" width="2.7109375" style="1" customWidth="1"/>
    <col min="12837" max="12837" width="3.28515625" style="1" customWidth="1"/>
    <col min="12838" max="12838" width="2.7109375" style="1" customWidth="1"/>
    <col min="12839" max="12839" width="2.42578125" style="1" customWidth="1"/>
    <col min="12840" max="12840" width="2.28515625" style="1" customWidth="1"/>
    <col min="12841" max="12841" width="2.42578125" style="1" customWidth="1"/>
    <col min="12842" max="12852" width="4.140625" style="1" customWidth="1"/>
    <col min="12853" max="12853" width="2.42578125" style="1" customWidth="1"/>
    <col min="12854" max="12864" width="4.140625" style="1" customWidth="1"/>
    <col min="12865" max="12865" width="5.85546875" style="1" customWidth="1"/>
    <col min="12866" max="12867" width="6.42578125" style="1" customWidth="1"/>
    <col min="12868" max="12868" width="6.7109375" style="1" customWidth="1"/>
    <col min="12869" max="13056" width="9.140625" style="1"/>
    <col min="13057" max="13057" width="3.42578125" style="1" customWidth="1"/>
    <col min="13058" max="13058" width="19.140625" style="1" customWidth="1"/>
    <col min="13059" max="13059" width="14.570312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9" width="4.7109375" style="1" customWidth="1"/>
    <col min="13070" max="13072" width="5" style="1" customWidth="1"/>
    <col min="13073" max="13073" width="3.28515625" style="1" customWidth="1"/>
    <col min="13074" max="13074" width="2.7109375" style="1" customWidth="1"/>
    <col min="13075" max="13075" width="3.28515625" style="1" customWidth="1"/>
    <col min="13076" max="13076" width="2.7109375" style="1" customWidth="1"/>
    <col min="13077" max="13077" width="3.28515625" style="1" customWidth="1"/>
    <col min="13078" max="13078" width="2.7109375" style="1" customWidth="1"/>
    <col min="13079" max="13079" width="3.28515625" style="1" customWidth="1"/>
    <col min="13080" max="13080" width="2.7109375" style="1" customWidth="1"/>
    <col min="13081" max="13081" width="3.28515625" style="1" customWidth="1"/>
    <col min="13082" max="13082" width="2.7109375" style="1" customWidth="1"/>
    <col min="13083" max="13083" width="3.28515625" style="1" customWidth="1"/>
    <col min="13084" max="13084" width="2.7109375" style="1" customWidth="1"/>
    <col min="13085" max="13085" width="3.28515625" style="1" customWidth="1"/>
    <col min="13086" max="13086" width="2.7109375" style="1" customWidth="1"/>
    <col min="13087" max="13087" width="3.28515625" style="1" customWidth="1"/>
    <col min="13088" max="13088" width="2.7109375" style="1" customWidth="1"/>
    <col min="13089" max="13089" width="3.28515625" style="1" customWidth="1"/>
    <col min="13090" max="13090" width="2.7109375" style="1" customWidth="1"/>
    <col min="13091" max="13091" width="3.28515625" style="1" customWidth="1"/>
    <col min="13092" max="13092" width="2.7109375" style="1" customWidth="1"/>
    <col min="13093" max="13093" width="3.28515625" style="1" customWidth="1"/>
    <col min="13094" max="13094" width="2.7109375" style="1" customWidth="1"/>
    <col min="13095" max="13095" width="2.42578125" style="1" customWidth="1"/>
    <col min="13096" max="13096" width="2.28515625" style="1" customWidth="1"/>
    <col min="13097" max="13097" width="2.42578125" style="1" customWidth="1"/>
    <col min="13098" max="13108" width="4.140625" style="1" customWidth="1"/>
    <col min="13109" max="13109" width="2.42578125" style="1" customWidth="1"/>
    <col min="13110" max="13120" width="4.140625" style="1" customWidth="1"/>
    <col min="13121" max="13121" width="5.85546875" style="1" customWidth="1"/>
    <col min="13122" max="13123" width="6.42578125" style="1" customWidth="1"/>
    <col min="13124" max="13124" width="6.7109375" style="1" customWidth="1"/>
    <col min="13125" max="13312" width="9.140625" style="1"/>
    <col min="13313" max="13313" width="3.42578125" style="1" customWidth="1"/>
    <col min="13314" max="13314" width="19.140625" style="1" customWidth="1"/>
    <col min="13315" max="13315" width="14.570312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5" width="4.7109375" style="1" customWidth="1"/>
    <col min="13326" max="13328" width="5" style="1" customWidth="1"/>
    <col min="13329" max="13329" width="3.28515625" style="1" customWidth="1"/>
    <col min="13330" max="13330" width="2.7109375" style="1" customWidth="1"/>
    <col min="13331" max="13331" width="3.28515625" style="1" customWidth="1"/>
    <col min="13332" max="13332" width="2.7109375" style="1" customWidth="1"/>
    <col min="13333" max="13333" width="3.28515625" style="1" customWidth="1"/>
    <col min="13334" max="13334" width="2.7109375" style="1" customWidth="1"/>
    <col min="13335" max="13335" width="3.28515625" style="1" customWidth="1"/>
    <col min="13336" max="13336" width="2.7109375" style="1" customWidth="1"/>
    <col min="13337" max="13337" width="3.28515625" style="1" customWidth="1"/>
    <col min="13338" max="13338" width="2.7109375" style="1" customWidth="1"/>
    <col min="13339" max="13339" width="3.28515625" style="1" customWidth="1"/>
    <col min="13340" max="13340" width="2.7109375" style="1" customWidth="1"/>
    <col min="13341" max="13341" width="3.28515625" style="1" customWidth="1"/>
    <col min="13342" max="13342" width="2.7109375" style="1" customWidth="1"/>
    <col min="13343" max="13343" width="3.28515625" style="1" customWidth="1"/>
    <col min="13344" max="13344" width="2.7109375" style="1" customWidth="1"/>
    <col min="13345" max="13345" width="3.28515625" style="1" customWidth="1"/>
    <col min="13346" max="13346" width="2.7109375" style="1" customWidth="1"/>
    <col min="13347" max="13347" width="3.28515625" style="1" customWidth="1"/>
    <col min="13348" max="13348" width="2.7109375" style="1" customWidth="1"/>
    <col min="13349" max="13349" width="3.28515625" style="1" customWidth="1"/>
    <col min="13350" max="13350" width="2.7109375" style="1" customWidth="1"/>
    <col min="13351" max="13351" width="2.42578125" style="1" customWidth="1"/>
    <col min="13352" max="13352" width="2.28515625" style="1" customWidth="1"/>
    <col min="13353" max="13353" width="2.42578125" style="1" customWidth="1"/>
    <col min="13354" max="13364" width="4.140625" style="1" customWidth="1"/>
    <col min="13365" max="13365" width="2.42578125" style="1" customWidth="1"/>
    <col min="13366" max="13376" width="4.140625" style="1" customWidth="1"/>
    <col min="13377" max="13377" width="5.85546875" style="1" customWidth="1"/>
    <col min="13378" max="13379" width="6.42578125" style="1" customWidth="1"/>
    <col min="13380" max="13380" width="6.7109375" style="1" customWidth="1"/>
    <col min="13381" max="13568" width="9.140625" style="1"/>
    <col min="13569" max="13569" width="3.42578125" style="1" customWidth="1"/>
    <col min="13570" max="13570" width="19.140625" style="1" customWidth="1"/>
    <col min="13571" max="13571" width="14.570312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1" width="4.7109375" style="1" customWidth="1"/>
    <col min="13582" max="13584" width="5" style="1" customWidth="1"/>
    <col min="13585" max="13585" width="3.28515625" style="1" customWidth="1"/>
    <col min="13586" max="13586" width="2.7109375" style="1" customWidth="1"/>
    <col min="13587" max="13587" width="3.28515625" style="1" customWidth="1"/>
    <col min="13588" max="13588" width="2.7109375" style="1" customWidth="1"/>
    <col min="13589" max="13589" width="3.28515625" style="1" customWidth="1"/>
    <col min="13590" max="13590" width="2.7109375" style="1" customWidth="1"/>
    <col min="13591" max="13591" width="3.28515625" style="1" customWidth="1"/>
    <col min="13592" max="13592" width="2.7109375" style="1" customWidth="1"/>
    <col min="13593" max="13593" width="3.28515625" style="1" customWidth="1"/>
    <col min="13594" max="13594" width="2.7109375" style="1" customWidth="1"/>
    <col min="13595" max="13595" width="3.28515625" style="1" customWidth="1"/>
    <col min="13596" max="13596" width="2.7109375" style="1" customWidth="1"/>
    <col min="13597" max="13597" width="3.28515625" style="1" customWidth="1"/>
    <col min="13598" max="13598" width="2.7109375" style="1" customWidth="1"/>
    <col min="13599" max="13599" width="3.28515625" style="1" customWidth="1"/>
    <col min="13600" max="13600" width="2.7109375" style="1" customWidth="1"/>
    <col min="13601" max="13601" width="3.28515625" style="1" customWidth="1"/>
    <col min="13602" max="13602" width="2.7109375" style="1" customWidth="1"/>
    <col min="13603" max="13603" width="3.28515625" style="1" customWidth="1"/>
    <col min="13604" max="13604" width="2.7109375" style="1" customWidth="1"/>
    <col min="13605" max="13605" width="3.28515625" style="1" customWidth="1"/>
    <col min="13606" max="13606" width="2.7109375" style="1" customWidth="1"/>
    <col min="13607" max="13607" width="2.42578125" style="1" customWidth="1"/>
    <col min="13608" max="13608" width="2.28515625" style="1" customWidth="1"/>
    <col min="13609" max="13609" width="2.42578125" style="1" customWidth="1"/>
    <col min="13610" max="13620" width="4.140625" style="1" customWidth="1"/>
    <col min="13621" max="13621" width="2.42578125" style="1" customWidth="1"/>
    <col min="13622" max="13632" width="4.140625" style="1" customWidth="1"/>
    <col min="13633" max="13633" width="5.85546875" style="1" customWidth="1"/>
    <col min="13634" max="13635" width="6.42578125" style="1" customWidth="1"/>
    <col min="13636" max="13636" width="6.7109375" style="1" customWidth="1"/>
    <col min="13637" max="13824" width="9.140625" style="1"/>
    <col min="13825" max="13825" width="3.42578125" style="1" customWidth="1"/>
    <col min="13826" max="13826" width="19.140625" style="1" customWidth="1"/>
    <col min="13827" max="13827" width="14.570312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7" width="4.7109375" style="1" customWidth="1"/>
    <col min="13838" max="13840" width="5" style="1" customWidth="1"/>
    <col min="13841" max="13841" width="3.28515625" style="1" customWidth="1"/>
    <col min="13842" max="13842" width="2.7109375" style="1" customWidth="1"/>
    <col min="13843" max="13843" width="3.28515625" style="1" customWidth="1"/>
    <col min="13844" max="13844" width="2.7109375" style="1" customWidth="1"/>
    <col min="13845" max="13845" width="3.28515625" style="1" customWidth="1"/>
    <col min="13846" max="13846" width="2.7109375" style="1" customWidth="1"/>
    <col min="13847" max="13847" width="3.28515625" style="1" customWidth="1"/>
    <col min="13848" max="13848" width="2.7109375" style="1" customWidth="1"/>
    <col min="13849" max="13849" width="3.28515625" style="1" customWidth="1"/>
    <col min="13850" max="13850" width="2.7109375" style="1" customWidth="1"/>
    <col min="13851" max="13851" width="3.28515625" style="1" customWidth="1"/>
    <col min="13852" max="13852" width="2.7109375" style="1" customWidth="1"/>
    <col min="13853" max="13853" width="3.28515625" style="1" customWidth="1"/>
    <col min="13854" max="13854" width="2.7109375" style="1" customWidth="1"/>
    <col min="13855" max="13855" width="3.28515625" style="1" customWidth="1"/>
    <col min="13856" max="13856" width="2.7109375" style="1" customWidth="1"/>
    <col min="13857" max="13857" width="3.28515625" style="1" customWidth="1"/>
    <col min="13858" max="13858" width="2.7109375" style="1" customWidth="1"/>
    <col min="13859" max="13859" width="3.28515625" style="1" customWidth="1"/>
    <col min="13860" max="13860" width="2.7109375" style="1" customWidth="1"/>
    <col min="13861" max="13861" width="3.28515625" style="1" customWidth="1"/>
    <col min="13862" max="13862" width="2.7109375" style="1" customWidth="1"/>
    <col min="13863" max="13863" width="2.42578125" style="1" customWidth="1"/>
    <col min="13864" max="13864" width="2.28515625" style="1" customWidth="1"/>
    <col min="13865" max="13865" width="2.42578125" style="1" customWidth="1"/>
    <col min="13866" max="13876" width="4.140625" style="1" customWidth="1"/>
    <col min="13877" max="13877" width="2.42578125" style="1" customWidth="1"/>
    <col min="13878" max="13888" width="4.140625" style="1" customWidth="1"/>
    <col min="13889" max="13889" width="5.85546875" style="1" customWidth="1"/>
    <col min="13890" max="13891" width="6.42578125" style="1" customWidth="1"/>
    <col min="13892" max="13892" width="6.7109375" style="1" customWidth="1"/>
    <col min="13893" max="14080" width="9.140625" style="1"/>
    <col min="14081" max="14081" width="3.42578125" style="1" customWidth="1"/>
    <col min="14082" max="14082" width="19.140625" style="1" customWidth="1"/>
    <col min="14083" max="14083" width="14.570312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3" width="4.7109375" style="1" customWidth="1"/>
    <col min="14094" max="14096" width="5" style="1" customWidth="1"/>
    <col min="14097" max="14097" width="3.28515625" style="1" customWidth="1"/>
    <col min="14098" max="14098" width="2.7109375" style="1" customWidth="1"/>
    <col min="14099" max="14099" width="3.28515625" style="1" customWidth="1"/>
    <col min="14100" max="14100" width="2.7109375" style="1" customWidth="1"/>
    <col min="14101" max="14101" width="3.28515625" style="1" customWidth="1"/>
    <col min="14102" max="14102" width="2.7109375" style="1" customWidth="1"/>
    <col min="14103" max="14103" width="3.28515625" style="1" customWidth="1"/>
    <col min="14104" max="14104" width="2.7109375" style="1" customWidth="1"/>
    <col min="14105" max="14105" width="3.28515625" style="1" customWidth="1"/>
    <col min="14106" max="14106" width="2.7109375" style="1" customWidth="1"/>
    <col min="14107" max="14107" width="3.28515625" style="1" customWidth="1"/>
    <col min="14108" max="14108" width="2.7109375" style="1" customWidth="1"/>
    <col min="14109" max="14109" width="3.28515625" style="1" customWidth="1"/>
    <col min="14110" max="14110" width="2.7109375" style="1" customWidth="1"/>
    <col min="14111" max="14111" width="3.28515625" style="1" customWidth="1"/>
    <col min="14112" max="14112" width="2.7109375" style="1" customWidth="1"/>
    <col min="14113" max="14113" width="3.28515625" style="1" customWidth="1"/>
    <col min="14114" max="14114" width="2.7109375" style="1" customWidth="1"/>
    <col min="14115" max="14115" width="3.28515625" style="1" customWidth="1"/>
    <col min="14116" max="14116" width="2.7109375" style="1" customWidth="1"/>
    <col min="14117" max="14117" width="3.28515625" style="1" customWidth="1"/>
    <col min="14118" max="14118" width="2.7109375" style="1" customWidth="1"/>
    <col min="14119" max="14119" width="2.42578125" style="1" customWidth="1"/>
    <col min="14120" max="14120" width="2.28515625" style="1" customWidth="1"/>
    <col min="14121" max="14121" width="2.42578125" style="1" customWidth="1"/>
    <col min="14122" max="14132" width="4.140625" style="1" customWidth="1"/>
    <col min="14133" max="14133" width="2.42578125" style="1" customWidth="1"/>
    <col min="14134" max="14144" width="4.140625" style="1" customWidth="1"/>
    <col min="14145" max="14145" width="5.85546875" style="1" customWidth="1"/>
    <col min="14146" max="14147" width="6.42578125" style="1" customWidth="1"/>
    <col min="14148" max="14148" width="6.7109375" style="1" customWidth="1"/>
    <col min="14149" max="14336" width="9.140625" style="1"/>
    <col min="14337" max="14337" width="3.42578125" style="1" customWidth="1"/>
    <col min="14338" max="14338" width="19.140625" style="1" customWidth="1"/>
    <col min="14339" max="14339" width="14.570312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9" width="4.7109375" style="1" customWidth="1"/>
    <col min="14350" max="14352" width="5" style="1" customWidth="1"/>
    <col min="14353" max="14353" width="3.28515625" style="1" customWidth="1"/>
    <col min="14354" max="14354" width="2.7109375" style="1" customWidth="1"/>
    <col min="14355" max="14355" width="3.28515625" style="1" customWidth="1"/>
    <col min="14356" max="14356" width="2.7109375" style="1" customWidth="1"/>
    <col min="14357" max="14357" width="3.28515625" style="1" customWidth="1"/>
    <col min="14358" max="14358" width="2.7109375" style="1" customWidth="1"/>
    <col min="14359" max="14359" width="3.28515625" style="1" customWidth="1"/>
    <col min="14360" max="14360" width="2.7109375" style="1" customWidth="1"/>
    <col min="14361" max="14361" width="3.28515625" style="1" customWidth="1"/>
    <col min="14362" max="14362" width="2.7109375" style="1" customWidth="1"/>
    <col min="14363" max="14363" width="3.28515625" style="1" customWidth="1"/>
    <col min="14364" max="14364" width="2.7109375" style="1" customWidth="1"/>
    <col min="14365" max="14365" width="3.28515625" style="1" customWidth="1"/>
    <col min="14366" max="14366" width="2.7109375" style="1" customWidth="1"/>
    <col min="14367" max="14367" width="3.28515625" style="1" customWidth="1"/>
    <col min="14368" max="14368" width="2.7109375" style="1" customWidth="1"/>
    <col min="14369" max="14369" width="3.28515625" style="1" customWidth="1"/>
    <col min="14370" max="14370" width="2.7109375" style="1" customWidth="1"/>
    <col min="14371" max="14371" width="3.28515625" style="1" customWidth="1"/>
    <col min="14372" max="14372" width="2.7109375" style="1" customWidth="1"/>
    <col min="14373" max="14373" width="3.28515625" style="1" customWidth="1"/>
    <col min="14374" max="14374" width="2.7109375" style="1" customWidth="1"/>
    <col min="14375" max="14375" width="2.42578125" style="1" customWidth="1"/>
    <col min="14376" max="14376" width="2.28515625" style="1" customWidth="1"/>
    <col min="14377" max="14377" width="2.42578125" style="1" customWidth="1"/>
    <col min="14378" max="14388" width="4.140625" style="1" customWidth="1"/>
    <col min="14389" max="14389" width="2.42578125" style="1" customWidth="1"/>
    <col min="14390" max="14400" width="4.140625" style="1" customWidth="1"/>
    <col min="14401" max="14401" width="5.85546875" style="1" customWidth="1"/>
    <col min="14402" max="14403" width="6.42578125" style="1" customWidth="1"/>
    <col min="14404" max="14404" width="6.7109375" style="1" customWidth="1"/>
    <col min="14405" max="14592" width="9.140625" style="1"/>
    <col min="14593" max="14593" width="3.42578125" style="1" customWidth="1"/>
    <col min="14594" max="14594" width="19.140625" style="1" customWidth="1"/>
    <col min="14595" max="14595" width="14.570312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5" width="4.7109375" style="1" customWidth="1"/>
    <col min="14606" max="14608" width="5" style="1" customWidth="1"/>
    <col min="14609" max="14609" width="3.28515625" style="1" customWidth="1"/>
    <col min="14610" max="14610" width="2.7109375" style="1" customWidth="1"/>
    <col min="14611" max="14611" width="3.28515625" style="1" customWidth="1"/>
    <col min="14612" max="14612" width="2.7109375" style="1" customWidth="1"/>
    <col min="14613" max="14613" width="3.28515625" style="1" customWidth="1"/>
    <col min="14614" max="14614" width="2.7109375" style="1" customWidth="1"/>
    <col min="14615" max="14615" width="3.28515625" style="1" customWidth="1"/>
    <col min="14616" max="14616" width="2.7109375" style="1" customWidth="1"/>
    <col min="14617" max="14617" width="3.28515625" style="1" customWidth="1"/>
    <col min="14618" max="14618" width="2.7109375" style="1" customWidth="1"/>
    <col min="14619" max="14619" width="3.28515625" style="1" customWidth="1"/>
    <col min="14620" max="14620" width="2.7109375" style="1" customWidth="1"/>
    <col min="14621" max="14621" width="3.28515625" style="1" customWidth="1"/>
    <col min="14622" max="14622" width="2.7109375" style="1" customWidth="1"/>
    <col min="14623" max="14623" width="3.28515625" style="1" customWidth="1"/>
    <col min="14624" max="14624" width="2.7109375" style="1" customWidth="1"/>
    <col min="14625" max="14625" width="3.28515625" style="1" customWidth="1"/>
    <col min="14626" max="14626" width="2.7109375" style="1" customWidth="1"/>
    <col min="14627" max="14627" width="3.28515625" style="1" customWidth="1"/>
    <col min="14628" max="14628" width="2.7109375" style="1" customWidth="1"/>
    <col min="14629" max="14629" width="3.28515625" style="1" customWidth="1"/>
    <col min="14630" max="14630" width="2.7109375" style="1" customWidth="1"/>
    <col min="14631" max="14631" width="2.42578125" style="1" customWidth="1"/>
    <col min="14632" max="14632" width="2.28515625" style="1" customWidth="1"/>
    <col min="14633" max="14633" width="2.42578125" style="1" customWidth="1"/>
    <col min="14634" max="14644" width="4.140625" style="1" customWidth="1"/>
    <col min="14645" max="14645" width="2.42578125" style="1" customWidth="1"/>
    <col min="14646" max="14656" width="4.140625" style="1" customWidth="1"/>
    <col min="14657" max="14657" width="5.85546875" style="1" customWidth="1"/>
    <col min="14658" max="14659" width="6.42578125" style="1" customWidth="1"/>
    <col min="14660" max="14660" width="6.7109375" style="1" customWidth="1"/>
    <col min="14661" max="14848" width="9.140625" style="1"/>
    <col min="14849" max="14849" width="3.42578125" style="1" customWidth="1"/>
    <col min="14850" max="14850" width="19.140625" style="1" customWidth="1"/>
    <col min="14851" max="14851" width="14.570312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1" width="4.7109375" style="1" customWidth="1"/>
    <col min="14862" max="14864" width="5" style="1" customWidth="1"/>
    <col min="14865" max="14865" width="3.28515625" style="1" customWidth="1"/>
    <col min="14866" max="14866" width="2.7109375" style="1" customWidth="1"/>
    <col min="14867" max="14867" width="3.28515625" style="1" customWidth="1"/>
    <col min="14868" max="14868" width="2.7109375" style="1" customWidth="1"/>
    <col min="14869" max="14869" width="3.28515625" style="1" customWidth="1"/>
    <col min="14870" max="14870" width="2.7109375" style="1" customWidth="1"/>
    <col min="14871" max="14871" width="3.28515625" style="1" customWidth="1"/>
    <col min="14872" max="14872" width="2.7109375" style="1" customWidth="1"/>
    <col min="14873" max="14873" width="3.28515625" style="1" customWidth="1"/>
    <col min="14874" max="14874" width="2.7109375" style="1" customWidth="1"/>
    <col min="14875" max="14875" width="3.28515625" style="1" customWidth="1"/>
    <col min="14876" max="14876" width="2.7109375" style="1" customWidth="1"/>
    <col min="14877" max="14877" width="3.28515625" style="1" customWidth="1"/>
    <col min="14878" max="14878" width="2.7109375" style="1" customWidth="1"/>
    <col min="14879" max="14879" width="3.28515625" style="1" customWidth="1"/>
    <col min="14880" max="14880" width="2.7109375" style="1" customWidth="1"/>
    <col min="14881" max="14881" width="3.28515625" style="1" customWidth="1"/>
    <col min="14882" max="14882" width="2.7109375" style="1" customWidth="1"/>
    <col min="14883" max="14883" width="3.28515625" style="1" customWidth="1"/>
    <col min="14884" max="14884" width="2.7109375" style="1" customWidth="1"/>
    <col min="14885" max="14885" width="3.28515625" style="1" customWidth="1"/>
    <col min="14886" max="14886" width="2.7109375" style="1" customWidth="1"/>
    <col min="14887" max="14887" width="2.42578125" style="1" customWidth="1"/>
    <col min="14888" max="14888" width="2.28515625" style="1" customWidth="1"/>
    <col min="14889" max="14889" width="2.42578125" style="1" customWidth="1"/>
    <col min="14890" max="14900" width="4.140625" style="1" customWidth="1"/>
    <col min="14901" max="14901" width="2.42578125" style="1" customWidth="1"/>
    <col min="14902" max="14912" width="4.140625" style="1" customWidth="1"/>
    <col min="14913" max="14913" width="5.85546875" style="1" customWidth="1"/>
    <col min="14914" max="14915" width="6.42578125" style="1" customWidth="1"/>
    <col min="14916" max="14916" width="6.7109375" style="1" customWidth="1"/>
    <col min="14917" max="15104" width="9.140625" style="1"/>
    <col min="15105" max="15105" width="3.42578125" style="1" customWidth="1"/>
    <col min="15106" max="15106" width="19.140625" style="1" customWidth="1"/>
    <col min="15107" max="15107" width="14.570312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7" width="4.7109375" style="1" customWidth="1"/>
    <col min="15118" max="15120" width="5" style="1" customWidth="1"/>
    <col min="15121" max="15121" width="3.28515625" style="1" customWidth="1"/>
    <col min="15122" max="15122" width="2.7109375" style="1" customWidth="1"/>
    <col min="15123" max="15123" width="3.28515625" style="1" customWidth="1"/>
    <col min="15124" max="15124" width="2.7109375" style="1" customWidth="1"/>
    <col min="15125" max="15125" width="3.28515625" style="1" customWidth="1"/>
    <col min="15126" max="15126" width="2.7109375" style="1" customWidth="1"/>
    <col min="15127" max="15127" width="3.28515625" style="1" customWidth="1"/>
    <col min="15128" max="15128" width="2.7109375" style="1" customWidth="1"/>
    <col min="15129" max="15129" width="3.28515625" style="1" customWidth="1"/>
    <col min="15130" max="15130" width="2.7109375" style="1" customWidth="1"/>
    <col min="15131" max="15131" width="3.28515625" style="1" customWidth="1"/>
    <col min="15132" max="15132" width="2.7109375" style="1" customWidth="1"/>
    <col min="15133" max="15133" width="3.28515625" style="1" customWidth="1"/>
    <col min="15134" max="15134" width="2.7109375" style="1" customWidth="1"/>
    <col min="15135" max="15135" width="3.28515625" style="1" customWidth="1"/>
    <col min="15136" max="15136" width="2.7109375" style="1" customWidth="1"/>
    <col min="15137" max="15137" width="3.28515625" style="1" customWidth="1"/>
    <col min="15138" max="15138" width="2.7109375" style="1" customWidth="1"/>
    <col min="15139" max="15139" width="3.28515625" style="1" customWidth="1"/>
    <col min="15140" max="15140" width="2.7109375" style="1" customWidth="1"/>
    <col min="15141" max="15141" width="3.28515625" style="1" customWidth="1"/>
    <col min="15142" max="15142" width="2.7109375" style="1" customWidth="1"/>
    <col min="15143" max="15143" width="2.42578125" style="1" customWidth="1"/>
    <col min="15144" max="15144" width="2.28515625" style="1" customWidth="1"/>
    <col min="15145" max="15145" width="2.42578125" style="1" customWidth="1"/>
    <col min="15146" max="15156" width="4.140625" style="1" customWidth="1"/>
    <col min="15157" max="15157" width="2.42578125" style="1" customWidth="1"/>
    <col min="15158" max="15168" width="4.140625" style="1" customWidth="1"/>
    <col min="15169" max="15169" width="5.85546875" style="1" customWidth="1"/>
    <col min="15170" max="15171" width="6.42578125" style="1" customWidth="1"/>
    <col min="15172" max="15172" width="6.7109375" style="1" customWidth="1"/>
    <col min="15173" max="15360" width="9.140625" style="1"/>
    <col min="15361" max="15361" width="3.42578125" style="1" customWidth="1"/>
    <col min="15362" max="15362" width="19.140625" style="1" customWidth="1"/>
    <col min="15363" max="15363" width="14.570312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3" width="4.7109375" style="1" customWidth="1"/>
    <col min="15374" max="15376" width="5" style="1" customWidth="1"/>
    <col min="15377" max="15377" width="3.28515625" style="1" customWidth="1"/>
    <col min="15378" max="15378" width="2.7109375" style="1" customWidth="1"/>
    <col min="15379" max="15379" width="3.28515625" style="1" customWidth="1"/>
    <col min="15380" max="15380" width="2.7109375" style="1" customWidth="1"/>
    <col min="15381" max="15381" width="3.28515625" style="1" customWidth="1"/>
    <col min="15382" max="15382" width="2.7109375" style="1" customWidth="1"/>
    <col min="15383" max="15383" width="3.28515625" style="1" customWidth="1"/>
    <col min="15384" max="15384" width="2.7109375" style="1" customWidth="1"/>
    <col min="15385" max="15385" width="3.28515625" style="1" customWidth="1"/>
    <col min="15386" max="15386" width="2.7109375" style="1" customWidth="1"/>
    <col min="15387" max="15387" width="3.28515625" style="1" customWidth="1"/>
    <col min="15388" max="15388" width="2.7109375" style="1" customWidth="1"/>
    <col min="15389" max="15389" width="3.28515625" style="1" customWidth="1"/>
    <col min="15390" max="15390" width="2.7109375" style="1" customWidth="1"/>
    <col min="15391" max="15391" width="3.28515625" style="1" customWidth="1"/>
    <col min="15392" max="15392" width="2.7109375" style="1" customWidth="1"/>
    <col min="15393" max="15393" width="3.28515625" style="1" customWidth="1"/>
    <col min="15394" max="15394" width="2.7109375" style="1" customWidth="1"/>
    <col min="15395" max="15395" width="3.28515625" style="1" customWidth="1"/>
    <col min="15396" max="15396" width="2.7109375" style="1" customWidth="1"/>
    <col min="15397" max="15397" width="3.28515625" style="1" customWidth="1"/>
    <col min="15398" max="15398" width="2.7109375" style="1" customWidth="1"/>
    <col min="15399" max="15399" width="2.42578125" style="1" customWidth="1"/>
    <col min="15400" max="15400" width="2.28515625" style="1" customWidth="1"/>
    <col min="15401" max="15401" width="2.42578125" style="1" customWidth="1"/>
    <col min="15402" max="15412" width="4.140625" style="1" customWidth="1"/>
    <col min="15413" max="15413" width="2.42578125" style="1" customWidth="1"/>
    <col min="15414" max="15424" width="4.140625" style="1" customWidth="1"/>
    <col min="15425" max="15425" width="5.85546875" style="1" customWidth="1"/>
    <col min="15426" max="15427" width="6.42578125" style="1" customWidth="1"/>
    <col min="15428" max="15428" width="6.7109375" style="1" customWidth="1"/>
    <col min="15429" max="15616" width="9.140625" style="1"/>
    <col min="15617" max="15617" width="3.42578125" style="1" customWidth="1"/>
    <col min="15618" max="15618" width="19.140625" style="1" customWidth="1"/>
    <col min="15619" max="15619" width="14.570312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9" width="4.7109375" style="1" customWidth="1"/>
    <col min="15630" max="15632" width="5" style="1" customWidth="1"/>
    <col min="15633" max="15633" width="3.28515625" style="1" customWidth="1"/>
    <col min="15634" max="15634" width="2.7109375" style="1" customWidth="1"/>
    <col min="15635" max="15635" width="3.28515625" style="1" customWidth="1"/>
    <col min="15636" max="15636" width="2.7109375" style="1" customWidth="1"/>
    <col min="15637" max="15637" width="3.28515625" style="1" customWidth="1"/>
    <col min="15638" max="15638" width="2.7109375" style="1" customWidth="1"/>
    <col min="15639" max="15639" width="3.28515625" style="1" customWidth="1"/>
    <col min="15640" max="15640" width="2.7109375" style="1" customWidth="1"/>
    <col min="15641" max="15641" width="3.28515625" style="1" customWidth="1"/>
    <col min="15642" max="15642" width="2.7109375" style="1" customWidth="1"/>
    <col min="15643" max="15643" width="3.28515625" style="1" customWidth="1"/>
    <col min="15644" max="15644" width="2.7109375" style="1" customWidth="1"/>
    <col min="15645" max="15645" width="3.28515625" style="1" customWidth="1"/>
    <col min="15646" max="15646" width="2.7109375" style="1" customWidth="1"/>
    <col min="15647" max="15647" width="3.28515625" style="1" customWidth="1"/>
    <col min="15648" max="15648" width="2.7109375" style="1" customWidth="1"/>
    <col min="15649" max="15649" width="3.28515625" style="1" customWidth="1"/>
    <col min="15650" max="15650" width="2.7109375" style="1" customWidth="1"/>
    <col min="15651" max="15651" width="3.28515625" style="1" customWidth="1"/>
    <col min="15652" max="15652" width="2.7109375" style="1" customWidth="1"/>
    <col min="15653" max="15653" width="3.28515625" style="1" customWidth="1"/>
    <col min="15654" max="15654" width="2.7109375" style="1" customWidth="1"/>
    <col min="15655" max="15655" width="2.42578125" style="1" customWidth="1"/>
    <col min="15656" max="15656" width="2.28515625" style="1" customWidth="1"/>
    <col min="15657" max="15657" width="2.42578125" style="1" customWidth="1"/>
    <col min="15658" max="15668" width="4.140625" style="1" customWidth="1"/>
    <col min="15669" max="15669" width="2.42578125" style="1" customWidth="1"/>
    <col min="15670" max="15680" width="4.140625" style="1" customWidth="1"/>
    <col min="15681" max="15681" width="5.85546875" style="1" customWidth="1"/>
    <col min="15682" max="15683" width="6.42578125" style="1" customWidth="1"/>
    <col min="15684" max="15684" width="6.7109375" style="1" customWidth="1"/>
    <col min="15685" max="15872" width="9.140625" style="1"/>
    <col min="15873" max="15873" width="3.42578125" style="1" customWidth="1"/>
    <col min="15874" max="15874" width="19.140625" style="1" customWidth="1"/>
    <col min="15875" max="15875" width="14.570312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5" width="4.7109375" style="1" customWidth="1"/>
    <col min="15886" max="15888" width="5" style="1" customWidth="1"/>
    <col min="15889" max="15889" width="3.28515625" style="1" customWidth="1"/>
    <col min="15890" max="15890" width="2.7109375" style="1" customWidth="1"/>
    <col min="15891" max="15891" width="3.28515625" style="1" customWidth="1"/>
    <col min="15892" max="15892" width="2.7109375" style="1" customWidth="1"/>
    <col min="15893" max="15893" width="3.28515625" style="1" customWidth="1"/>
    <col min="15894" max="15894" width="2.7109375" style="1" customWidth="1"/>
    <col min="15895" max="15895" width="3.28515625" style="1" customWidth="1"/>
    <col min="15896" max="15896" width="2.7109375" style="1" customWidth="1"/>
    <col min="15897" max="15897" width="3.28515625" style="1" customWidth="1"/>
    <col min="15898" max="15898" width="2.7109375" style="1" customWidth="1"/>
    <col min="15899" max="15899" width="3.28515625" style="1" customWidth="1"/>
    <col min="15900" max="15900" width="2.7109375" style="1" customWidth="1"/>
    <col min="15901" max="15901" width="3.28515625" style="1" customWidth="1"/>
    <col min="15902" max="15902" width="2.7109375" style="1" customWidth="1"/>
    <col min="15903" max="15903" width="3.28515625" style="1" customWidth="1"/>
    <col min="15904" max="15904" width="2.7109375" style="1" customWidth="1"/>
    <col min="15905" max="15905" width="3.28515625" style="1" customWidth="1"/>
    <col min="15906" max="15906" width="2.7109375" style="1" customWidth="1"/>
    <col min="15907" max="15907" width="3.28515625" style="1" customWidth="1"/>
    <col min="15908" max="15908" width="2.7109375" style="1" customWidth="1"/>
    <col min="15909" max="15909" width="3.28515625" style="1" customWidth="1"/>
    <col min="15910" max="15910" width="2.7109375" style="1" customWidth="1"/>
    <col min="15911" max="15911" width="2.42578125" style="1" customWidth="1"/>
    <col min="15912" max="15912" width="2.28515625" style="1" customWidth="1"/>
    <col min="15913" max="15913" width="2.42578125" style="1" customWidth="1"/>
    <col min="15914" max="15924" width="4.140625" style="1" customWidth="1"/>
    <col min="15925" max="15925" width="2.42578125" style="1" customWidth="1"/>
    <col min="15926" max="15936" width="4.140625" style="1" customWidth="1"/>
    <col min="15937" max="15937" width="5.85546875" style="1" customWidth="1"/>
    <col min="15938" max="15939" width="6.42578125" style="1" customWidth="1"/>
    <col min="15940" max="15940" width="6.7109375" style="1" customWidth="1"/>
    <col min="15941" max="16128" width="9.140625" style="1"/>
    <col min="16129" max="16129" width="3.42578125" style="1" customWidth="1"/>
    <col min="16130" max="16130" width="19.140625" style="1" customWidth="1"/>
    <col min="16131" max="16131" width="14.570312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1" width="4.7109375" style="1" customWidth="1"/>
    <col min="16142" max="16144" width="5" style="1" customWidth="1"/>
    <col min="16145" max="16145" width="3.28515625" style="1" customWidth="1"/>
    <col min="16146" max="16146" width="2.7109375" style="1" customWidth="1"/>
    <col min="16147" max="16147" width="3.28515625" style="1" customWidth="1"/>
    <col min="16148" max="16148" width="2.7109375" style="1" customWidth="1"/>
    <col min="16149" max="16149" width="3.28515625" style="1" customWidth="1"/>
    <col min="16150" max="16150" width="2.7109375" style="1" customWidth="1"/>
    <col min="16151" max="16151" width="3.28515625" style="1" customWidth="1"/>
    <col min="16152" max="16152" width="2.7109375" style="1" customWidth="1"/>
    <col min="16153" max="16153" width="3.28515625" style="1" customWidth="1"/>
    <col min="16154" max="16154" width="2.7109375" style="1" customWidth="1"/>
    <col min="16155" max="16155" width="3.28515625" style="1" customWidth="1"/>
    <col min="16156" max="16156" width="2.7109375" style="1" customWidth="1"/>
    <col min="16157" max="16157" width="3.28515625" style="1" customWidth="1"/>
    <col min="16158" max="16158" width="2.7109375" style="1" customWidth="1"/>
    <col min="16159" max="16159" width="3.28515625" style="1" customWidth="1"/>
    <col min="16160" max="16160" width="2.7109375" style="1" customWidth="1"/>
    <col min="16161" max="16161" width="3.28515625" style="1" customWidth="1"/>
    <col min="16162" max="16162" width="2.7109375" style="1" customWidth="1"/>
    <col min="16163" max="16163" width="3.28515625" style="1" customWidth="1"/>
    <col min="16164" max="16164" width="2.7109375" style="1" customWidth="1"/>
    <col min="16165" max="16165" width="3.28515625" style="1" customWidth="1"/>
    <col min="16166" max="16166" width="2.7109375" style="1" customWidth="1"/>
    <col min="16167" max="16167" width="2.42578125" style="1" customWidth="1"/>
    <col min="16168" max="16168" width="2.28515625" style="1" customWidth="1"/>
    <col min="16169" max="16169" width="2.42578125" style="1" customWidth="1"/>
    <col min="16170" max="16180" width="4.140625" style="1" customWidth="1"/>
    <col min="16181" max="16181" width="2.42578125" style="1" customWidth="1"/>
    <col min="16182" max="16192" width="4.140625" style="1" customWidth="1"/>
    <col min="16193" max="16193" width="5.85546875" style="1" customWidth="1"/>
    <col min="16194" max="16195" width="6.42578125" style="1" customWidth="1"/>
    <col min="16196" max="16196" width="6.7109375" style="1" customWidth="1"/>
    <col min="16197" max="16384" width="9.140625" style="1"/>
  </cols>
  <sheetData>
    <row r="1" spans="1:69" ht="18.75" x14ac:dyDescent="0.3">
      <c r="A1" s="217" t="s">
        <v>160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J1" s="54"/>
      <c r="AK1" s="54"/>
      <c r="AL1" s="54"/>
      <c r="AM1" s="55"/>
      <c r="AN1" s="55"/>
      <c r="AO1" s="56"/>
      <c r="AP1" s="218" t="s">
        <v>161</v>
      </c>
      <c r="AQ1" s="219"/>
      <c r="AR1" s="57">
        <f>SUM(MAX(L5:L40)*3)</f>
        <v>33</v>
      </c>
      <c r="AS1" s="220" t="s">
        <v>162</v>
      </c>
      <c r="AT1" s="221"/>
      <c r="AU1" s="222"/>
      <c r="AV1" s="58">
        <f>SUM(ROUND(AR1/100*65,0))</f>
        <v>21</v>
      </c>
      <c r="AW1" s="218" t="s">
        <v>163</v>
      </c>
      <c r="AX1" s="219"/>
      <c r="AY1" s="58">
        <f>MAX(L5:L40)</f>
        <v>11</v>
      </c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9"/>
    </row>
    <row r="2" spans="1:69" ht="25.5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60"/>
      <c r="AJ2" s="60"/>
      <c r="AK2" s="60"/>
      <c r="AL2" s="60"/>
      <c r="AM2" s="54"/>
      <c r="AN2" s="54"/>
      <c r="AO2" s="54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9"/>
    </row>
    <row r="3" spans="1:69" ht="15.75" x14ac:dyDescent="0.25">
      <c r="A3" s="223" t="s">
        <v>164</v>
      </c>
      <c r="B3" s="223"/>
      <c r="C3" s="62"/>
      <c r="D3" s="212"/>
      <c r="E3" s="212"/>
      <c r="F3" s="212"/>
      <c r="G3" s="212"/>
      <c r="H3" s="63"/>
      <c r="I3" s="64"/>
      <c r="J3" s="64"/>
      <c r="K3" s="64"/>
      <c r="L3" s="64"/>
      <c r="M3" s="64"/>
      <c r="N3" s="224" t="s">
        <v>165</v>
      </c>
      <c r="O3" s="224"/>
      <c r="P3" s="224"/>
      <c r="Q3" s="224"/>
      <c r="R3" s="225" t="s">
        <v>166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65"/>
      <c r="AN3" s="65"/>
      <c r="AO3" s="65"/>
      <c r="AP3" s="213" t="s">
        <v>167</v>
      </c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54"/>
      <c r="BB3" s="213" t="s">
        <v>168</v>
      </c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59"/>
    </row>
    <row r="4" spans="1:69" ht="24" x14ac:dyDescent="0.2">
      <c r="A4" s="66" t="s">
        <v>169</v>
      </c>
      <c r="B4" s="67" t="s">
        <v>170</v>
      </c>
      <c r="C4" s="68" t="s">
        <v>171</v>
      </c>
      <c r="D4" s="69" t="s">
        <v>0</v>
      </c>
      <c r="E4" s="70" t="s">
        <v>172</v>
      </c>
      <c r="F4" s="71" t="s">
        <v>173</v>
      </c>
      <c r="G4" s="71" t="s">
        <v>174</v>
      </c>
      <c r="H4" s="71"/>
      <c r="I4" s="71" t="s">
        <v>175</v>
      </c>
      <c r="J4" s="71" t="s">
        <v>1</v>
      </c>
      <c r="K4" s="71" t="s">
        <v>176</v>
      </c>
      <c r="L4" s="71" t="s">
        <v>177</v>
      </c>
      <c r="M4" s="71" t="s">
        <v>178</v>
      </c>
      <c r="N4" s="71" t="s">
        <v>179</v>
      </c>
      <c r="O4" s="71" t="s">
        <v>180</v>
      </c>
      <c r="P4" s="72" t="s">
        <v>181</v>
      </c>
      <c r="Q4" s="214">
        <v>1</v>
      </c>
      <c r="R4" s="215"/>
      <c r="S4" s="209">
        <v>2</v>
      </c>
      <c r="T4" s="216"/>
      <c r="U4" s="216">
        <v>3</v>
      </c>
      <c r="V4" s="216"/>
      <c r="W4" s="216">
        <v>4</v>
      </c>
      <c r="X4" s="216"/>
      <c r="Y4" s="216">
        <v>5</v>
      </c>
      <c r="Z4" s="216"/>
      <c r="AA4" s="216">
        <v>6</v>
      </c>
      <c r="AB4" s="216"/>
      <c r="AC4" s="216">
        <v>7</v>
      </c>
      <c r="AD4" s="216"/>
      <c r="AE4" s="216">
        <v>8</v>
      </c>
      <c r="AF4" s="216"/>
      <c r="AG4" s="216">
        <v>9</v>
      </c>
      <c r="AH4" s="216"/>
      <c r="AI4" s="208">
        <v>10</v>
      </c>
      <c r="AJ4" s="209"/>
      <c r="AK4" s="208">
        <v>11</v>
      </c>
      <c r="AL4" s="209"/>
      <c r="AM4" s="73"/>
      <c r="AN4" s="73"/>
      <c r="AO4" s="73"/>
      <c r="AP4" s="74">
        <v>1</v>
      </c>
      <c r="AQ4" s="74">
        <v>2</v>
      </c>
      <c r="AR4" s="74">
        <v>3</v>
      </c>
      <c r="AS4" s="74">
        <v>4</v>
      </c>
      <c r="AT4" s="74">
        <v>5</v>
      </c>
      <c r="AU4" s="74">
        <v>6</v>
      </c>
      <c r="AV4" s="74">
        <v>7</v>
      </c>
      <c r="AW4" s="74">
        <v>8</v>
      </c>
      <c r="AX4" s="74">
        <v>9</v>
      </c>
      <c r="AY4" s="74">
        <v>10</v>
      </c>
      <c r="AZ4" s="74">
        <v>11</v>
      </c>
      <c r="BA4" s="75"/>
      <c r="BB4" s="76">
        <v>1</v>
      </c>
      <c r="BC4" s="76">
        <v>2</v>
      </c>
      <c r="BD4" s="76">
        <v>3</v>
      </c>
      <c r="BE4" s="76">
        <v>4</v>
      </c>
      <c r="BF4" s="76">
        <v>5</v>
      </c>
      <c r="BG4" s="76">
        <v>6</v>
      </c>
      <c r="BH4" s="76">
        <v>7</v>
      </c>
      <c r="BI4" s="76">
        <v>8</v>
      </c>
      <c r="BJ4" s="76">
        <v>9</v>
      </c>
      <c r="BK4" s="76">
        <v>10</v>
      </c>
      <c r="BL4" s="76">
        <v>11</v>
      </c>
      <c r="BM4" s="76" t="s">
        <v>182</v>
      </c>
      <c r="BN4" s="77" t="s">
        <v>183</v>
      </c>
      <c r="BO4" s="77" t="s">
        <v>184</v>
      </c>
      <c r="BP4" s="78" t="s">
        <v>185</v>
      </c>
      <c r="BQ4" s="59"/>
    </row>
    <row r="5" spans="1:69" ht="14.25" x14ac:dyDescent="0.2">
      <c r="A5" s="79">
        <v>1</v>
      </c>
      <c r="B5" s="80" t="s">
        <v>51</v>
      </c>
      <c r="C5" s="80" t="s">
        <v>13</v>
      </c>
      <c r="D5" s="81" t="s">
        <v>50</v>
      </c>
      <c r="E5" s="82">
        <f>IF(G5=0,0,IF(G5+F5&lt;1000,1000,G5+F5))</f>
        <v>1511</v>
      </c>
      <c r="F5" s="83">
        <v>0</v>
      </c>
      <c r="G5" s="81">
        <v>1511</v>
      </c>
      <c r="H5" s="84"/>
      <c r="I5" s="85">
        <f>SUM(G5-N5)</f>
        <v>294.09090909090901</v>
      </c>
      <c r="J5" s="86">
        <v>16</v>
      </c>
      <c r="K5" s="87">
        <v>15</v>
      </c>
      <c r="L5" s="88">
        <v>11</v>
      </c>
      <c r="M5" s="88">
        <f t="shared" ref="M5:M40" si="0">IF(L5=0,0,K5/(L5*3)%)</f>
        <v>45.454545454545453</v>
      </c>
      <c r="N5" s="88">
        <f>SUM(AP5:AZ5)/L5</f>
        <v>1216.909090909091</v>
      </c>
      <c r="O5" s="85">
        <f>BM5</f>
        <v>170</v>
      </c>
      <c r="P5" s="89">
        <f>BP5</f>
        <v>160</v>
      </c>
      <c r="Q5" s="90">
        <v>19</v>
      </c>
      <c r="R5" s="91">
        <v>0</v>
      </c>
      <c r="S5" s="92">
        <v>23</v>
      </c>
      <c r="T5" s="91">
        <v>3</v>
      </c>
      <c r="U5" s="93">
        <v>16</v>
      </c>
      <c r="V5" s="94">
        <v>3</v>
      </c>
      <c r="W5" s="95">
        <v>31</v>
      </c>
      <c r="X5" s="94">
        <v>1</v>
      </c>
      <c r="Y5" s="93">
        <v>5</v>
      </c>
      <c r="Z5" s="94">
        <v>0</v>
      </c>
      <c r="AA5" s="93">
        <v>13</v>
      </c>
      <c r="AB5" s="94">
        <v>1</v>
      </c>
      <c r="AC5" s="93">
        <v>21</v>
      </c>
      <c r="AD5" s="96">
        <v>3</v>
      </c>
      <c r="AE5" s="97">
        <v>18</v>
      </c>
      <c r="AF5" s="98">
        <v>3</v>
      </c>
      <c r="AG5" s="95">
        <v>9</v>
      </c>
      <c r="AH5" s="96">
        <v>0</v>
      </c>
      <c r="AI5" s="95">
        <v>20</v>
      </c>
      <c r="AJ5" s="94">
        <v>0</v>
      </c>
      <c r="AK5" s="93">
        <v>33</v>
      </c>
      <c r="AL5" s="94">
        <v>1</v>
      </c>
      <c r="AM5" s="99"/>
      <c r="AN5" s="100">
        <f t="shared" ref="AN5:AN40" si="1">SUM(R5+T5+V5+X5+Z5+AB5+AD5+AF5+AH5+AJ5+AL5)</f>
        <v>15</v>
      </c>
      <c r="AO5" s="99"/>
      <c r="AP5" s="101">
        <f t="shared" ref="AP5:AP40" si="2">IF(B5="BRIVS",0,(LOOKUP(Q5,$A$5:$A$40,$G$5:$G$40)))</f>
        <v>1200</v>
      </c>
      <c r="AQ5" s="102">
        <f t="shared" ref="AQ5:AQ40" si="3">IF(B5="BRIVS",0,(LOOKUP(S5,$A$5:$A$40,$G$5:$G$40)))</f>
        <v>1174</v>
      </c>
      <c r="AR5" s="103">
        <f t="shared" ref="AR5:AR40" si="4">IF(B5="BRIVS",0,(LOOKUP(U5,$A$5:$A$40,$G$5:$G$40)))</f>
        <v>1204</v>
      </c>
      <c r="AS5" s="102">
        <f t="shared" ref="AS5:AS40" si="5">IF(B5="BRIVS",0,(LOOKUP(W5,$A$5:$A$40,$G$5:$G$40)))</f>
        <v>1118</v>
      </c>
      <c r="AT5" s="103">
        <f t="shared" ref="AT5:AT40" si="6">IF(B5="BRIVS",0,(LOOKUP(Y5,$A$5:$A$40,$G$5:$G$40)))</f>
        <v>1359</v>
      </c>
      <c r="AU5" s="103">
        <f t="shared" ref="AU5:AU40" si="7">IF(B5="BRIVS",0,(LOOKUP(AA5,$A$5:$A$40,$G$5:$G$40)))</f>
        <v>1271</v>
      </c>
      <c r="AV5" s="103">
        <f t="shared" ref="AV5:AV40" si="8">IF(B5="BRIVS",0,(LOOKUP(AC5,$A$5:$A$40,$G$5:$G$40)))</f>
        <v>1266</v>
      </c>
      <c r="AW5" s="103">
        <f t="shared" ref="AW5:AW40" si="9">IF(B5="BRIVS",0,(LOOKUP(AE5,$A$5:$A$40,$G$5:$G$40)))</f>
        <v>1200</v>
      </c>
      <c r="AX5" s="102">
        <f t="shared" ref="AX5:AX40" si="10">IF(B5="BRIVS",0,(LOOKUP(AG5,$A$5:$A$40,$G$5:$G$40)))</f>
        <v>1330</v>
      </c>
      <c r="AY5" s="103">
        <f t="shared" ref="AY5:AY40" si="11">IF(B5="BRIVS",0,(LOOKUP(AI5,$A$5:$A$40,$G$5:$G$40)))</f>
        <v>1187</v>
      </c>
      <c r="AZ5" s="103">
        <f t="shared" ref="AZ5:AZ40" si="12">IF(B5="BRIVS",0,(LOOKUP(AK5,$A$5:$A$40,$G$5:$G$40)))</f>
        <v>1077</v>
      </c>
      <c r="BA5" s="54"/>
      <c r="BB5" s="104">
        <f t="shared" ref="BB5:BB40" si="13">IF(Q5=999,0,(LOOKUP($Q5,$A$5:$A$40,$K$5:$K$40)))</f>
        <v>19</v>
      </c>
      <c r="BC5" s="105">
        <f t="shared" ref="BC5:BC40" si="14">IF(S5=999,0,(LOOKUP($S5,$A$5:$A$40,$K$5:$K$40)))</f>
        <v>14</v>
      </c>
      <c r="BD5" s="105">
        <f t="shared" ref="BD5:BD40" si="15">IF(U5=999,0,(LOOKUP($U5,$A$5:$A$40,$K$5:$K$40)))</f>
        <v>17</v>
      </c>
      <c r="BE5" s="106">
        <f t="shared" ref="BE5:BE40" si="16">IF(W5=999,0,(LOOKUP($W5,$A$5:$A$40,$K$5:$K$40)))</f>
        <v>13</v>
      </c>
      <c r="BF5" s="105">
        <f t="shared" ref="BF5:BF40" si="17">IF(Y5=999,0,(LOOKUP($Y5,$A$5:$A$40,$K$5:$K$40)))</f>
        <v>17</v>
      </c>
      <c r="BG5" s="105">
        <f t="shared" ref="BG5:BG40" si="18">IF(AA5=999,0,(LOOKUP($AA5,$A$5:$A$40,$K$5:$K$40)))</f>
        <v>14</v>
      </c>
      <c r="BH5" s="105">
        <f t="shared" ref="BH5:BH40" si="19">IF(AC5=999,0,(LOOKUP($AC5,$A$5:$A$40,$K$5:$K$40)))</f>
        <v>10</v>
      </c>
      <c r="BI5" s="105">
        <f t="shared" ref="BI5:BI40" si="20">IF(AE5=999,0,(LOOKUP($AE5,$A$5:$A$40,$K$5:$K$40)))</f>
        <v>14</v>
      </c>
      <c r="BJ5" s="105">
        <f t="shared" ref="BJ5:BJ40" si="21">IF(AG5=999,0,(LOOKUP($AG5,$A$5:$A$40,$K$5:$K$40)))</f>
        <v>18</v>
      </c>
      <c r="BK5" s="105">
        <f t="shared" ref="BK5:BK40" si="22">IF(AI5=999,0,(LOOKUP($AI5,$A$5:$A$40,$K$5:$K$40)))</f>
        <v>20</v>
      </c>
      <c r="BL5" s="105">
        <f t="shared" ref="BL5:BL40" si="23">IF(AK5=999,0,(LOOKUP($AK5,$A$5:$A$40,$K$5:$K$40)))</f>
        <v>14</v>
      </c>
      <c r="BM5" s="107">
        <f>SUM(BB5,BC5,BD5,BE5,BF5,BH5,BG5,BI5,BJ5,BK5,BL5)</f>
        <v>170</v>
      </c>
      <c r="BN5" s="106">
        <f>IF($AY$1&gt;8,(IF($AY$1=9,MIN(BB5:BJ5),IF($AY$1=10,MIN(BB5:BK5),IF($AY$1=11,MIN(BB5:BL5))))),(IF($AY$1=4,MIN(BB5:BE5),IF($AY$1=5,MIN(BB5:BF5),IF($AY$1=6,MIN(BB5:BG5),IF($AY$1=7,MIN(BB5:BH5),IF($AY$1=8,MIN(BB5:BI5))))))))</f>
        <v>10</v>
      </c>
      <c r="BO5" s="106">
        <f>IF($AY$1&gt;8,(IF($AY$1=9,MAX(BB5:BJ5),IF($AY$1=10,MAX(BB5:BK5),IF($AY$1=11,MAX(BB5:BL5))))),(IF($AY$1=4,MAX(BB5:BE5),IF($AY$1=5,MAX(BB5:BF5),IF($AY$1=6,MAX(BB5:BG5),IF($AY$1=7,MAX(BB5:BH5),IF($AY$1=8,MAX(BB5:BI5))))))))</f>
        <v>20</v>
      </c>
      <c r="BP5" s="108">
        <f>SUM($BM5-$BN5)</f>
        <v>160</v>
      </c>
      <c r="BQ5" s="59"/>
    </row>
    <row r="6" spans="1:69" ht="15.75" x14ac:dyDescent="0.2">
      <c r="A6" s="109">
        <v>2</v>
      </c>
      <c r="B6" s="110" t="s">
        <v>3</v>
      </c>
      <c r="C6" s="111" t="s">
        <v>14</v>
      </c>
      <c r="D6" s="112" t="s">
        <v>50</v>
      </c>
      <c r="E6" s="113">
        <f>IF(G6=0,0,IF(G6+F6&lt;1000,1000,G6+F6))</f>
        <v>1491</v>
      </c>
      <c r="F6" s="114">
        <f>IF(L6=0,0,IF(G6+(IF(I6&gt;-150,(IF(I6&gt;=150,IF(K6&gt;=$AV$1,0,SUM(IF(MAX(Q6:AL6)=999,K6-3,K6)-L6*3*(15+50)%)*10),SUM(IF(MAX(Q6:AL6)=999,K6-3,K6)-L6*3*(I6/10+50)%)*10)),(IF(I6&lt;-150,IF((IF(MAX(Q6:AL6)=999,K6-3,K6)-L6*3*(I6/10+50)%)*10&lt;1,0,(IF(MAX(Q6:AL6)=999,K6-3,K6)-L6*3*(I6/10+50)%)*10))))),(IF(I6&gt;-150,(IF(I6&gt;150,IF(K6&gt;=$AV$1,0,SUM(IF(MAX(Q6:AL6)=999,K6-3,K6)-L6*3*(15+50)%)*10),SUM(IF(MAX(Q6:AL6)=999,K6-3,K6)-L6*3*(I6/10+50)%)*10)),(IF(I6&lt;-150,IF((IF(MAX(Q6:AL6)=999,K6-3,K6)-L6*3*(I6/10+50)%)*10&lt;1,0,(IF(MAX(Q6:AL6)=999,K6-3,K6)-L6*3*(I6/10+50)%)*10)))))))</f>
        <v>0</v>
      </c>
      <c r="G6" s="112">
        <v>1491</v>
      </c>
      <c r="H6" s="115"/>
      <c r="I6" s="116">
        <f>SUM(G6-N6)</f>
        <v>243.72727272727275</v>
      </c>
      <c r="J6" s="117">
        <v>2</v>
      </c>
      <c r="K6" s="118">
        <v>23</v>
      </c>
      <c r="L6" s="119">
        <v>11</v>
      </c>
      <c r="M6" s="120">
        <f t="shared" si="0"/>
        <v>69.696969696969688</v>
      </c>
      <c r="N6" s="121">
        <f>SUM(AP6:AZ6)/L6</f>
        <v>1247.2727272727273</v>
      </c>
      <c r="O6" s="122">
        <f>BM6</f>
        <v>197</v>
      </c>
      <c r="P6" s="123">
        <f>BP6</f>
        <v>186</v>
      </c>
      <c r="Q6" s="124">
        <v>20</v>
      </c>
      <c r="R6" s="125">
        <v>0</v>
      </c>
      <c r="S6" s="126">
        <v>26</v>
      </c>
      <c r="T6" s="127">
        <v>3</v>
      </c>
      <c r="U6" s="128">
        <v>22</v>
      </c>
      <c r="V6" s="129">
        <v>3</v>
      </c>
      <c r="W6" s="126">
        <v>24</v>
      </c>
      <c r="X6" s="129">
        <v>3</v>
      </c>
      <c r="Y6" s="128">
        <v>4</v>
      </c>
      <c r="Z6" s="129">
        <v>1</v>
      </c>
      <c r="AA6" s="128">
        <v>5</v>
      </c>
      <c r="AB6" s="129">
        <v>3</v>
      </c>
      <c r="AC6" s="128">
        <v>25</v>
      </c>
      <c r="AD6" s="127">
        <v>3</v>
      </c>
      <c r="AE6" s="124">
        <v>7</v>
      </c>
      <c r="AF6" s="125">
        <v>0</v>
      </c>
      <c r="AG6" s="130">
        <v>19</v>
      </c>
      <c r="AH6" s="127">
        <v>3</v>
      </c>
      <c r="AI6" s="126">
        <v>28</v>
      </c>
      <c r="AJ6" s="129">
        <v>3</v>
      </c>
      <c r="AK6" s="126">
        <v>9</v>
      </c>
      <c r="AL6" s="129">
        <v>1</v>
      </c>
      <c r="AM6" s="99"/>
      <c r="AN6" s="100">
        <f t="shared" si="1"/>
        <v>23</v>
      </c>
      <c r="AO6" s="99"/>
      <c r="AP6" s="131">
        <f t="shared" si="2"/>
        <v>1187</v>
      </c>
      <c r="AQ6" s="106">
        <f t="shared" si="3"/>
        <v>1159</v>
      </c>
      <c r="AR6" s="132">
        <f t="shared" si="4"/>
        <v>1176</v>
      </c>
      <c r="AS6" s="106">
        <f t="shared" si="5"/>
        <v>1238</v>
      </c>
      <c r="AT6" s="132">
        <f t="shared" si="6"/>
        <v>1421</v>
      </c>
      <c r="AU6" s="132">
        <f t="shared" si="7"/>
        <v>1359</v>
      </c>
      <c r="AV6" s="132">
        <f t="shared" si="8"/>
        <v>1167</v>
      </c>
      <c r="AW6" s="132">
        <f t="shared" si="9"/>
        <v>1336</v>
      </c>
      <c r="AX6" s="106">
        <f t="shared" si="10"/>
        <v>1200</v>
      </c>
      <c r="AY6" s="132">
        <f t="shared" si="11"/>
        <v>1147</v>
      </c>
      <c r="AZ6" s="132">
        <f t="shared" si="12"/>
        <v>1330</v>
      </c>
      <c r="BA6" s="54"/>
      <c r="BB6" s="133">
        <f t="shared" si="13"/>
        <v>20</v>
      </c>
      <c r="BC6" s="132">
        <f t="shared" si="14"/>
        <v>15</v>
      </c>
      <c r="BD6" s="132">
        <f t="shared" si="15"/>
        <v>19</v>
      </c>
      <c r="BE6" s="106">
        <f t="shared" si="16"/>
        <v>11</v>
      </c>
      <c r="BF6" s="132">
        <f t="shared" si="17"/>
        <v>24</v>
      </c>
      <c r="BG6" s="132">
        <f t="shared" si="18"/>
        <v>17</v>
      </c>
      <c r="BH6" s="132">
        <f t="shared" si="19"/>
        <v>21</v>
      </c>
      <c r="BI6" s="132">
        <f t="shared" si="20"/>
        <v>18</v>
      </c>
      <c r="BJ6" s="132">
        <f t="shared" si="21"/>
        <v>19</v>
      </c>
      <c r="BK6" s="132">
        <f t="shared" si="22"/>
        <v>15</v>
      </c>
      <c r="BL6" s="132">
        <f t="shared" si="23"/>
        <v>18</v>
      </c>
      <c r="BM6" s="107">
        <f>SUM(BB6,BC6,BD6,BE6,BF6,BH6,BG6,BI6,BJ6,BK6,BL6)</f>
        <v>197</v>
      </c>
      <c r="BN6" s="106">
        <f>IF($AY$1&gt;8,(IF($AY$1=9,MIN(BB6:BJ6),IF($AY$1=10,MIN(BB6:BK6),IF($AY$1=11,MIN(BB6:BL6))))),(IF($AY$1=4,MIN(BB6:BE6),IF($AY$1=5,MIN(BB6:BF6),IF($AY$1=6,MIN(BB6:BG6),IF($AY$1=7,MIN(BB6:BH6),IF($AY$1=8,MIN(BB6:BI6))))))))</f>
        <v>11</v>
      </c>
      <c r="BO6" s="106">
        <f>IF($AY$1&gt;8,(IF($AY$1=9,MAX(BB6:BJ6),IF($AY$1=10,MAX(BB6:BK6),IF($AY$1=11,MAX(BB6:BL6))))),(IF($AY$1=4,MAX(BB6:BE6),IF($AY$1=5,MAX(BB6:BF6),IF($AY$1=6,MAX(BB6:BG6),IF($AY$1=7,MAX(BB6:BH6),IF($AY$1=8,MAX(BB6:BI6))))))))</f>
        <v>24</v>
      </c>
      <c r="BP6" s="108">
        <f>SUM($BM6-$BN6)</f>
        <v>186</v>
      </c>
      <c r="BQ6" s="59"/>
    </row>
    <row r="7" spans="1:69" ht="14.25" x14ac:dyDescent="0.2">
      <c r="A7" s="134">
        <v>3</v>
      </c>
      <c r="B7" s="52" t="s">
        <v>52</v>
      </c>
      <c r="C7" s="53" t="s">
        <v>12</v>
      </c>
      <c r="D7" s="135" t="s">
        <v>50</v>
      </c>
      <c r="E7" s="136">
        <f t="shared" ref="E7:E40" si="24">IF(G7=0,0,IF(G7+F7&lt;1000,1000,G7+F7))</f>
        <v>1433</v>
      </c>
      <c r="F7" s="137">
        <v>0</v>
      </c>
      <c r="G7" s="135">
        <v>1433</v>
      </c>
      <c r="H7" s="138"/>
      <c r="I7" s="139">
        <f t="shared" ref="I7:I40" si="25">SUM(G7-N7)</f>
        <v>226.18181818181824</v>
      </c>
      <c r="J7" s="140">
        <v>7</v>
      </c>
      <c r="K7" s="141">
        <v>19</v>
      </c>
      <c r="L7" s="142">
        <v>11</v>
      </c>
      <c r="M7" s="121">
        <f t="shared" si="0"/>
        <v>57.575757575757571</v>
      </c>
      <c r="N7" s="121">
        <f t="shared" ref="N7:N40" si="26">SUM(AP7:AZ7)/L7</f>
        <v>1206.8181818181818</v>
      </c>
      <c r="O7" s="122">
        <f t="shared" ref="O7:O40" si="27">BM7</f>
        <v>163</v>
      </c>
      <c r="P7" s="123">
        <f t="shared" ref="P7:P40" si="28">BP7</f>
        <v>153</v>
      </c>
      <c r="Q7" s="124">
        <v>21</v>
      </c>
      <c r="R7" s="125">
        <v>1</v>
      </c>
      <c r="S7" s="126">
        <v>25</v>
      </c>
      <c r="T7" s="127">
        <v>1</v>
      </c>
      <c r="U7" s="128">
        <v>7</v>
      </c>
      <c r="V7" s="129">
        <v>1</v>
      </c>
      <c r="W7" s="126">
        <v>29</v>
      </c>
      <c r="X7" s="129">
        <v>3</v>
      </c>
      <c r="Y7" s="128">
        <v>36</v>
      </c>
      <c r="Z7" s="129">
        <v>1</v>
      </c>
      <c r="AA7" s="128">
        <v>20</v>
      </c>
      <c r="AB7" s="129">
        <v>0</v>
      </c>
      <c r="AC7" s="128">
        <v>13</v>
      </c>
      <c r="AD7" s="127">
        <v>3</v>
      </c>
      <c r="AE7" s="124">
        <v>9</v>
      </c>
      <c r="AF7" s="125">
        <v>0</v>
      </c>
      <c r="AG7" s="130">
        <v>30</v>
      </c>
      <c r="AH7" s="127">
        <v>3</v>
      </c>
      <c r="AI7" s="126">
        <v>15</v>
      </c>
      <c r="AJ7" s="129">
        <v>3</v>
      </c>
      <c r="AK7" s="126">
        <v>28</v>
      </c>
      <c r="AL7" s="129">
        <v>3</v>
      </c>
      <c r="AM7" s="99"/>
      <c r="AN7" s="100">
        <f t="shared" si="1"/>
        <v>19</v>
      </c>
      <c r="AO7" s="99"/>
      <c r="AP7" s="131">
        <f t="shared" si="2"/>
        <v>1266</v>
      </c>
      <c r="AQ7" s="106">
        <f t="shared" si="3"/>
        <v>1167</v>
      </c>
      <c r="AR7" s="132">
        <f t="shared" si="4"/>
        <v>1336</v>
      </c>
      <c r="AS7" s="106">
        <f t="shared" si="5"/>
        <v>1142</v>
      </c>
      <c r="AT7" s="132">
        <f t="shared" si="6"/>
        <v>1052</v>
      </c>
      <c r="AU7" s="132">
        <f t="shared" si="7"/>
        <v>1187</v>
      </c>
      <c r="AV7" s="132">
        <f t="shared" si="8"/>
        <v>1271</v>
      </c>
      <c r="AW7" s="132">
        <f t="shared" si="9"/>
        <v>1330</v>
      </c>
      <c r="AX7" s="106">
        <f t="shared" si="10"/>
        <v>1129</v>
      </c>
      <c r="AY7" s="132">
        <f t="shared" si="11"/>
        <v>1248</v>
      </c>
      <c r="AZ7" s="132">
        <f t="shared" si="12"/>
        <v>1147</v>
      </c>
      <c r="BA7" s="54"/>
      <c r="BB7" s="133">
        <f t="shared" si="13"/>
        <v>10</v>
      </c>
      <c r="BC7" s="132">
        <f t="shared" si="14"/>
        <v>21</v>
      </c>
      <c r="BD7" s="132">
        <f t="shared" si="15"/>
        <v>18</v>
      </c>
      <c r="BE7" s="106">
        <f t="shared" si="16"/>
        <v>11</v>
      </c>
      <c r="BF7" s="132">
        <f t="shared" si="17"/>
        <v>12</v>
      </c>
      <c r="BG7" s="132">
        <f t="shared" si="18"/>
        <v>20</v>
      </c>
      <c r="BH7" s="132">
        <f t="shared" si="19"/>
        <v>14</v>
      </c>
      <c r="BI7" s="132">
        <f t="shared" si="20"/>
        <v>18</v>
      </c>
      <c r="BJ7" s="132">
        <f t="shared" si="21"/>
        <v>11</v>
      </c>
      <c r="BK7" s="132">
        <f t="shared" si="22"/>
        <v>13</v>
      </c>
      <c r="BL7" s="132">
        <f t="shared" si="23"/>
        <v>15</v>
      </c>
      <c r="BM7" s="107">
        <f t="shared" ref="BM7:BM40" si="29">SUM(BB7,BC7,BD7,BE7,BF7,BH7,BG7,BI7,BJ7,BK7,BL7)</f>
        <v>163</v>
      </c>
      <c r="BN7" s="106">
        <f t="shared" ref="BN7:BN40" si="30">IF($AY$1&gt;8,(IF($AY$1=9,MIN(BB7:BJ7),IF($AY$1=10,MIN(BB7:BK7),IF($AY$1=11,MIN(BB7:BL7))))),(IF($AY$1=4,MIN(BB7:BE7),IF($AY$1=5,MIN(BB7:BF7),IF($AY$1=6,MIN(BB7:BG7),IF($AY$1=7,MIN(BB7:BH7),IF($AY$1=8,MIN(BB7:BI7))))))))</f>
        <v>10</v>
      </c>
      <c r="BO7" s="106">
        <f t="shared" ref="BO7:BO40" si="31">IF($AY$1&gt;8,(IF($AY$1=9,MAX(BB7:BJ7),IF($AY$1=10,MAX(BB7:BK7),IF($AY$1=11,MAX(BB7:BL7))))),(IF($AY$1=4,MAX(BB7:BE7),IF($AY$1=5,MAX(BB7:BF7),IF($AY$1=6,MAX(BB7:BG7),IF($AY$1=7,MAX(BB7:BH7),IF($AY$1=8,MAX(BB7:BI7))))))))</f>
        <v>21</v>
      </c>
      <c r="BP7" s="108">
        <f t="shared" ref="BP7:BP40" si="32">SUM($BM7-$BN7)</f>
        <v>153</v>
      </c>
      <c r="BQ7" s="59"/>
    </row>
    <row r="8" spans="1:69" ht="15.75" x14ac:dyDescent="0.2">
      <c r="A8" s="109">
        <v>4</v>
      </c>
      <c r="B8" s="110" t="s">
        <v>36</v>
      </c>
      <c r="C8" s="143" t="s">
        <v>37</v>
      </c>
      <c r="D8" s="112" t="s">
        <v>50</v>
      </c>
      <c r="E8" s="113">
        <f t="shared" si="24"/>
        <v>1421</v>
      </c>
      <c r="F8" s="144">
        <f>IF(L8=0,0,IF(G8+(IF(I8&gt;-150,(IF(I8&gt;=150,IF(K8&gt;=$AV$1,0,SUM(IF(MAX(Q8:AL8)=999,K8-3,K8)-L8*3*(15+50)%)*10),SUM(IF(MAX(Q8:AL8)=999,K8-3,K8)-L8*3*(I8/10+50)%)*10)),(IF(I8&lt;-150,IF((IF(MAX(Q8:AL8)=999,K8-3,K8)-L8*3*(I8/10+50)%)*10&lt;1,0,(IF(MAX(Q8:AL8)=999,K8-3,K8)-L8*3*(I8/10+50)%)*10))))),(IF(I8&gt;-150,(IF(I8&gt;150,IF(K8&gt;=$AV$1,0,SUM(IF(MAX(Q8:AL8)=999,K8-3,K8)-L8*3*(15+50)%)*10),SUM(IF(MAX(Q8:AL8)=999,K8-3,K8)-L8*3*(I8/10+50)%)*10)),(IF(I8&lt;-150,IF((IF(MAX(Q8:AL8)=999,K8-3,K8)-L8*3*(I8/10+50)%)*10&lt;1,0,(IF(MAX(Q8:AL8)=999,K8-3,K8)-L8*3*(I8/10+50)%)*10)))))))</f>
        <v>0</v>
      </c>
      <c r="G8" s="112">
        <v>1421</v>
      </c>
      <c r="H8" s="115"/>
      <c r="I8" s="116">
        <f t="shared" si="25"/>
        <v>151.4545454545455</v>
      </c>
      <c r="J8" s="117">
        <v>1</v>
      </c>
      <c r="K8" s="118">
        <v>24</v>
      </c>
      <c r="L8" s="119">
        <v>11</v>
      </c>
      <c r="M8" s="120">
        <f t="shared" si="0"/>
        <v>72.72727272727272</v>
      </c>
      <c r="N8" s="121">
        <f t="shared" si="26"/>
        <v>1269.5454545454545</v>
      </c>
      <c r="O8" s="122">
        <f t="shared" si="27"/>
        <v>195</v>
      </c>
      <c r="P8" s="123">
        <f t="shared" si="28"/>
        <v>184</v>
      </c>
      <c r="Q8" s="124">
        <v>22</v>
      </c>
      <c r="R8" s="125">
        <v>3</v>
      </c>
      <c r="S8" s="126">
        <v>20</v>
      </c>
      <c r="T8" s="127">
        <v>3</v>
      </c>
      <c r="U8" s="128">
        <v>24</v>
      </c>
      <c r="V8" s="129">
        <v>3</v>
      </c>
      <c r="W8" s="126">
        <v>18</v>
      </c>
      <c r="X8" s="129">
        <v>3</v>
      </c>
      <c r="Y8" s="128">
        <v>2</v>
      </c>
      <c r="Z8" s="129">
        <v>1</v>
      </c>
      <c r="AA8" s="128">
        <v>25</v>
      </c>
      <c r="AB8" s="129">
        <v>0</v>
      </c>
      <c r="AC8" s="128">
        <v>19</v>
      </c>
      <c r="AD8" s="127">
        <v>3</v>
      </c>
      <c r="AE8" s="124">
        <v>12</v>
      </c>
      <c r="AF8" s="125">
        <v>1</v>
      </c>
      <c r="AG8" s="130">
        <v>7</v>
      </c>
      <c r="AH8" s="127">
        <v>3</v>
      </c>
      <c r="AI8" s="126">
        <v>9</v>
      </c>
      <c r="AJ8" s="129">
        <v>1</v>
      </c>
      <c r="AK8" s="126">
        <v>5</v>
      </c>
      <c r="AL8" s="129">
        <v>3</v>
      </c>
      <c r="AM8" s="99"/>
      <c r="AN8" s="100">
        <f t="shared" si="1"/>
        <v>24</v>
      </c>
      <c r="AO8" s="99"/>
      <c r="AP8" s="131">
        <f t="shared" si="2"/>
        <v>1176</v>
      </c>
      <c r="AQ8" s="106">
        <f t="shared" si="3"/>
        <v>1187</v>
      </c>
      <c r="AR8" s="132">
        <f t="shared" si="4"/>
        <v>1238</v>
      </c>
      <c r="AS8" s="106">
        <f t="shared" si="5"/>
        <v>1200</v>
      </c>
      <c r="AT8" s="132">
        <f t="shared" si="6"/>
        <v>1491</v>
      </c>
      <c r="AU8" s="132">
        <f t="shared" si="7"/>
        <v>1167</v>
      </c>
      <c r="AV8" s="132">
        <f t="shared" si="8"/>
        <v>1200</v>
      </c>
      <c r="AW8" s="132">
        <f t="shared" si="9"/>
        <v>1281</v>
      </c>
      <c r="AX8" s="106">
        <f t="shared" si="10"/>
        <v>1336</v>
      </c>
      <c r="AY8" s="132">
        <f t="shared" si="11"/>
        <v>1330</v>
      </c>
      <c r="AZ8" s="132">
        <f t="shared" si="12"/>
        <v>1359</v>
      </c>
      <c r="BA8" s="54"/>
      <c r="BB8" s="133">
        <f t="shared" si="13"/>
        <v>19</v>
      </c>
      <c r="BC8" s="132">
        <f t="shared" si="14"/>
        <v>20</v>
      </c>
      <c r="BD8" s="132">
        <f t="shared" si="15"/>
        <v>11</v>
      </c>
      <c r="BE8" s="106">
        <f t="shared" si="16"/>
        <v>14</v>
      </c>
      <c r="BF8" s="132">
        <f t="shared" si="17"/>
        <v>23</v>
      </c>
      <c r="BG8" s="132">
        <f t="shared" si="18"/>
        <v>21</v>
      </c>
      <c r="BH8" s="132">
        <f t="shared" si="19"/>
        <v>19</v>
      </c>
      <c r="BI8" s="132">
        <f t="shared" si="20"/>
        <v>15</v>
      </c>
      <c r="BJ8" s="132">
        <f t="shared" si="21"/>
        <v>18</v>
      </c>
      <c r="BK8" s="132">
        <f t="shared" si="22"/>
        <v>18</v>
      </c>
      <c r="BL8" s="132">
        <f t="shared" si="23"/>
        <v>17</v>
      </c>
      <c r="BM8" s="107">
        <f t="shared" si="29"/>
        <v>195</v>
      </c>
      <c r="BN8" s="106">
        <f t="shared" si="30"/>
        <v>11</v>
      </c>
      <c r="BO8" s="106">
        <f t="shared" si="31"/>
        <v>23</v>
      </c>
      <c r="BP8" s="108">
        <f t="shared" si="32"/>
        <v>184</v>
      </c>
      <c r="BQ8" s="59"/>
    </row>
    <row r="9" spans="1:69" ht="14.25" x14ac:dyDescent="0.2">
      <c r="A9" s="134">
        <v>5</v>
      </c>
      <c r="B9" s="52" t="s">
        <v>38</v>
      </c>
      <c r="C9" s="53" t="s">
        <v>39</v>
      </c>
      <c r="D9" s="135"/>
      <c r="E9" s="136">
        <f t="shared" si="24"/>
        <v>1341.71</v>
      </c>
      <c r="F9" s="145">
        <f>IF(L9=0,0,IF(G9+(IF(I9&gt;-150,(IF(I9&gt;=150,IF(K9&gt;=$AV$1,0,SUM(IF(MAX(Q9:AL9)=999,K9-3,K9)-L9*3*(15+50)%)*10),SUM(IF(MAX(Q9:AL9)=999,K9-3,K9)-L9*3*(I9/10+50)%)*10)),(IF(I9&lt;-150,IF((IF(MAX(Q9:AL9)=999,K9-3,K9)-L9*3*(I9/10+50)%)*10&lt;1,0,(IF(MAX(Q9:AL9)=999,K9-3,K9)-L9*3*(I9/10+50)%)*10))))),(IF(I9&gt;-150,(IF(I9&gt;150,IF(K9&gt;=$AV$1,0,SUM(IF(MAX(Q9:AL9)=999,K9-3,K9)-L9*3*(15+50)%)*10),SUM(IF(MAX(Q9:AL9)=999,K9-3,K9)-L9*3*(I9/10+50)%)*10)),(IF(I9&lt;-150,IF((IF(MAX(Q9:AL9)=999,K9-3,K9)-L9*3*(I9/10+50)%)*10&lt;1,0,(IF(MAX(Q9:AL9)=999,K9-3,K9)-L9*3*(I9/10+50)%)*10)))))))</f>
        <v>-17.289999999999957</v>
      </c>
      <c r="G9" s="135">
        <v>1359</v>
      </c>
      <c r="H9" s="138"/>
      <c r="I9" s="139">
        <f t="shared" si="25"/>
        <v>67.545454545454504</v>
      </c>
      <c r="J9" s="140">
        <v>10</v>
      </c>
      <c r="K9" s="141">
        <v>17</v>
      </c>
      <c r="L9" s="146">
        <v>11</v>
      </c>
      <c r="M9" s="147">
        <f t="shared" si="0"/>
        <v>51.515151515151516</v>
      </c>
      <c r="N9" s="148">
        <f t="shared" si="26"/>
        <v>1291.4545454545455</v>
      </c>
      <c r="O9" s="139">
        <f t="shared" si="27"/>
        <v>190</v>
      </c>
      <c r="P9" s="149">
        <f t="shared" si="28"/>
        <v>179</v>
      </c>
      <c r="Q9" s="124">
        <v>23</v>
      </c>
      <c r="R9" s="125">
        <v>3</v>
      </c>
      <c r="S9" s="126">
        <v>18</v>
      </c>
      <c r="T9" s="127">
        <v>0</v>
      </c>
      <c r="U9" s="128">
        <v>20</v>
      </c>
      <c r="V9" s="129">
        <v>1</v>
      </c>
      <c r="W9" s="126">
        <v>10</v>
      </c>
      <c r="X9" s="129">
        <v>3</v>
      </c>
      <c r="Y9" s="128">
        <v>1</v>
      </c>
      <c r="Z9" s="129">
        <v>3</v>
      </c>
      <c r="AA9" s="128">
        <v>2</v>
      </c>
      <c r="AB9" s="129">
        <v>0</v>
      </c>
      <c r="AC9" s="128">
        <v>9</v>
      </c>
      <c r="AD9" s="127">
        <v>1</v>
      </c>
      <c r="AE9" s="124">
        <v>30</v>
      </c>
      <c r="AF9" s="125">
        <v>3</v>
      </c>
      <c r="AG9" s="130">
        <v>22</v>
      </c>
      <c r="AH9" s="127">
        <v>0</v>
      </c>
      <c r="AI9" s="126">
        <v>12</v>
      </c>
      <c r="AJ9" s="129">
        <v>3</v>
      </c>
      <c r="AK9" s="126">
        <v>4</v>
      </c>
      <c r="AL9" s="129">
        <v>0</v>
      </c>
      <c r="AM9" s="99"/>
      <c r="AN9" s="100">
        <f t="shared" si="1"/>
        <v>17</v>
      </c>
      <c r="AO9" s="99"/>
      <c r="AP9" s="131">
        <f t="shared" si="2"/>
        <v>1174</v>
      </c>
      <c r="AQ9" s="106">
        <f t="shared" si="3"/>
        <v>1200</v>
      </c>
      <c r="AR9" s="132">
        <f t="shared" si="4"/>
        <v>1187</v>
      </c>
      <c r="AS9" s="106">
        <f t="shared" si="5"/>
        <v>1306</v>
      </c>
      <c r="AT9" s="132">
        <f t="shared" si="6"/>
        <v>1511</v>
      </c>
      <c r="AU9" s="132">
        <f t="shared" si="7"/>
        <v>1491</v>
      </c>
      <c r="AV9" s="132">
        <f t="shared" si="8"/>
        <v>1330</v>
      </c>
      <c r="AW9" s="132">
        <f t="shared" si="9"/>
        <v>1129</v>
      </c>
      <c r="AX9" s="106">
        <f t="shared" si="10"/>
        <v>1176</v>
      </c>
      <c r="AY9" s="132">
        <f t="shared" si="11"/>
        <v>1281</v>
      </c>
      <c r="AZ9" s="132">
        <f t="shared" si="12"/>
        <v>1421</v>
      </c>
      <c r="BA9" s="54"/>
      <c r="BB9" s="133">
        <f t="shared" si="13"/>
        <v>14</v>
      </c>
      <c r="BC9" s="132">
        <f t="shared" si="14"/>
        <v>14</v>
      </c>
      <c r="BD9" s="132">
        <f t="shared" si="15"/>
        <v>20</v>
      </c>
      <c r="BE9" s="106">
        <f t="shared" si="16"/>
        <v>17</v>
      </c>
      <c r="BF9" s="132">
        <f t="shared" si="17"/>
        <v>15</v>
      </c>
      <c r="BG9" s="132">
        <f t="shared" si="18"/>
        <v>23</v>
      </c>
      <c r="BH9" s="132">
        <f t="shared" si="19"/>
        <v>18</v>
      </c>
      <c r="BI9" s="132">
        <f t="shared" si="20"/>
        <v>11</v>
      </c>
      <c r="BJ9" s="132">
        <f t="shared" si="21"/>
        <v>19</v>
      </c>
      <c r="BK9" s="132">
        <f t="shared" si="22"/>
        <v>15</v>
      </c>
      <c r="BL9" s="132">
        <f t="shared" si="23"/>
        <v>24</v>
      </c>
      <c r="BM9" s="107">
        <f t="shared" si="29"/>
        <v>190</v>
      </c>
      <c r="BN9" s="106">
        <f t="shared" si="30"/>
        <v>11</v>
      </c>
      <c r="BO9" s="106">
        <f t="shared" si="31"/>
        <v>24</v>
      </c>
      <c r="BP9" s="108">
        <f t="shared" si="32"/>
        <v>179</v>
      </c>
      <c r="BQ9" s="59"/>
    </row>
    <row r="10" spans="1:69" ht="14.25" x14ac:dyDescent="0.2">
      <c r="A10" s="134">
        <v>6</v>
      </c>
      <c r="B10" s="52" t="s">
        <v>68</v>
      </c>
      <c r="C10" s="53" t="s">
        <v>69</v>
      </c>
      <c r="D10" s="135"/>
      <c r="E10" s="136">
        <f t="shared" si="24"/>
        <v>1258</v>
      </c>
      <c r="F10" s="137">
        <v>0</v>
      </c>
      <c r="G10" s="135">
        <v>1258</v>
      </c>
      <c r="H10" s="138"/>
      <c r="I10" s="139">
        <f t="shared" si="25"/>
        <v>58.181818181818244</v>
      </c>
      <c r="J10" s="140">
        <v>27</v>
      </c>
      <c r="K10" s="141">
        <v>12</v>
      </c>
      <c r="L10" s="150">
        <v>11</v>
      </c>
      <c r="M10" s="148">
        <f t="shared" si="0"/>
        <v>36.36363636363636</v>
      </c>
      <c r="N10" s="148">
        <f t="shared" si="26"/>
        <v>1199.8181818181818</v>
      </c>
      <c r="O10" s="139">
        <f t="shared" si="27"/>
        <v>138</v>
      </c>
      <c r="P10" s="149">
        <f t="shared" si="28"/>
        <v>132</v>
      </c>
      <c r="Q10" s="124">
        <v>24</v>
      </c>
      <c r="R10" s="125">
        <v>0</v>
      </c>
      <c r="S10" s="126">
        <v>30</v>
      </c>
      <c r="T10" s="127">
        <v>0</v>
      </c>
      <c r="U10" s="128">
        <v>26</v>
      </c>
      <c r="V10" s="129">
        <v>3</v>
      </c>
      <c r="W10" s="126">
        <v>13</v>
      </c>
      <c r="X10" s="129">
        <v>3</v>
      </c>
      <c r="Y10" s="128">
        <v>22</v>
      </c>
      <c r="Z10" s="129">
        <v>0</v>
      </c>
      <c r="AA10" s="128">
        <v>9</v>
      </c>
      <c r="AB10" s="129">
        <v>0</v>
      </c>
      <c r="AC10" s="128">
        <v>33</v>
      </c>
      <c r="AD10" s="127">
        <v>0</v>
      </c>
      <c r="AE10" s="124">
        <v>35</v>
      </c>
      <c r="AF10" s="125">
        <v>3</v>
      </c>
      <c r="AG10" s="130">
        <v>15</v>
      </c>
      <c r="AH10" s="127">
        <v>0</v>
      </c>
      <c r="AI10" s="126">
        <v>27</v>
      </c>
      <c r="AJ10" s="129">
        <v>0</v>
      </c>
      <c r="AK10" s="126">
        <v>11</v>
      </c>
      <c r="AL10" s="129">
        <v>3</v>
      </c>
      <c r="AM10" s="99"/>
      <c r="AN10" s="100">
        <f t="shared" si="1"/>
        <v>12</v>
      </c>
      <c r="AO10" s="99"/>
      <c r="AP10" s="131">
        <f t="shared" si="2"/>
        <v>1238</v>
      </c>
      <c r="AQ10" s="106">
        <f t="shared" si="3"/>
        <v>1129</v>
      </c>
      <c r="AR10" s="132">
        <f t="shared" si="4"/>
        <v>1159</v>
      </c>
      <c r="AS10" s="106">
        <f t="shared" si="5"/>
        <v>1271</v>
      </c>
      <c r="AT10" s="132">
        <f t="shared" si="6"/>
        <v>1176</v>
      </c>
      <c r="AU10" s="132">
        <f t="shared" si="7"/>
        <v>1330</v>
      </c>
      <c r="AV10" s="132">
        <f t="shared" si="8"/>
        <v>1077</v>
      </c>
      <c r="AW10" s="132">
        <f t="shared" si="9"/>
        <v>1052</v>
      </c>
      <c r="AX10" s="106">
        <f t="shared" si="10"/>
        <v>1248</v>
      </c>
      <c r="AY10" s="132">
        <f t="shared" si="11"/>
        <v>1159</v>
      </c>
      <c r="AZ10" s="132">
        <f t="shared" si="12"/>
        <v>1359</v>
      </c>
      <c r="BA10" s="54"/>
      <c r="BB10" s="133">
        <f t="shared" si="13"/>
        <v>11</v>
      </c>
      <c r="BC10" s="132">
        <f t="shared" si="14"/>
        <v>11</v>
      </c>
      <c r="BD10" s="132">
        <f t="shared" si="15"/>
        <v>15</v>
      </c>
      <c r="BE10" s="106">
        <f t="shared" si="16"/>
        <v>14</v>
      </c>
      <c r="BF10" s="132">
        <f t="shared" si="17"/>
        <v>19</v>
      </c>
      <c r="BG10" s="132">
        <f t="shared" si="18"/>
        <v>18</v>
      </c>
      <c r="BH10" s="132">
        <f t="shared" si="19"/>
        <v>14</v>
      </c>
      <c r="BI10" s="132">
        <f t="shared" si="20"/>
        <v>6</v>
      </c>
      <c r="BJ10" s="132">
        <f t="shared" si="21"/>
        <v>13</v>
      </c>
      <c r="BK10" s="132">
        <f t="shared" si="22"/>
        <v>8</v>
      </c>
      <c r="BL10" s="132">
        <f t="shared" si="23"/>
        <v>9</v>
      </c>
      <c r="BM10" s="107">
        <f t="shared" si="29"/>
        <v>138</v>
      </c>
      <c r="BN10" s="106">
        <f t="shared" si="30"/>
        <v>6</v>
      </c>
      <c r="BO10" s="106">
        <f t="shared" si="31"/>
        <v>19</v>
      </c>
      <c r="BP10" s="108">
        <f t="shared" si="32"/>
        <v>132</v>
      </c>
      <c r="BQ10" s="59"/>
    </row>
    <row r="11" spans="1:69" ht="14.25" x14ac:dyDescent="0.2">
      <c r="A11" s="134">
        <v>7</v>
      </c>
      <c r="B11" s="52" t="s">
        <v>77</v>
      </c>
      <c r="C11" s="53" t="s">
        <v>78</v>
      </c>
      <c r="D11" s="135"/>
      <c r="E11" s="136">
        <f t="shared" si="24"/>
        <v>1331.59</v>
      </c>
      <c r="F11" s="151">
        <f>IF(L11=0,0,IF(G11+(IF(I11&gt;-150,(IF(I11&gt;=150,IF(K11&gt;=$AV$1,0,SUM(IF(MAX(Q11:AL11)=999,K11-3,K11)-L11*3*(15+50)%)*10),SUM(IF(MAX(Q11:AL11)=999,K11-3,K11)-L11*3*(I11/10+50)%)*10)),(IF(I11&lt;-150,IF((IF(MAX(Q11:AL11)=999,K11-3,K11)-L11*3*(I11/10+50)%)*10&lt;1,0,(IF(MAX(Q11:AL11)=999,K11-3,K11)-L11*3*(I11/10+50)%)*10))))),(IF(I11&gt;-150,(IF(I11&gt;150,IF(K11&gt;=$AV$1,0,SUM(IF(MAX(Q11:AL11)=999,K11-3,K11)-L11*3*(15+50)%)*10),SUM(IF(MAX(Q11:AL11)=999,K11-3,K11)-L11*3*(I11/10+50)%)*10)),(IF(I11&lt;-150,IF((IF(MAX(Q11:AL11)=999,K11-3,K11)-L11*3*(I11/10+50)%)*10&lt;1,0,(IF(MAX(Q11:AL11)=999,K11-3,K11)-L11*3*(I11/10+50)%)*10)))))))</f>
        <v>-4.4099999999999895</v>
      </c>
      <c r="G11" s="135">
        <v>1336</v>
      </c>
      <c r="H11" s="138"/>
      <c r="I11" s="139">
        <f t="shared" si="25"/>
        <v>58.818181818181756</v>
      </c>
      <c r="J11" s="140">
        <v>8</v>
      </c>
      <c r="K11" s="141">
        <v>18</v>
      </c>
      <c r="L11" s="150">
        <v>11</v>
      </c>
      <c r="M11" s="147">
        <f t="shared" si="0"/>
        <v>54.54545454545454</v>
      </c>
      <c r="N11" s="148">
        <f t="shared" si="26"/>
        <v>1277.1818181818182</v>
      </c>
      <c r="O11" s="139">
        <f t="shared" si="27"/>
        <v>194</v>
      </c>
      <c r="P11" s="149">
        <f t="shared" si="28"/>
        <v>184</v>
      </c>
      <c r="Q11" s="124">
        <v>25</v>
      </c>
      <c r="R11" s="125">
        <v>1</v>
      </c>
      <c r="S11" s="126">
        <v>21</v>
      </c>
      <c r="T11" s="127">
        <v>1</v>
      </c>
      <c r="U11" s="128">
        <v>3</v>
      </c>
      <c r="V11" s="129">
        <v>1</v>
      </c>
      <c r="W11" s="126">
        <v>32</v>
      </c>
      <c r="X11" s="129">
        <v>3</v>
      </c>
      <c r="Y11" s="128">
        <v>9</v>
      </c>
      <c r="Z11" s="129">
        <v>3</v>
      </c>
      <c r="AA11" s="128">
        <v>28</v>
      </c>
      <c r="AB11" s="129">
        <v>1</v>
      </c>
      <c r="AC11" s="128">
        <v>22</v>
      </c>
      <c r="AD11" s="127">
        <v>3</v>
      </c>
      <c r="AE11" s="124">
        <v>2</v>
      </c>
      <c r="AF11" s="125">
        <v>3</v>
      </c>
      <c r="AG11" s="130">
        <v>4</v>
      </c>
      <c r="AH11" s="127">
        <v>0</v>
      </c>
      <c r="AI11" s="126">
        <v>10</v>
      </c>
      <c r="AJ11" s="129">
        <v>1</v>
      </c>
      <c r="AK11" s="126">
        <v>17</v>
      </c>
      <c r="AL11" s="129">
        <v>1</v>
      </c>
      <c r="AM11" s="99"/>
      <c r="AN11" s="100">
        <f t="shared" si="1"/>
        <v>18</v>
      </c>
      <c r="AO11" s="99"/>
      <c r="AP11" s="131">
        <f t="shared" si="2"/>
        <v>1167</v>
      </c>
      <c r="AQ11" s="106">
        <f t="shared" si="3"/>
        <v>1266</v>
      </c>
      <c r="AR11" s="132">
        <f t="shared" si="4"/>
        <v>1433</v>
      </c>
      <c r="AS11" s="106">
        <f t="shared" si="5"/>
        <v>1112</v>
      </c>
      <c r="AT11" s="132">
        <f t="shared" si="6"/>
        <v>1330</v>
      </c>
      <c r="AU11" s="132">
        <f t="shared" si="7"/>
        <v>1147</v>
      </c>
      <c r="AV11" s="132">
        <f t="shared" si="8"/>
        <v>1176</v>
      </c>
      <c r="AW11" s="132">
        <f t="shared" si="9"/>
        <v>1491</v>
      </c>
      <c r="AX11" s="106">
        <f t="shared" si="10"/>
        <v>1421</v>
      </c>
      <c r="AY11" s="132">
        <f t="shared" si="11"/>
        <v>1306</v>
      </c>
      <c r="AZ11" s="132">
        <f t="shared" si="12"/>
        <v>1200</v>
      </c>
      <c r="BA11" s="54"/>
      <c r="BB11" s="133">
        <f t="shared" si="13"/>
        <v>21</v>
      </c>
      <c r="BC11" s="132">
        <f t="shared" si="14"/>
        <v>10</v>
      </c>
      <c r="BD11" s="132">
        <f t="shared" si="15"/>
        <v>19</v>
      </c>
      <c r="BE11" s="106">
        <f t="shared" si="16"/>
        <v>11</v>
      </c>
      <c r="BF11" s="132">
        <f t="shared" si="17"/>
        <v>18</v>
      </c>
      <c r="BG11" s="132">
        <f t="shared" si="18"/>
        <v>15</v>
      </c>
      <c r="BH11" s="132">
        <f t="shared" si="19"/>
        <v>19</v>
      </c>
      <c r="BI11" s="132">
        <f t="shared" si="20"/>
        <v>23</v>
      </c>
      <c r="BJ11" s="132">
        <f t="shared" si="21"/>
        <v>24</v>
      </c>
      <c r="BK11" s="132">
        <f t="shared" si="22"/>
        <v>17</v>
      </c>
      <c r="BL11" s="132">
        <f t="shared" si="23"/>
        <v>17</v>
      </c>
      <c r="BM11" s="107">
        <f t="shared" si="29"/>
        <v>194</v>
      </c>
      <c r="BN11" s="106">
        <f t="shared" si="30"/>
        <v>10</v>
      </c>
      <c r="BO11" s="106">
        <f t="shared" si="31"/>
        <v>24</v>
      </c>
      <c r="BP11" s="108">
        <f t="shared" si="32"/>
        <v>184</v>
      </c>
      <c r="BQ11" s="59"/>
    </row>
    <row r="12" spans="1:69" ht="14.25" x14ac:dyDescent="0.2">
      <c r="A12" s="134">
        <v>8</v>
      </c>
      <c r="B12" s="52" t="s">
        <v>40</v>
      </c>
      <c r="C12" s="53" t="s">
        <v>39</v>
      </c>
      <c r="D12" s="152"/>
      <c r="E12" s="136">
        <f t="shared" si="24"/>
        <v>1257.5</v>
      </c>
      <c r="F12" s="153">
        <f>IF(L12=0,0,IF(G12+(IF(I12&gt;-150,(IF(I12&gt;=150,IF(K12&gt;=$AV$1,0,SUM(IF(MAX(Q12:AL12)=999,K12-3,K12)-L12*3*(15+50)%)*10),SUM(IF(MAX(Q12:AL12)=999,K12-3,K12)-L12*3*(I12/10+50)%)*10)),(IF(I12&lt;-150,IF((IF(MAX(Q12:AL12)=999,K12-3,K12)-L12*3*(I12/10+50)%)*10&lt;1,0,(IF(MAX(Q12:AL12)=999,K12-3,K12)-L12*3*(I12/10+50)%)*10))))),(IF(I12&gt;-150,(IF(I12&gt;150,IF(K12&gt;=$AV$1,0,SUM(IF(MAX(Q12:AL12)=999,K12-3,K12)-L12*3*(15+50)%)*10),SUM(IF(MAX(Q12:AL12)=999,K12-3,K12)-L12*3*(I12/10+50)%)*10)),(IF(I12&lt;-150,IF((IF(MAX(Q12:AL12)=999,K12-3,K12)-L12*3*(I12/10+50)%)*10&lt;1,0,(IF(MAX(Q12:AL12)=999,K12-3,K12)-L12*3*(I12/10+50)%)*10)))))))</f>
        <v>-74.5</v>
      </c>
      <c r="G12" s="135">
        <v>1332</v>
      </c>
      <c r="H12" s="138"/>
      <c r="I12" s="139">
        <f t="shared" si="25"/>
        <v>166.09090909090901</v>
      </c>
      <c r="J12" s="140">
        <v>19</v>
      </c>
      <c r="K12" s="141">
        <v>14</v>
      </c>
      <c r="L12" s="150">
        <v>11</v>
      </c>
      <c r="M12" s="148">
        <f t="shared" si="0"/>
        <v>42.424242424242422</v>
      </c>
      <c r="N12" s="148">
        <f t="shared" si="26"/>
        <v>1165.909090909091</v>
      </c>
      <c r="O12" s="139">
        <f t="shared" si="27"/>
        <v>159</v>
      </c>
      <c r="P12" s="149">
        <f t="shared" si="28"/>
        <v>148</v>
      </c>
      <c r="Q12" s="124">
        <v>26</v>
      </c>
      <c r="R12" s="125">
        <v>1</v>
      </c>
      <c r="S12" s="126">
        <v>32</v>
      </c>
      <c r="T12" s="127">
        <v>3</v>
      </c>
      <c r="U12" s="128">
        <v>28</v>
      </c>
      <c r="V12" s="129">
        <v>3</v>
      </c>
      <c r="W12" s="126">
        <v>17</v>
      </c>
      <c r="X12" s="129">
        <v>1</v>
      </c>
      <c r="Y12" s="128">
        <v>19</v>
      </c>
      <c r="Z12" s="129">
        <v>0</v>
      </c>
      <c r="AA12" s="128">
        <v>16</v>
      </c>
      <c r="AB12" s="129">
        <v>0</v>
      </c>
      <c r="AC12" s="128">
        <v>10</v>
      </c>
      <c r="AD12" s="127">
        <v>1</v>
      </c>
      <c r="AE12" s="124">
        <v>23</v>
      </c>
      <c r="AF12" s="125">
        <v>0</v>
      </c>
      <c r="AG12" s="130">
        <v>29</v>
      </c>
      <c r="AH12" s="127">
        <v>1</v>
      </c>
      <c r="AI12" s="126">
        <v>36</v>
      </c>
      <c r="AJ12" s="129">
        <v>1</v>
      </c>
      <c r="AK12" s="126">
        <v>30</v>
      </c>
      <c r="AL12" s="129">
        <v>3</v>
      </c>
      <c r="AM12" s="99"/>
      <c r="AN12" s="100">
        <f t="shared" si="1"/>
        <v>14</v>
      </c>
      <c r="AO12" s="99"/>
      <c r="AP12" s="131">
        <f t="shared" si="2"/>
        <v>1159</v>
      </c>
      <c r="AQ12" s="106">
        <f t="shared" si="3"/>
        <v>1112</v>
      </c>
      <c r="AR12" s="132">
        <f t="shared" si="4"/>
        <v>1147</v>
      </c>
      <c r="AS12" s="106">
        <f t="shared" si="5"/>
        <v>1200</v>
      </c>
      <c r="AT12" s="132">
        <f t="shared" si="6"/>
        <v>1200</v>
      </c>
      <c r="AU12" s="132">
        <f t="shared" si="7"/>
        <v>1204</v>
      </c>
      <c r="AV12" s="132">
        <f t="shared" si="8"/>
        <v>1306</v>
      </c>
      <c r="AW12" s="132">
        <f t="shared" si="9"/>
        <v>1174</v>
      </c>
      <c r="AX12" s="106">
        <f t="shared" si="10"/>
        <v>1142</v>
      </c>
      <c r="AY12" s="132">
        <f t="shared" si="11"/>
        <v>1052</v>
      </c>
      <c r="AZ12" s="132">
        <f t="shared" si="12"/>
        <v>1129</v>
      </c>
      <c r="BA12" s="54"/>
      <c r="BB12" s="133">
        <f t="shared" si="13"/>
        <v>15</v>
      </c>
      <c r="BC12" s="132">
        <f t="shared" si="14"/>
        <v>11</v>
      </c>
      <c r="BD12" s="132">
        <f t="shared" si="15"/>
        <v>15</v>
      </c>
      <c r="BE12" s="106">
        <f t="shared" si="16"/>
        <v>17</v>
      </c>
      <c r="BF12" s="132">
        <f t="shared" si="17"/>
        <v>19</v>
      </c>
      <c r="BG12" s="132">
        <f t="shared" si="18"/>
        <v>17</v>
      </c>
      <c r="BH12" s="132">
        <f t="shared" si="19"/>
        <v>17</v>
      </c>
      <c r="BI12" s="132">
        <f t="shared" si="20"/>
        <v>14</v>
      </c>
      <c r="BJ12" s="132">
        <f t="shared" si="21"/>
        <v>11</v>
      </c>
      <c r="BK12" s="132">
        <f t="shared" si="22"/>
        <v>12</v>
      </c>
      <c r="BL12" s="132">
        <f t="shared" si="23"/>
        <v>11</v>
      </c>
      <c r="BM12" s="107">
        <f t="shared" si="29"/>
        <v>159</v>
      </c>
      <c r="BN12" s="106">
        <f t="shared" si="30"/>
        <v>11</v>
      </c>
      <c r="BO12" s="106">
        <f t="shared" si="31"/>
        <v>19</v>
      </c>
      <c r="BP12" s="108">
        <f t="shared" si="32"/>
        <v>148</v>
      </c>
      <c r="BQ12" s="59"/>
    </row>
    <row r="13" spans="1:69" ht="14.25" x14ac:dyDescent="0.2">
      <c r="A13" s="134">
        <v>9</v>
      </c>
      <c r="B13" s="52" t="s">
        <v>2</v>
      </c>
      <c r="C13" s="53" t="s">
        <v>12</v>
      </c>
      <c r="D13" s="152"/>
      <c r="E13" s="136">
        <f t="shared" si="24"/>
        <v>1343.83</v>
      </c>
      <c r="F13" s="145">
        <f>IF(L13=0,0,IF(G13+(IF(I13&gt;-150,(IF(I13&gt;=150,IF(K13&gt;=$AV$1,0,SUM(IF(MAX(Q13:AL13)=999,K13-3,K13)-L13*3*(15+50)%)*10),SUM(IF(MAX(Q13:AL13)=999,K13-3,K13)-L13*3*(I13/10+50)%)*10)),(IF(I13&lt;-150,IF((IF(MAX(Q13:AL13)=999,K13-3,K13)-L13*3*(I13/10+50)%)*10&lt;1,0,(IF(MAX(Q13:AL13)=999,K13-3,K13)-L13*3*(I13/10+50)%)*10))))),(IF(I13&gt;-150,(IF(I13&gt;150,IF(K13&gt;=$AV$1,0,SUM(IF(MAX(Q13:AL13)=999,K13-3,K13)-L13*3*(15+50)%)*10),SUM(IF(MAX(Q13:AL13)=999,K13-3,K13)-L13*3*(I13/10+50)%)*10)),(IF(I13&lt;-150,IF((IF(MAX(Q13:AL13)=999,K13-3,K13)-L13*3*(I13/10+50)%)*10&lt;1,0,(IF(MAX(Q13:AL13)=999,K13-3,K13)-L13*3*(I13/10+50)%)*10)))))))</f>
        <v>13.830000000000027</v>
      </c>
      <c r="G13" s="135">
        <v>1330</v>
      </c>
      <c r="H13" s="138"/>
      <c r="I13" s="139">
        <f t="shared" si="25"/>
        <v>3.5454545454545041</v>
      </c>
      <c r="J13" s="140">
        <v>9</v>
      </c>
      <c r="K13" s="141">
        <v>18</v>
      </c>
      <c r="L13" s="150">
        <v>11</v>
      </c>
      <c r="M13" s="147">
        <f t="shared" si="0"/>
        <v>54.54545454545454</v>
      </c>
      <c r="N13" s="148">
        <f t="shared" si="26"/>
        <v>1326.4545454545455</v>
      </c>
      <c r="O13" s="139">
        <f t="shared" si="27"/>
        <v>181</v>
      </c>
      <c r="P13" s="149">
        <f t="shared" si="28"/>
        <v>173</v>
      </c>
      <c r="Q13" s="124">
        <v>27</v>
      </c>
      <c r="R13" s="125">
        <v>3</v>
      </c>
      <c r="S13" s="126">
        <v>19</v>
      </c>
      <c r="T13" s="127">
        <v>0</v>
      </c>
      <c r="U13" s="128">
        <v>29</v>
      </c>
      <c r="V13" s="129">
        <v>3</v>
      </c>
      <c r="W13" s="126">
        <v>12</v>
      </c>
      <c r="X13" s="129">
        <v>0</v>
      </c>
      <c r="Y13" s="128">
        <v>7</v>
      </c>
      <c r="Z13" s="129">
        <v>0</v>
      </c>
      <c r="AA13" s="128">
        <v>6</v>
      </c>
      <c r="AB13" s="129">
        <v>3</v>
      </c>
      <c r="AC13" s="128">
        <v>5</v>
      </c>
      <c r="AD13" s="127">
        <v>1</v>
      </c>
      <c r="AE13" s="124">
        <v>3</v>
      </c>
      <c r="AF13" s="125">
        <v>3</v>
      </c>
      <c r="AG13" s="130">
        <v>1</v>
      </c>
      <c r="AH13" s="127">
        <v>3</v>
      </c>
      <c r="AI13" s="126">
        <v>4</v>
      </c>
      <c r="AJ13" s="129">
        <v>1</v>
      </c>
      <c r="AK13" s="126">
        <v>2</v>
      </c>
      <c r="AL13" s="129">
        <v>1</v>
      </c>
      <c r="AM13" s="99"/>
      <c r="AN13" s="100">
        <f t="shared" si="1"/>
        <v>18</v>
      </c>
      <c r="AO13" s="99"/>
      <c r="AP13" s="131">
        <f t="shared" si="2"/>
        <v>1159</v>
      </c>
      <c r="AQ13" s="106">
        <f t="shared" si="3"/>
        <v>1200</v>
      </c>
      <c r="AR13" s="132">
        <f t="shared" si="4"/>
        <v>1142</v>
      </c>
      <c r="AS13" s="106">
        <f t="shared" si="5"/>
        <v>1281</v>
      </c>
      <c r="AT13" s="132">
        <f t="shared" si="6"/>
        <v>1336</v>
      </c>
      <c r="AU13" s="132">
        <f t="shared" si="7"/>
        <v>1258</v>
      </c>
      <c r="AV13" s="132">
        <f t="shared" si="8"/>
        <v>1359</v>
      </c>
      <c r="AW13" s="132">
        <f t="shared" si="9"/>
        <v>1433</v>
      </c>
      <c r="AX13" s="106">
        <f t="shared" si="10"/>
        <v>1511</v>
      </c>
      <c r="AY13" s="132">
        <f t="shared" si="11"/>
        <v>1421</v>
      </c>
      <c r="AZ13" s="132">
        <f t="shared" si="12"/>
        <v>1491</v>
      </c>
      <c r="BA13" s="54"/>
      <c r="BB13" s="133">
        <f t="shared" si="13"/>
        <v>8</v>
      </c>
      <c r="BC13" s="132">
        <f t="shared" si="14"/>
        <v>19</v>
      </c>
      <c r="BD13" s="132">
        <f t="shared" si="15"/>
        <v>11</v>
      </c>
      <c r="BE13" s="106">
        <f t="shared" si="16"/>
        <v>15</v>
      </c>
      <c r="BF13" s="132">
        <f t="shared" si="17"/>
        <v>18</v>
      </c>
      <c r="BG13" s="132">
        <f t="shared" si="18"/>
        <v>12</v>
      </c>
      <c r="BH13" s="132">
        <f t="shared" si="19"/>
        <v>17</v>
      </c>
      <c r="BI13" s="132">
        <f t="shared" si="20"/>
        <v>19</v>
      </c>
      <c r="BJ13" s="132">
        <f t="shared" si="21"/>
        <v>15</v>
      </c>
      <c r="BK13" s="132">
        <f t="shared" si="22"/>
        <v>24</v>
      </c>
      <c r="BL13" s="132">
        <f t="shared" si="23"/>
        <v>23</v>
      </c>
      <c r="BM13" s="107">
        <f t="shared" si="29"/>
        <v>181</v>
      </c>
      <c r="BN13" s="106">
        <f t="shared" si="30"/>
        <v>8</v>
      </c>
      <c r="BO13" s="106">
        <f t="shared" si="31"/>
        <v>24</v>
      </c>
      <c r="BP13" s="108">
        <f t="shared" si="32"/>
        <v>173</v>
      </c>
      <c r="BQ13" s="59"/>
    </row>
    <row r="14" spans="1:69" ht="14.25" x14ac:dyDescent="0.2">
      <c r="A14" s="134">
        <v>10</v>
      </c>
      <c r="B14" s="52" t="s">
        <v>41</v>
      </c>
      <c r="C14" s="53" t="s">
        <v>39</v>
      </c>
      <c r="D14" s="152"/>
      <c r="E14" s="136">
        <f t="shared" si="24"/>
        <v>1280.97</v>
      </c>
      <c r="F14" s="145">
        <f>IF(L14=0,0,IF(G14+(IF(I14&gt;-150,(IF(I14&gt;=150,IF(K14&gt;=$AV$1,0,SUM(IF(MAX(Q14:AL14)=999,K14-3,K14)-L14*3*(15+50)%)*10),SUM(IF(MAX(Q14:AL14)=999,K14-3,K14)-L14*3*(I14/10+50)%)*10)),(IF(I14&lt;-150,IF((IF(MAX(Q14:AL14)=999,K14-3,K14)-L14*3*(I14/10+50)%)*10&lt;1,0,(IF(MAX(Q14:AL14)=999,K14-3,K14)-L14*3*(I14/10+50)%)*10))))),(IF(I14&gt;-150,(IF(I14&gt;150,IF(K14&gt;=$AV$1,0,SUM(IF(MAX(Q14:AL14)=999,K14-3,K14)-L14*3*(15+50)%)*10),SUM(IF(MAX(Q14:AL14)=999,K14-3,K14)-L14*3*(I14/10+50)%)*10)),(IF(I14&lt;-150,IF((IF(MAX(Q14:AL14)=999,K14-3,K14)-L14*3*(I14/10+50)%)*10&lt;1,0,(IF(MAX(Q14:AL14)=999,K14-3,K14)-L14*3*(I14/10+50)%)*10)))))))</f>
        <v>-25.03</v>
      </c>
      <c r="G14" s="154">
        <v>1306</v>
      </c>
      <c r="H14" s="138"/>
      <c r="I14" s="139">
        <f t="shared" si="25"/>
        <v>91</v>
      </c>
      <c r="J14" s="140">
        <v>13</v>
      </c>
      <c r="K14" s="141">
        <v>17</v>
      </c>
      <c r="L14" s="150">
        <v>11</v>
      </c>
      <c r="M14" s="147">
        <f t="shared" si="0"/>
        <v>51.515151515151516</v>
      </c>
      <c r="N14" s="148">
        <f t="shared" si="26"/>
        <v>1215</v>
      </c>
      <c r="O14" s="139">
        <f t="shared" si="27"/>
        <v>156</v>
      </c>
      <c r="P14" s="149">
        <f t="shared" si="28"/>
        <v>146</v>
      </c>
      <c r="Q14" s="124">
        <v>28</v>
      </c>
      <c r="R14" s="125">
        <v>0</v>
      </c>
      <c r="S14" s="126">
        <v>34</v>
      </c>
      <c r="T14" s="127">
        <v>3</v>
      </c>
      <c r="U14" s="128">
        <v>30</v>
      </c>
      <c r="V14" s="129">
        <v>1</v>
      </c>
      <c r="W14" s="126">
        <v>5</v>
      </c>
      <c r="X14" s="129">
        <v>0</v>
      </c>
      <c r="Y14" s="128">
        <v>24</v>
      </c>
      <c r="Z14" s="129">
        <v>3</v>
      </c>
      <c r="AA14" s="128">
        <v>17</v>
      </c>
      <c r="AB14" s="129">
        <v>1</v>
      </c>
      <c r="AC14" s="128">
        <v>8</v>
      </c>
      <c r="AD14" s="127">
        <v>1</v>
      </c>
      <c r="AE14" s="124">
        <v>15</v>
      </c>
      <c r="AF14" s="125">
        <v>3</v>
      </c>
      <c r="AG14" s="130">
        <v>31</v>
      </c>
      <c r="AH14" s="127">
        <v>3</v>
      </c>
      <c r="AI14" s="126">
        <v>7</v>
      </c>
      <c r="AJ14" s="129">
        <v>1</v>
      </c>
      <c r="AK14" s="126">
        <v>16</v>
      </c>
      <c r="AL14" s="129">
        <v>1</v>
      </c>
      <c r="AM14" s="99"/>
      <c r="AN14" s="100">
        <f t="shared" si="1"/>
        <v>17</v>
      </c>
      <c r="AO14" s="99"/>
      <c r="AP14" s="131">
        <f t="shared" si="2"/>
        <v>1147</v>
      </c>
      <c r="AQ14" s="106">
        <f t="shared" si="3"/>
        <v>1054</v>
      </c>
      <c r="AR14" s="132">
        <f t="shared" si="4"/>
        <v>1129</v>
      </c>
      <c r="AS14" s="106">
        <f t="shared" si="5"/>
        <v>1359</v>
      </c>
      <c r="AT14" s="132">
        <f t="shared" si="6"/>
        <v>1238</v>
      </c>
      <c r="AU14" s="132">
        <f t="shared" si="7"/>
        <v>1200</v>
      </c>
      <c r="AV14" s="132">
        <f t="shared" si="8"/>
        <v>1332</v>
      </c>
      <c r="AW14" s="132">
        <f t="shared" si="9"/>
        <v>1248</v>
      </c>
      <c r="AX14" s="106">
        <f t="shared" si="10"/>
        <v>1118</v>
      </c>
      <c r="AY14" s="132">
        <f t="shared" si="11"/>
        <v>1336</v>
      </c>
      <c r="AZ14" s="132">
        <f t="shared" si="12"/>
        <v>1204</v>
      </c>
      <c r="BA14" s="54"/>
      <c r="BB14" s="133">
        <f t="shared" si="13"/>
        <v>15</v>
      </c>
      <c r="BC14" s="132">
        <f t="shared" si="14"/>
        <v>10</v>
      </c>
      <c r="BD14" s="132">
        <f t="shared" si="15"/>
        <v>11</v>
      </c>
      <c r="BE14" s="106">
        <f t="shared" si="16"/>
        <v>17</v>
      </c>
      <c r="BF14" s="132">
        <f t="shared" si="17"/>
        <v>11</v>
      </c>
      <c r="BG14" s="132">
        <f t="shared" si="18"/>
        <v>17</v>
      </c>
      <c r="BH14" s="132">
        <f t="shared" si="19"/>
        <v>14</v>
      </c>
      <c r="BI14" s="132">
        <f t="shared" si="20"/>
        <v>13</v>
      </c>
      <c r="BJ14" s="132">
        <f t="shared" si="21"/>
        <v>13</v>
      </c>
      <c r="BK14" s="132">
        <f t="shared" si="22"/>
        <v>18</v>
      </c>
      <c r="BL14" s="132">
        <f t="shared" si="23"/>
        <v>17</v>
      </c>
      <c r="BM14" s="107">
        <f t="shared" si="29"/>
        <v>156</v>
      </c>
      <c r="BN14" s="106">
        <f t="shared" si="30"/>
        <v>10</v>
      </c>
      <c r="BO14" s="106">
        <f t="shared" si="31"/>
        <v>18</v>
      </c>
      <c r="BP14" s="108">
        <f t="shared" si="32"/>
        <v>146</v>
      </c>
      <c r="BQ14" s="59"/>
    </row>
    <row r="15" spans="1:69" ht="14.25" x14ac:dyDescent="0.2">
      <c r="A15" s="134">
        <v>11</v>
      </c>
      <c r="B15" s="52" t="s">
        <v>57</v>
      </c>
      <c r="C15" s="53" t="s">
        <v>12</v>
      </c>
      <c r="D15" s="152"/>
      <c r="E15" s="136">
        <f t="shared" si="24"/>
        <v>1359</v>
      </c>
      <c r="F15" s="137">
        <v>0</v>
      </c>
      <c r="G15" s="135">
        <v>1359</v>
      </c>
      <c r="H15" s="138"/>
      <c r="I15" s="139">
        <f t="shared" si="25"/>
        <v>182.18181818181824</v>
      </c>
      <c r="J15" s="140">
        <v>34</v>
      </c>
      <c r="K15" s="141">
        <v>9</v>
      </c>
      <c r="L15" s="150">
        <v>11</v>
      </c>
      <c r="M15" s="148">
        <f t="shared" si="0"/>
        <v>27.27272727272727</v>
      </c>
      <c r="N15" s="148">
        <f t="shared" si="26"/>
        <v>1176.8181818181818</v>
      </c>
      <c r="O15" s="139">
        <f t="shared" si="27"/>
        <v>125</v>
      </c>
      <c r="P15" s="149">
        <f t="shared" si="28"/>
        <v>119</v>
      </c>
      <c r="Q15" s="124">
        <v>29</v>
      </c>
      <c r="R15" s="125">
        <v>0</v>
      </c>
      <c r="S15" s="126">
        <v>27</v>
      </c>
      <c r="T15" s="127">
        <v>1</v>
      </c>
      <c r="U15" s="128">
        <v>31</v>
      </c>
      <c r="V15" s="129">
        <v>0</v>
      </c>
      <c r="W15" s="126">
        <v>23</v>
      </c>
      <c r="X15" s="129">
        <v>1</v>
      </c>
      <c r="Y15" s="128">
        <v>26</v>
      </c>
      <c r="Z15" s="129">
        <v>0</v>
      </c>
      <c r="AA15" s="128">
        <v>35</v>
      </c>
      <c r="AB15" s="129">
        <v>1</v>
      </c>
      <c r="AC15" s="128">
        <v>24</v>
      </c>
      <c r="AD15" s="127">
        <v>1</v>
      </c>
      <c r="AE15" s="124">
        <v>14</v>
      </c>
      <c r="AF15" s="125">
        <v>1</v>
      </c>
      <c r="AG15" s="130">
        <v>21</v>
      </c>
      <c r="AH15" s="127">
        <v>1</v>
      </c>
      <c r="AI15" s="126">
        <v>32</v>
      </c>
      <c r="AJ15" s="129">
        <v>3</v>
      </c>
      <c r="AK15" s="126">
        <v>6</v>
      </c>
      <c r="AL15" s="129">
        <v>0</v>
      </c>
      <c r="AM15" s="99"/>
      <c r="AN15" s="100">
        <f t="shared" si="1"/>
        <v>9</v>
      </c>
      <c r="AO15" s="99"/>
      <c r="AP15" s="131">
        <f t="shared" si="2"/>
        <v>1142</v>
      </c>
      <c r="AQ15" s="106">
        <f t="shared" si="3"/>
        <v>1159</v>
      </c>
      <c r="AR15" s="132">
        <f t="shared" si="4"/>
        <v>1118</v>
      </c>
      <c r="AS15" s="106">
        <f t="shared" si="5"/>
        <v>1174</v>
      </c>
      <c r="AT15" s="132">
        <f t="shared" si="6"/>
        <v>1159</v>
      </c>
      <c r="AU15" s="132">
        <f t="shared" si="7"/>
        <v>1052</v>
      </c>
      <c r="AV15" s="132">
        <f t="shared" si="8"/>
        <v>1238</v>
      </c>
      <c r="AW15" s="132">
        <f t="shared" si="9"/>
        <v>1267</v>
      </c>
      <c r="AX15" s="106">
        <f t="shared" si="10"/>
        <v>1266</v>
      </c>
      <c r="AY15" s="132">
        <f t="shared" si="11"/>
        <v>1112</v>
      </c>
      <c r="AZ15" s="132">
        <f t="shared" si="12"/>
        <v>1258</v>
      </c>
      <c r="BA15" s="54"/>
      <c r="BB15" s="133">
        <f t="shared" si="13"/>
        <v>11</v>
      </c>
      <c r="BC15" s="132">
        <f t="shared" si="14"/>
        <v>8</v>
      </c>
      <c r="BD15" s="132">
        <f t="shared" si="15"/>
        <v>13</v>
      </c>
      <c r="BE15" s="106">
        <f t="shared" si="16"/>
        <v>14</v>
      </c>
      <c r="BF15" s="132">
        <f t="shared" si="17"/>
        <v>15</v>
      </c>
      <c r="BG15" s="132">
        <f t="shared" si="18"/>
        <v>6</v>
      </c>
      <c r="BH15" s="132">
        <f t="shared" si="19"/>
        <v>11</v>
      </c>
      <c r="BI15" s="132">
        <f t="shared" si="20"/>
        <v>14</v>
      </c>
      <c r="BJ15" s="132">
        <f t="shared" si="21"/>
        <v>10</v>
      </c>
      <c r="BK15" s="132">
        <f t="shared" si="22"/>
        <v>11</v>
      </c>
      <c r="BL15" s="132">
        <f t="shared" si="23"/>
        <v>12</v>
      </c>
      <c r="BM15" s="107">
        <f t="shared" si="29"/>
        <v>125</v>
      </c>
      <c r="BN15" s="106">
        <f t="shared" si="30"/>
        <v>6</v>
      </c>
      <c r="BO15" s="106">
        <f t="shared" si="31"/>
        <v>15</v>
      </c>
      <c r="BP15" s="108">
        <f t="shared" si="32"/>
        <v>119</v>
      </c>
      <c r="BQ15" s="59"/>
    </row>
    <row r="16" spans="1:69" ht="14.25" x14ac:dyDescent="0.2">
      <c r="A16" s="134">
        <v>12</v>
      </c>
      <c r="B16" s="52" t="s">
        <v>70</v>
      </c>
      <c r="C16" s="53" t="s">
        <v>12</v>
      </c>
      <c r="D16" s="152"/>
      <c r="E16" s="136">
        <f t="shared" si="24"/>
        <v>1249.44</v>
      </c>
      <c r="F16" s="145">
        <f t="shared" ref="F16:F24" si="33">IF(L16=0,0,IF(G16+(IF(I16&gt;-150,(IF(I16&gt;=150,IF(K16&gt;=$AV$1,0,SUM(IF(MAX(Q16:AL16)=999,K16-3,K16)-L16*3*(15+50)%)*10),SUM(IF(MAX(Q16:AL16)=999,K16-3,K16)-L16*3*(I16/10+50)%)*10)),(IF(I16&lt;-150,IF((IF(MAX(Q16:AL16)=999,K16-3,K16)-L16*3*(I16/10+50)%)*10&lt;1,0,(IF(MAX(Q16:AL16)=999,K16-3,K16)-L16*3*(I16/10+50)%)*10))))),(IF(I16&gt;-150,(IF(I16&gt;150,IF(K16&gt;=$AV$1,0,SUM(IF(MAX(Q16:AL16)=999,K16-3,K16)-L16*3*(15+50)%)*10),SUM(IF(MAX(Q16:AL16)=999,K16-3,K16)-L16*3*(I16/10+50)%)*10)),(IF(I16&lt;-150,IF((IF(MAX(Q16:AL16)=999,K16-3,K16)-L16*3*(I16/10+50)%)*10&lt;1,0,(IF(MAX(Q16:AL16)=999,K16-3,K16)-L16*3*(I16/10+50)%)*10)))))))</f>
        <v>-31.560000000000024</v>
      </c>
      <c r="G16" s="135">
        <v>1281</v>
      </c>
      <c r="H16" s="138"/>
      <c r="I16" s="139">
        <f t="shared" si="25"/>
        <v>50.181818181818244</v>
      </c>
      <c r="J16" s="140">
        <v>15</v>
      </c>
      <c r="K16" s="141">
        <v>15</v>
      </c>
      <c r="L16" s="150">
        <v>11</v>
      </c>
      <c r="M16" s="148">
        <f t="shared" si="0"/>
        <v>45.454545454545453</v>
      </c>
      <c r="N16" s="148">
        <f t="shared" si="26"/>
        <v>1230.8181818181818</v>
      </c>
      <c r="O16" s="139">
        <f t="shared" si="27"/>
        <v>177</v>
      </c>
      <c r="P16" s="149">
        <f t="shared" si="28"/>
        <v>166</v>
      </c>
      <c r="Q16" s="124">
        <v>30</v>
      </c>
      <c r="R16" s="125">
        <v>3</v>
      </c>
      <c r="S16" s="126">
        <v>24</v>
      </c>
      <c r="T16" s="127">
        <v>0</v>
      </c>
      <c r="U16" s="128">
        <v>32</v>
      </c>
      <c r="V16" s="129">
        <v>3</v>
      </c>
      <c r="W16" s="126">
        <v>9</v>
      </c>
      <c r="X16" s="129">
        <v>3</v>
      </c>
      <c r="Y16" s="128">
        <v>18</v>
      </c>
      <c r="Z16" s="129">
        <v>1</v>
      </c>
      <c r="AA16" s="128">
        <v>19</v>
      </c>
      <c r="AB16" s="129">
        <v>1</v>
      </c>
      <c r="AC16" s="128">
        <v>16</v>
      </c>
      <c r="AD16" s="127">
        <v>1</v>
      </c>
      <c r="AE16" s="124">
        <v>4</v>
      </c>
      <c r="AF16" s="125">
        <v>1</v>
      </c>
      <c r="AG16" s="130">
        <v>20</v>
      </c>
      <c r="AH16" s="127">
        <v>1</v>
      </c>
      <c r="AI16" s="126">
        <v>5</v>
      </c>
      <c r="AJ16" s="129">
        <v>0</v>
      </c>
      <c r="AK16" s="126">
        <v>26</v>
      </c>
      <c r="AL16" s="129">
        <v>1</v>
      </c>
      <c r="AM16" s="99"/>
      <c r="AN16" s="100">
        <f t="shared" si="1"/>
        <v>15</v>
      </c>
      <c r="AO16" s="99"/>
      <c r="AP16" s="131">
        <f t="shared" si="2"/>
        <v>1129</v>
      </c>
      <c r="AQ16" s="106">
        <f t="shared" si="3"/>
        <v>1238</v>
      </c>
      <c r="AR16" s="132">
        <f t="shared" si="4"/>
        <v>1112</v>
      </c>
      <c r="AS16" s="106">
        <f t="shared" si="5"/>
        <v>1330</v>
      </c>
      <c r="AT16" s="132">
        <f t="shared" si="6"/>
        <v>1200</v>
      </c>
      <c r="AU16" s="132">
        <f t="shared" si="7"/>
        <v>1200</v>
      </c>
      <c r="AV16" s="132">
        <f t="shared" si="8"/>
        <v>1204</v>
      </c>
      <c r="AW16" s="132">
        <f t="shared" si="9"/>
        <v>1421</v>
      </c>
      <c r="AX16" s="106">
        <f t="shared" si="10"/>
        <v>1187</v>
      </c>
      <c r="AY16" s="132">
        <f t="shared" si="11"/>
        <v>1359</v>
      </c>
      <c r="AZ16" s="132">
        <f t="shared" si="12"/>
        <v>1159</v>
      </c>
      <c r="BA16" s="54"/>
      <c r="BB16" s="133">
        <f t="shared" si="13"/>
        <v>11</v>
      </c>
      <c r="BC16" s="132">
        <f t="shared" si="14"/>
        <v>11</v>
      </c>
      <c r="BD16" s="132">
        <f t="shared" si="15"/>
        <v>11</v>
      </c>
      <c r="BE16" s="106">
        <f t="shared" si="16"/>
        <v>18</v>
      </c>
      <c r="BF16" s="132">
        <f t="shared" si="17"/>
        <v>14</v>
      </c>
      <c r="BG16" s="132">
        <f t="shared" si="18"/>
        <v>19</v>
      </c>
      <c r="BH16" s="132">
        <f t="shared" si="19"/>
        <v>17</v>
      </c>
      <c r="BI16" s="132">
        <f t="shared" si="20"/>
        <v>24</v>
      </c>
      <c r="BJ16" s="132">
        <f t="shared" si="21"/>
        <v>20</v>
      </c>
      <c r="BK16" s="132">
        <f t="shared" si="22"/>
        <v>17</v>
      </c>
      <c r="BL16" s="132">
        <f t="shared" si="23"/>
        <v>15</v>
      </c>
      <c r="BM16" s="107">
        <f t="shared" si="29"/>
        <v>177</v>
      </c>
      <c r="BN16" s="106">
        <f t="shared" si="30"/>
        <v>11</v>
      </c>
      <c r="BO16" s="106">
        <f t="shared" si="31"/>
        <v>24</v>
      </c>
      <c r="BP16" s="108">
        <f t="shared" si="32"/>
        <v>166</v>
      </c>
      <c r="BQ16" s="59"/>
    </row>
    <row r="17" spans="1:69" ht="14.25" x14ac:dyDescent="0.2">
      <c r="A17" s="134">
        <v>13</v>
      </c>
      <c r="B17" s="52" t="s">
        <v>73</v>
      </c>
      <c r="C17" s="53" t="s">
        <v>12</v>
      </c>
      <c r="D17" s="135"/>
      <c r="E17" s="136">
        <f t="shared" si="24"/>
        <v>1226.1400000000001</v>
      </c>
      <c r="F17" s="151">
        <f t="shared" si="33"/>
        <v>-44.860000000000007</v>
      </c>
      <c r="G17" s="135">
        <v>1271</v>
      </c>
      <c r="H17" s="138"/>
      <c r="I17" s="139">
        <f t="shared" si="25"/>
        <v>60.181818181818244</v>
      </c>
      <c r="J17" s="140">
        <v>20</v>
      </c>
      <c r="K17" s="141">
        <v>14</v>
      </c>
      <c r="L17" s="150">
        <v>11</v>
      </c>
      <c r="M17" s="148">
        <f t="shared" si="0"/>
        <v>42.424242424242422</v>
      </c>
      <c r="N17" s="148">
        <f t="shared" si="26"/>
        <v>1210.8181818181818</v>
      </c>
      <c r="O17" s="139">
        <f t="shared" si="27"/>
        <v>148</v>
      </c>
      <c r="P17" s="149">
        <f t="shared" si="28"/>
        <v>138</v>
      </c>
      <c r="Q17" s="124">
        <v>31</v>
      </c>
      <c r="R17" s="125">
        <v>0</v>
      </c>
      <c r="S17" s="126">
        <v>33</v>
      </c>
      <c r="T17" s="127">
        <v>3</v>
      </c>
      <c r="U17" s="128">
        <v>36</v>
      </c>
      <c r="V17" s="129">
        <v>0</v>
      </c>
      <c r="W17" s="126">
        <v>6</v>
      </c>
      <c r="X17" s="129">
        <v>0</v>
      </c>
      <c r="Y17" s="128">
        <v>14</v>
      </c>
      <c r="Z17" s="129">
        <v>3</v>
      </c>
      <c r="AA17" s="128">
        <v>1</v>
      </c>
      <c r="AB17" s="129">
        <v>1</v>
      </c>
      <c r="AC17" s="128">
        <v>3</v>
      </c>
      <c r="AD17" s="127">
        <v>0</v>
      </c>
      <c r="AE17" s="124">
        <v>34</v>
      </c>
      <c r="AF17" s="125">
        <v>3</v>
      </c>
      <c r="AG17" s="130">
        <v>26</v>
      </c>
      <c r="AH17" s="127">
        <v>0</v>
      </c>
      <c r="AI17" s="126">
        <v>29</v>
      </c>
      <c r="AJ17" s="129">
        <v>3</v>
      </c>
      <c r="AK17" s="126">
        <v>15</v>
      </c>
      <c r="AL17" s="129">
        <v>1</v>
      </c>
      <c r="AM17" s="99"/>
      <c r="AN17" s="100">
        <f t="shared" si="1"/>
        <v>14</v>
      </c>
      <c r="AO17" s="99"/>
      <c r="AP17" s="131">
        <f t="shared" si="2"/>
        <v>1118</v>
      </c>
      <c r="AQ17" s="106">
        <f t="shared" si="3"/>
        <v>1077</v>
      </c>
      <c r="AR17" s="132">
        <f t="shared" si="4"/>
        <v>1052</v>
      </c>
      <c r="AS17" s="106">
        <f t="shared" si="5"/>
        <v>1258</v>
      </c>
      <c r="AT17" s="132">
        <f t="shared" si="6"/>
        <v>1267</v>
      </c>
      <c r="AU17" s="132">
        <f t="shared" si="7"/>
        <v>1511</v>
      </c>
      <c r="AV17" s="132">
        <f t="shared" si="8"/>
        <v>1433</v>
      </c>
      <c r="AW17" s="132">
        <f t="shared" si="9"/>
        <v>1054</v>
      </c>
      <c r="AX17" s="106">
        <f t="shared" si="10"/>
        <v>1159</v>
      </c>
      <c r="AY17" s="132">
        <f t="shared" si="11"/>
        <v>1142</v>
      </c>
      <c r="AZ17" s="132">
        <f t="shared" si="12"/>
        <v>1248</v>
      </c>
      <c r="BA17" s="54"/>
      <c r="BB17" s="133">
        <f t="shared" si="13"/>
        <v>13</v>
      </c>
      <c r="BC17" s="132">
        <f t="shared" si="14"/>
        <v>14</v>
      </c>
      <c r="BD17" s="132">
        <f t="shared" si="15"/>
        <v>12</v>
      </c>
      <c r="BE17" s="106">
        <f t="shared" si="16"/>
        <v>12</v>
      </c>
      <c r="BF17" s="132">
        <f t="shared" si="17"/>
        <v>14</v>
      </c>
      <c r="BG17" s="132">
        <f t="shared" si="18"/>
        <v>15</v>
      </c>
      <c r="BH17" s="132">
        <f t="shared" si="19"/>
        <v>19</v>
      </c>
      <c r="BI17" s="132">
        <f t="shared" si="20"/>
        <v>10</v>
      </c>
      <c r="BJ17" s="132">
        <f t="shared" si="21"/>
        <v>15</v>
      </c>
      <c r="BK17" s="132">
        <f t="shared" si="22"/>
        <v>11</v>
      </c>
      <c r="BL17" s="132">
        <f t="shared" si="23"/>
        <v>13</v>
      </c>
      <c r="BM17" s="107">
        <f t="shared" si="29"/>
        <v>148</v>
      </c>
      <c r="BN17" s="106">
        <f t="shared" si="30"/>
        <v>10</v>
      </c>
      <c r="BO17" s="106">
        <f t="shared" si="31"/>
        <v>19</v>
      </c>
      <c r="BP17" s="108">
        <f t="shared" si="32"/>
        <v>138</v>
      </c>
      <c r="BQ17" s="59"/>
    </row>
    <row r="18" spans="1:69" ht="14.25" x14ac:dyDescent="0.2">
      <c r="A18" s="134">
        <v>14</v>
      </c>
      <c r="B18" s="52" t="s">
        <v>79</v>
      </c>
      <c r="C18" s="53" t="s">
        <v>15</v>
      </c>
      <c r="D18" s="135"/>
      <c r="E18" s="136">
        <f t="shared" si="24"/>
        <v>1201.56</v>
      </c>
      <c r="F18" s="153">
        <f t="shared" si="33"/>
        <v>-65.44</v>
      </c>
      <c r="G18" s="135">
        <v>1267</v>
      </c>
      <c r="H18" s="138"/>
      <c r="I18" s="139">
        <f t="shared" si="25"/>
        <v>122.5454545454545</v>
      </c>
      <c r="J18" s="140">
        <v>23</v>
      </c>
      <c r="K18" s="141">
        <v>14</v>
      </c>
      <c r="L18" s="150">
        <v>11</v>
      </c>
      <c r="M18" s="148">
        <f t="shared" si="0"/>
        <v>42.424242424242422</v>
      </c>
      <c r="N18" s="148">
        <f t="shared" si="26"/>
        <v>1144.4545454545455</v>
      </c>
      <c r="O18" s="139">
        <f t="shared" si="27"/>
        <v>131</v>
      </c>
      <c r="P18" s="149">
        <f t="shared" si="28"/>
        <v>125</v>
      </c>
      <c r="Q18" s="124">
        <v>32</v>
      </c>
      <c r="R18" s="125">
        <v>0</v>
      </c>
      <c r="S18" s="126">
        <v>36</v>
      </c>
      <c r="T18" s="127">
        <v>0</v>
      </c>
      <c r="U18" s="128">
        <v>33</v>
      </c>
      <c r="V18" s="129">
        <v>3</v>
      </c>
      <c r="W18" s="126">
        <v>22</v>
      </c>
      <c r="X18" s="129">
        <v>0</v>
      </c>
      <c r="Y18" s="128">
        <v>13</v>
      </c>
      <c r="Z18" s="129">
        <v>0</v>
      </c>
      <c r="AA18" s="128">
        <v>27</v>
      </c>
      <c r="AB18" s="129">
        <v>3</v>
      </c>
      <c r="AC18" s="128">
        <v>26</v>
      </c>
      <c r="AD18" s="127">
        <v>0</v>
      </c>
      <c r="AE18" s="124">
        <v>11</v>
      </c>
      <c r="AF18" s="125">
        <v>1</v>
      </c>
      <c r="AG18" s="130">
        <v>35</v>
      </c>
      <c r="AH18" s="127">
        <v>1</v>
      </c>
      <c r="AI18" s="126">
        <v>34</v>
      </c>
      <c r="AJ18" s="129">
        <v>3</v>
      </c>
      <c r="AK18" s="126">
        <v>31</v>
      </c>
      <c r="AL18" s="129">
        <v>3</v>
      </c>
      <c r="AM18" s="99"/>
      <c r="AN18" s="100">
        <f t="shared" si="1"/>
        <v>14</v>
      </c>
      <c r="AO18" s="99"/>
      <c r="AP18" s="131">
        <f t="shared" si="2"/>
        <v>1112</v>
      </c>
      <c r="AQ18" s="106">
        <f t="shared" si="3"/>
        <v>1052</v>
      </c>
      <c r="AR18" s="132">
        <f t="shared" si="4"/>
        <v>1077</v>
      </c>
      <c r="AS18" s="106">
        <f t="shared" si="5"/>
        <v>1176</v>
      </c>
      <c r="AT18" s="132">
        <f t="shared" si="6"/>
        <v>1271</v>
      </c>
      <c r="AU18" s="132">
        <f t="shared" si="7"/>
        <v>1159</v>
      </c>
      <c r="AV18" s="132">
        <f t="shared" si="8"/>
        <v>1159</v>
      </c>
      <c r="AW18" s="132">
        <f t="shared" si="9"/>
        <v>1359</v>
      </c>
      <c r="AX18" s="106">
        <f t="shared" si="10"/>
        <v>1052</v>
      </c>
      <c r="AY18" s="132">
        <f t="shared" si="11"/>
        <v>1054</v>
      </c>
      <c r="AZ18" s="132">
        <f t="shared" si="12"/>
        <v>1118</v>
      </c>
      <c r="BA18" s="54"/>
      <c r="BB18" s="133">
        <f t="shared" si="13"/>
        <v>11</v>
      </c>
      <c r="BC18" s="132">
        <f t="shared" si="14"/>
        <v>12</v>
      </c>
      <c r="BD18" s="132">
        <f t="shared" si="15"/>
        <v>14</v>
      </c>
      <c r="BE18" s="106">
        <f t="shared" si="16"/>
        <v>19</v>
      </c>
      <c r="BF18" s="132">
        <f t="shared" si="17"/>
        <v>14</v>
      </c>
      <c r="BG18" s="132">
        <f t="shared" si="18"/>
        <v>8</v>
      </c>
      <c r="BH18" s="132">
        <f t="shared" si="19"/>
        <v>15</v>
      </c>
      <c r="BI18" s="132">
        <f t="shared" si="20"/>
        <v>9</v>
      </c>
      <c r="BJ18" s="132">
        <f t="shared" si="21"/>
        <v>6</v>
      </c>
      <c r="BK18" s="132">
        <f t="shared" si="22"/>
        <v>10</v>
      </c>
      <c r="BL18" s="132">
        <f t="shared" si="23"/>
        <v>13</v>
      </c>
      <c r="BM18" s="107">
        <f t="shared" si="29"/>
        <v>131</v>
      </c>
      <c r="BN18" s="106">
        <f t="shared" si="30"/>
        <v>6</v>
      </c>
      <c r="BO18" s="106">
        <f t="shared" si="31"/>
        <v>19</v>
      </c>
      <c r="BP18" s="108">
        <f t="shared" si="32"/>
        <v>125</v>
      </c>
      <c r="BQ18" s="59"/>
    </row>
    <row r="19" spans="1:69" ht="14.25" x14ac:dyDescent="0.2">
      <c r="A19" s="134">
        <v>15</v>
      </c>
      <c r="B19" s="52" t="s">
        <v>5</v>
      </c>
      <c r="C19" s="53" t="s">
        <v>12</v>
      </c>
      <c r="D19" s="135"/>
      <c r="E19" s="136">
        <f t="shared" si="24"/>
        <v>1202.6500000000001</v>
      </c>
      <c r="F19" s="145">
        <f t="shared" si="33"/>
        <v>-45.349999999999966</v>
      </c>
      <c r="G19" s="135">
        <v>1248</v>
      </c>
      <c r="H19" s="138"/>
      <c r="I19" s="139">
        <f t="shared" si="25"/>
        <v>31.36363636363626</v>
      </c>
      <c r="J19" s="140">
        <v>24</v>
      </c>
      <c r="K19" s="141">
        <v>13</v>
      </c>
      <c r="L19" s="150">
        <v>11</v>
      </c>
      <c r="M19" s="148">
        <f t="shared" si="0"/>
        <v>39.393939393939391</v>
      </c>
      <c r="N19" s="148">
        <f t="shared" si="26"/>
        <v>1216.6363636363637</v>
      </c>
      <c r="O19" s="139">
        <f t="shared" si="27"/>
        <v>164</v>
      </c>
      <c r="P19" s="149">
        <f t="shared" si="28"/>
        <v>153</v>
      </c>
      <c r="Q19" s="124">
        <v>33</v>
      </c>
      <c r="R19" s="125">
        <v>3</v>
      </c>
      <c r="S19" s="126">
        <v>29</v>
      </c>
      <c r="T19" s="127">
        <v>3</v>
      </c>
      <c r="U19" s="128">
        <v>18</v>
      </c>
      <c r="V19" s="129">
        <v>0</v>
      </c>
      <c r="W19" s="126">
        <v>19</v>
      </c>
      <c r="X19" s="129">
        <v>1</v>
      </c>
      <c r="Y19" s="128">
        <v>16</v>
      </c>
      <c r="Z19" s="129">
        <v>1</v>
      </c>
      <c r="AA19" s="128">
        <v>31</v>
      </c>
      <c r="AB19" s="129">
        <v>0</v>
      </c>
      <c r="AC19" s="128">
        <v>23</v>
      </c>
      <c r="AD19" s="127">
        <v>1</v>
      </c>
      <c r="AE19" s="124">
        <v>10</v>
      </c>
      <c r="AF19" s="125">
        <v>0</v>
      </c>
      <c r="AG19" s="130">
        <v>6</v>
      </c>
      <c r="AH19" s="127">
        <v>3</v>
      </c>
      <c r="AI19" s="126">
        <v>3</v>
      </c>
      <c r="AJ19" s="129">
        <v>0</v>
      </c>
      <c r="AK19" s="126">
        <v>13</v>
      </c>
      <c r="AL19" s="129">
        <v>1</v>
      </c>
      <c r="AM19" s="99"/>
      <c r="AN19" s="100">
        <f t="shared" si="1"/>
        <v>13</v>
      </c>
      <c r="AO19" s="99"/>
      <c r="AP19" s="131">
        <f t="shared" si="2"/>
        <v>1077</v>
      </c>
      <c r="AQ19" s="106">
        <f t="shared" si="3"/>
        <v>1142</v>
      </c>
      <c r="AR19" s="132">
        <f t="shared" si="4"/>
        <v>1200</v>
      </c>
      <c r="AS19" s="106">
        <f t="shared" si="5"/>
        <v>1200</v>
      </c>
      <c r="AT19" s="132">
        <f t="shared" si="6"/>
        <v>1204</v>
      </c>
      <c r="AU19" s="132">
        <f t="shared" si="7"/>
        <v>1118</v>
      </c>
      <c r="AV19" s="132">
        <f t="shared" si="8"/>
        <v>1174</v>
      </c>
      <c r="AW19" s="132">
        <f t="shared" si="9"/>
        <v>1306</v>
      </c>
      <c r="AX19" s="106">
        <f t="shared" si="10"/>
        <v>1258</v>
      </c>
      <c r="AY19" s="132">
        <f t="shared" si="11"/>
        <v>1433</v>
      </c>
      <c r="AZ19" s="132">
        <f t="shared" si="12"/>
        <v>1271</v>
      </c>
      <c r="BA19" s="54"/>
      <c r="BB19" s="133">
        <f t="shared" si="13"/>
        <v>14</v>
      </c>
      <c r="BC19" s="132">
        <f t="shared" si="14"/>
        <v>11</v>
      </c>
      <c r="BD19" s="132">
        <f t="shared" si="15"/>
        <v>14</v>
      </c>
      <c r="BE19" s="106">
        <f t="shared" si="16"/>
        <v>19</v>
      </c>
      <c r="BF19" s="132">
        <f t="shared" si="17"/>
        <v>17</v>
      </c>
      <c r="BG19" s="132">
        <f t="shared" si="18"/>
        <v>13</v>
      </c>
      <c r="BH19" s="132">
        <f t="shared" si="19"/>
        <v>14</v>
      </c>
      <c r="BI19" s="132">
        <f t="shared" si="20"/>
        <v>17</v>
      </c>
      <c r="BJ19" s="132">
        <f t="shared" si="21"/>
        <v>12</v>
      </c>
      <c r="BK19" s="132">
        <f t="shared" si="22"/>
        <v>19</v>
      </c>
      <c r="BL19" s="132">
        <f t="shared" si="23"/>
        <v>14</v>
      </c>
      <c r="BM19" s="107">
        <f t="shared" si="29"/>
        <v>164</v>
      </c>
      <c r="BN19" s="106">
        <f t="shared" si="30"/>
        <v>11</v>
      </c>
      <c r="BO19" s="106">
        <f t="shared" si="31"/>
        <v>19</v>
      </c>
      <c r="BP19" s="108">
        <f t="shared" si="32"/>
        <v>153</v>
      </c>
      <c r="BQ19" s="59"/>
    </row>
    <row r="20" spans="1:69" ht="14.25" x14ac:dyDescent="0.2">
      <c r="A20" s="134">
        <v>16</v>
      </c>
      <c r="B20" s="52" t="s">
        <v>55</v>
      </c>
      <c r="C20" s="53" t="s">
        <v>56</v>
      </c>
      <c r="D20" s="135"/>
      <c r="E20" s="136">
        <f t="shared" si="24"/>
        <v>1216.47</v>
      </c>
      <c r="F20" s="145">
        <f t="shared" si="33"/>
        <v>12.470000000000034</v>
      </c>
      <c r="G20" s="135">
        <v>1204</v>
      </c>
      <c r="H20" s="138"/>
      <c r="I20" s="139">
        <f t="shared" si="25"/>
        <v>-22.63636363636374</v>
      </c>
      <c r="J20" s="140">
        <v>12</v>
      </c>
      <c r="K20" s="141">
        <v>17</v>
      </c>
      <c r="L20" s="150">
        <v>11</v>
      </c>
      <c r="M20" s="147">
        <f t="shared" si="0"/>
        <v>51.515151515151516</v>
      </c>
      <c r="N20" s="148">
        <f t="shared" si="26"/>
        <v>1226.6363636363637</v>
      </c>
      <c r="O20" s="139">
        <f t="shared" si="27"/>
        <v>161</v>
      </c>
      <c r="P20" s="149">
        <f t="shared" si="28"/>
        <v>151</v>
      </c>
      <c r="Q20" s="124">
        <v>34</v>
      </c>
      <c r="R20" s="125">
        <v>3</v>
      </c>
      <c r="S20" s="126">
        <v>28</v>
      </c>
      <c r="T20" s="127">
        <v>1</v>
      </c>
      <c r="U20" s="128">
        <v>1</v>
      </c>
      <c r="V20" s="129">
        <v>0</v>
      </c>
      <c r="W20" s="126">
        <v>30</v>
      </c>
      <c r="X20" s="129">
        <v>3</v>
      </c>
      <c r="Y20" s="128">
        <v>15</v>
      </c>
      <c r="Z20" s="129">
        <v>1</v>
      </c>
      <c r="AA20" s="128">
        <v>8</v>
      </c>
      <c r="AB20" s="129">
        <v>3</v>
      </c>
      <c r="AC20" s="128">
        <v>12</v>
      </c>
      <c r="AD20" s="127">
        <v>1</v>
      </c>
      <c r="AE20" s="124">
        <v>31</v>
      </c>
      <c r="AF20" s="125">
        <v>3</v>
      </c>
      <c r="AG20" s="130">
        <v>25</v>
      </c>
      <c r="AH20" s="127">
        <v>0</v>
      </c>
      <c r="AI20" s="126">
        <v>17</v>
      </c>
      <c r="AJ20" s="129">
        <v>1</v>
      </c>
      <c r="AK20" s="126">
        <v>10</v>
      </c>
      <c r="AL20" s="129">
        <v>1</v>
      </c>
      <c r="AM20" s="99"/>
      <c r="AN20" s="100">
        <f t="shared" si="1"/>
        <v>17</v>
      </c>
      <c r="AO20" s="99"/>
      <c r="AP20" s="131">
        <f t="shared" si="2"/>
        <v>1054</v>
      </c>
      <c r="AQ20" s="106">
        <f t="shared" si="3"/>
        <v>1147</v>
      </c>
      <c r="AR20" s="132">
        <f t="shared" si="4"/>
        <v>1511</v>
      </c>
      <c r="AS20" s="106">
        <f t="shared" si="5"/>
        <v>1129</v>
      </c>
      <c r="AT20" s="132">
        <f t="shared" si="6"/>
        <v>1248</v>
      </c>
      <c r="AU20" s="132">
        <f t="shared" si="7"/>
        <v>1332</v>
      </c>
      <c r="AV20" s="132">
        <f t="shared" si="8"/>
        <v>1281</v>
      </c>
      <c r="AW20" s="132">
        <f t="shared" si="9"/>
        <v>1118</v>
      </c>
      <c r="AX20" s="106">
        <f t="shared" si="10"/>
        <v>1167</v>
      </c>
      <c r="AY20" s="132">
        <f t="shared" si="11"/>
        <v>1200</v>
      </c>
      <c r="AZ20" s="132">
        <f t="shared" si="12"/>
        <v>1306</v>
      </c>
      <c r="BA20" s="54"/>
      <c r="BB20" s="133">
        <f t="shared" si="13"/>
        <v>10</v>
      </c>
      <c r="BC20" s="132">
        <f t="shared" si="14"/>
        <v>15</v>
      </c>
      <c r="BD20" s="132">
        <f t="shared" si="15"/>
        <v>15</v>
      </c>
      <c r="BE20" s="106">
        <f t="shared" si="16"/>
        <v>11</v>
      </c>
      <c r="BF20" s="132">
        <f t="shared" si="17"/>
        <v>13</v>
      </c>
      <c r="BG20" s="132">
        <f t="shared" si="18"/>
        <v>14</v>
      </c>
      <c r="BH20" s="132">
        <f t="shared" si="19"/>
        <v>15</v>
      </c>
      <c r="BI20" s="132">
        <f t="shared" si="20"/>
        <v>13</v>
      </c>
      <c r="BJ20" s="132">
        <f t="shared" si="21"/>
        <v>21</v>
      </c>
      <c r="BK20" s="132">
        <f t="shared" si="22"/>
        <v>17</v>
      </c>
      <c r="BL20" s="132">
        <f t="shared" si="23"/>
        <v>17</v>
      </c>
      <c r="BM20" s="107">
        <f t="shared" si="29"/>
        <v>161</v>
      </c>
      <c r="BN20" s="106">
        <f t="shared" si="30"/>
        <v>10</v>
      </c>
      <c r="BO20" s="106">
        <f t="shared" si="31"/>
        <v>21</v>
      </c>
      <c r="BP20" s="108">
        <f t="shared" si="32"/>
        <v>151</v>
      </c>
      <c r="BQ20" s="59"/>
    </row>
    <row r="21" spans="1:69" ht="14.25" x14ac:dyDescent="0.2">
      <c r="A21" s="134">
        <v>17</v>
      </c>
      <c r="B21" s="52" t="s">
        <v>61</v>
      </c>
      <c r="C21" s="53" t="s">
        <v>53</v>
      </c>
      <c r="D21" s="135"/>
      <c r="E21" s="136">
        <f t="shared" si="24"/>
        <v>1203.17</v>
      </c>
      <c r="F21" s="151">
        <f t="shared" si="33"/>
        <v>3.1700000000000017</v>
      </c>
      <c r="G21" s="154">
        <v>1200</v>
      </c>
      <c r="H21" s="138"/>
      <c r="I21" s="139">
        <f t="shared" si="25"/>
        <v>5.5454545454545041</v>
      </c>
      <c r="J21" s="140">
        <v>11</v>
      </c>
      <c r="K21" s="141">
        <v>17</v>
      </c>
      <c r="L21" s="150">
        <v>11</v>
      </c>
      <c r="M21" s="147">
        <f t="shared" si="0"/>
        <v>51.515151515151516</v>
      </c>
      <c r="N21" s="148">
        <f t="shared" si="26"/>
        <v>1194.4545454545455</v>
      </c>
      <c r="O21" s="139">
        <f t="shared" si="27"/>
        <v>168</v>
      </c>
      <c r="P21" s="149">
        <f t="shared" si="28"/>
        <v>162</v>
      </c>
      <c r="Q21" s="124">
        <v>35</v>
      </c>
      <c r="R21" s="125">
        <v>3</v>
      </c>
      <c r="S21" s="126">
        <v>31</v>
      </c>
      <c r="T21" s="127">
        <v>3</v>
      </c>
      <c r="U21" s="128">
        <v>19</v>
      </c>
      <c r="V21" s="129">
        <v>1</v>
      </c>
      <c r="W21" s="126">
        <v>8</v>
      </c>
      <c r="X21" s="129">
        <v>1</v>
      </c>
      <c r="Y21" s="128">
        <v>25</v>
      </c>
      <c r="Z21" s="129">
        <v>0</v>
      </c>
      <c r="AA21" s="128">
        <v>10</v>
      </c>
      <c r="AB21" s="129">
        <v>1</v>
      </c>
      <c r="AC21" s="128">
        <v>28</v>
      </c>
      <c r="AD21" s="127">
        <v>0</v>
      </c>
      <c r="AE21" s="124">
        <v>33</v>
      </c>
      <c r="AF21" s="125">
        <v>3</v>
      </c>
      <c r="AG21" s="130">
        <v>18</v>
      </c>
      <c r="AH21" s="127">
        <v>3</v>
      </c>
      <c r="AI21" s="126">
        <v>16</v>
      </c>
      <c r="AJ21" s="129">
        <v>1</v>
      </c>
      <c r="AK21" s="126">
        <v>7</v>
      </c>
      <c r="AL21" s="129">
        <v>1</v>
      </c>
      <c r="AM21" s="99"/>
      <c r="AN21" s="100">
        <f t="shared" si="1"/>
        <v>17</v>
      </c>
      <c r="AO21" s="99"/>
      <c r="AP21" s="131">
        <f t="shared" si="2"/>
        <v>1052</v>
      </c>
      <c r="AQ21" s="106">
        <f t="shared" si="3"/>
        <v>1118</v>
      </c>
      <c r="AR21" s="132">
        <f t="shared" si="4"/>
        <v>1200</v>
      </c>
      <c r="AS21" s="106">
        <f t="shared" si="5"/>
        <v>1332</v>
      </c>
      <c r="AT21" s="132">
        <f t="shared" si="6"/>
        <v>1167</v>
      </c>
      <c r="AU21" s="132">
        <f t="shared" si="7"/>
        <v>1306</v>
      </c>
      <c r="AV21" s="132">
        <f t="shared" si="8"/>
        <v>1147</v>
      </c>
      <c r="AW21" s="132">
        <f t="shared" si="9"/>
        <v>1077</v>
      </c>
      <c r="AX21" s="106">
        <f t="shared" si="10"/>
        <v>1200</v>
      </c>
      <c r="AY21" s="132">
        <f t="shared" si="11"/>
        <v>1204</v>
      </c>
      <c r="AZ21" s="132">
        <f t="shared" si="12"/>
        <v>1336</v>
      </c>
      <c r="BA21" s="54"/>
      <c r="BB21" s="133">
        <f t="shared" si="13"/>
        <v>6</v>
      </c>
      <c r="BC21" s="132">
        <f t="shared" si="14"/>
        <v>13</v>
      </c>
      <c r="BD21" s="132">
        <f t="shared" si="15"/>
        <v>19</v>
      </c>
      <c r="BE21" s="106">
        <f t="shared" si="16"/>
        <v>14</v>
      </c>
      <c r="BF21" s="132">
        <f t="shared" si="17"/>
        <v>21</v>
      </c>
      <c r="BG21" s="132">
        <f t="shared" si="18"/>
        <v>17</v>
      </c>
      <c r="BH21" s="132">
        <f t="shared" si="19"/>
        <v>15</v>
      </c>
      <c r="BI21" s="132">
        <f t="shared" si="20"/>
        <v>14</v>
      </c>
      <c r="BJ21" s="132">
        <f t="shared" si="21"/>
        <v>14</v>
      </c>
      <c r="BK21" s="132">
        <f t="shared" si="22"/>
        <v>17</v>
      </c>
      <c r="BL21" s="132">
        <f t="shared" si="23"/>
        <v>18</v>
      </c>
      <c r="BM21" s="107">
        <f t="shared" si="29"/>
        <v>168</v>
      </c>
      <c r="BN21" s="106">
        <f t="shared" si="30"/>
        <v>6</v>
      </c>
      <c r="BO21" s="106">
        <f t="shared" si="31"/>
        <v>21</v>
      </c>
      <c r="BP21" s="108">
        <f t="shared" si="32"/>
        <v>162</v>
      </c>
      <c r="BQ21" s="59"/>
    </row>
    <row r="22" spans="1:69" ht="14.25" x14ac:dyDescent="0.2">
      <c r="A22" s="134">
        <v>18</v>
      </c>
      <c r="B22" s="52" t="s">
        <v>145</v>
      </c>
      <c r="C22" s="53" t="s">
        <v>53</v>
      </c>
      <c r="D22" s="135"/>
      <c r="E22" s="136">
        <f t="shared" si="24"/>
        <v>1187.51</v>
      </c>
      <c r="F22" s="151">
        <f t="shared" si="33"/>
        <v>-12.489999999999988</v>
      </c>
      <c r="G22" s="135">
        <v>1200</v>
      </c>
      <c r="H22" s="138"/>
      <c r="I22" s="139">
        <f t="shared" si="25"/>
        <v>-37.909090909090992</v>
      </c>
      <c r="J22" s="140">
        <v>18</v>
      </c>
      <c r="K22" s="141">
        <v>14</v>
      </c>
      <c r="L22" s="150">
        <v>11</v>
      </c>
      <c r="M22" s="148">
        <f t="shared" si="0"/>
        <v>42.424242424242422</v>
      </c>
      <c r="N22" s="148">
        <f t="shared" si="26"/>
        <v>1237.909090909091</v>
      </c>
      <c r="O22" s="139">
        <f t="shared" si="27"/>
        <v>173</v>
      </c>
      <c r="P22" s="149">
        <f t="shared" si="28"/>
        <v>161</v>
      </c>
      <c r="Q22" s="124">
        <v>36</v>
      </c>
      <c r="R22" s="125">
        <v>3</v>
      </c>
      <c r="S22" s="126">
        <v>5</v>
      </c>
      <c r="T22" s="127">
        <v>3</v>
      </c>
      <c r="U22" s="128">
        <v>15</v>
      </c>
      <c r="V22" s="129">
        <v>3</v>
      </c>
      <c r="W22" s="126">
        <v>4</v>
      </c>
      <c r="X22" s="129">
        <v>0</v>
      </c>
      <c r="Y22" s="128">
        <v>12</v>
      </c>
      <c r="Z22" s="129">
        <v>1</v>
      </c>
      <c r="AA22" s="128">
        <v>22</v>
      </c>
      <c r="AB22" s="129">
        <v>1</v>
      </c>
      <c r="AC22" s="128">
        <v>31</v>
      </c>
      <c r="AD22" s="127">
        <v>1</v>
      </c>
      <c r="AE22" s="124">
        <v>1</v>
      </c>
      <c r="AF22" s="125">
        <v>0</v>
      </c>
      <c r="AG22" s="130">
        <v>17</v>
      </c>
      <c r="AH22" s="127">
        <v>0</v>
      </c>
      <c r="AI22" s="126">
        <v>33</v>
      </c>
      <c r="AJ22" s="129">
        <v>1</v>
      </c>
      <c r="AK22" s="126">
        <v>23</v>
      </c>
      <c r="AL22" s="129">
        <v>1</v>
      </c>
      <c r="AM22" s="99"/>
      <c r="AN22" s="100">
        <f t="shared" si="1"/>
        <v>14</v>
      </c>
      <c r="AO22" s="99"/>
      <c r="AP22" s="131">
        <f t="shared" si="2"/>
        <v>1052</v>
      </c>
      <c r="AQ22" s="106">
        <f t="shared" si="3"/>
        <v>1359</v>
      </c>
      <c r="AR22" s="132">
        <f t="shared" si="4"/>
        <v>1248</v>
      </c>
      <c r="AS22" s="106">
        <f t="shared" si="5"/>
        <v>1421</v>
      </c>
      <c r="AT22" s="132">
        <f t="shared" si="6"/>
        <v>1281</v>
      </c>
      <c r="AU22" s="132">
        <f t="shared" si="7"/>
        <v>1176</v>
      </c>
      <c r="AV22" s="132">
        <f t="shared" si="8"/>
        <v>1118</v>
      </c>
      <c r="AW22" s="132">
        <f t="shared" si="9"/>
        <v>1511</v>
      </c>
      <c r="AX22" s="106">
        <f t="shared" si="10"/>
        <v>1200</v>
      </c>
      <c r="AY22" s="132">
        <f t="shared" si="11"/>
        <v>1077</v>
      </c>
      <c r="AZ22" s="132">
        <f t="shared" si="12"/>
        <v>1174</v>
      </c>
      <c r="BA22" s="54"/>
      <c r="BB22" s="133">
        <f t="shared" si="13"/>
        <v>12</v>
      </c>
      <c r="BC22" s="132">
        <f t="shared" si="14"/>
        <v>17</v>
      </c>
      <c r="BD22" s="132">
        <f t="shared" si="15"/>
        <v>13</v>
      </c>
      <c r="BE22" s="106">
        <f t="shared" si="16"/>
        <v>24</v>
      </c>
      <c r="BF22" s="132">
        <f t="shared" si="17"/>
        <v>15</v>
      </c>
      <c r="BG22" s="132">
        <f t="shared" si="18"/>
        <v>19</v>
      </c>
      <c r="BH22" s="132">
        <f t="shared" si="19"/>
        <v>13</v>
      </c>
      <c r="BI22" s="132">
        <f t="shared" si="20"/>
        <v>15</v>
      </c>
      <c r="BJ22" s="132">
        <f t="shared" si="21"/>
        <v>17</v>
      </c>
      <c r="BK22" s="132">
        <f t="shared" si="22"/>
        <v>14</v>
      </c>
      <c r="BL22" s="132">
        <f t="shared" si="23"/>
        <v>14</v>
      </c>
      <c r="BM22" s="107">
        <f t="shared" si="29"/>
        <v>173</v>
      </c>
      <c r="BN22" s="106">
        <f t="shared" si="30"/>
        <v>12</v>
      </c>
      <c r="BO22" s="106">
        <f t="shared" si="31"/>
        <v>24</v>
      </c>
      <c r="BP22" s="108">
        <f t="shared" si="32"/>
        <v>161</v>
      </c>
      <c r="BQ22" s="59"/>
    </row>
    <row r="23" spans="1:69" ht="14.25" x14ac:dyDescent="0.2">
      <c r="A23" s="134">
        <v>19</v>
      </c>
      <c r="B23" s="52" t="s">
        <v>6</v>
      </c>
      <c r="C23" s="53" t="s">
        <v>12</v>
      </c>
      <c r="D23" s="135"/>
      <c r="E23" s="136">
        <f t="shared" si="24"/>
        <v>1257.6099999999999</v>
      </c>
      <c r="F23" s="151">
        <f t="shared" si="33"/>
        <v>57.609999999999971</v>
      </c>
      <c r="G23" s="135">
        <v>1200</v>
      </c>
      <c r="H23" s="138"/>
      <c r="I23" s="139">
        <f t="shared" si="25"/>
        <v>-98.818181818181756</v>
      </c>
      <c r="J23" s="140">
        <v>5</v>
      </c>
      <c r="K23" s="141">
        <v>19</v>
      </c>
      <c r="L23" s="150">
        <v>11</v>
      </c>
      <c r="M23" s="147">
        <f t="shared" si="0"/>
        <v>57.575757575757571</v>
      </c>
      <c r="N23" s="148">
        <f t="shared" si="26"/>
        <v>1298.8181818181818</v>
      </c>
      <c r="O23" s="139">
        <f t="shared" si="27"/>
        <v>190</v>
      </c>
      <c r="P23" s="149">
        <f t="shared" si="28"/>
        <v>177</v>
      </c>
      <c r="Q23" s="124">
        <v>1</v>
      </c>
      <c r="R23" s="125">
        <v>3</v>
      </c>
      <c r="S23" s="126">
        <v>9</v>
      </c>
      <c r="T23" s="127">
        <v>3</v>
      </c>
      <c r="U23" s="128">
        <v>17</v>
      </c>
      <c r="V23" s="129">
        <v>1</v>
      </c>
      <c r="W23" s="126">
        <v>15</v>
      </c>
      <c r="X23" s="129">
        <v>1</v>
      </c>
      <c r="Y23" s="128">
        <v>8</v>
      </c>
      <c r="Z23" s="129">
        <v>3</v>
      </c>
      <c r="AA23" s="128">
        <v>12</v>
      </c>
      <c r="AB23" s="129">
        <v>1</v>
      </c>
      <c r="AC23" s="128">
        <v>4</v>
      </c>
      <c r="AD23" s="127">
        <v>0</v>
      </c>
      <c r="AE23" s="124">
        <v>28</v>
      </c>
      <c r="AF23" s="125">
        <v>3</v>
      </c>
      <c r="AG23" s="130">
        <v>2</v>
      </c>
      <c r="AH23" s="127">
        <v>0</v>
      </c>
      <c r="AI23" s="126">
        <v>26</v>
      </c>
      <c r="AJ23" s="129">
        <v>3</v>
      </c>
      <c r="AK23" s="126">
        <v>25</v>
      </c>
      <c r="AL23" s="129">
        <v>1</v>
      </c>
      <c r="AM23" s="99"/>
      <c r="AN23" s="100">
        <f t="shared" si="1"/>
        <v>19</v>
      </c>
      <c r="AO23" s="99"/>
      <c r="AP23" s="131">
        <f t="shared" si="2"/>
        <v>1511</v>
      </c>
      <c r="AQ23" s="106">
        <f t="shared" si="3"/>
        <v>1330</v>
      </c>
      <c r="AR23" s="132">
        <f t="shared" si="4"/>
        <v>1200</v>
      </c>
      <c r="AS23" s="106">
        <f t="shared" si="5"/>
        <v>1248</v>
      </c>
      <c r="AT23" s="132">
        <f t="shared" si="6"/>
        <v>1332</v>
      </c>
      <c r="AU23" s="132">
        <f t="shared" si="7"/>
        <v>1281</v>
      </c>
      <c r="AV23" s="132">
        <f t="shared" si="8"/>
        <v>1421</v>
      </c>
      <c r="AW23" s="132">
        <f t="shared" si="9"/>
        <v>1147</v>
      </c>
      <c r="AX23" s="106">
        <f t="shared" si="10"/>
        <v>1491</v>
      </c>
      <c r="AY23" s="132">
        <f t="shared" si="11"/>
        <v>1159</v>
      </c>
      <c r="AZ23" s="132">
        <f t="shared" si="12"/>
        <v>1167</v>
      </c>
      <c r="BA23" s="54"/>
      <c r="BB23" s="133">
        <f t="shared" si="13"/>
        <v>15</v>
      </c>
      <c r="BC23" s="132">
        <f t="shared" si="14"/>
        <v>18</v>
      </c>
      <c r="BD23" s="132">
        <f t="shared" si="15"/>
        <v>17</v>
      </c>
      <c r="BE23" s="106">
        <f t="shared" si="16"/>
        <v>13</v>
      </c>
      <c r="BF23" s="132">
        <f t="shared" si="17"/>
        <v>14</v>
      </c>
      <c r="BG23" s="132">
        <f t="shared" si="18"/>
        <v>15</v>
      </c>
      <c r="BH23" s="132">
        <f t="shared" si="19"/>
        <v>24</v>
      </c>
      <c r="BI23" s="132">
        <f t="shared" si="20"/>
        <v>15</v>
      </c>
      <c r="BJ23" s="132">
        <f t="shared" si="21"/>
        <v>23</v>
      </c>
      <c r="BK23" s="132">
        <f t="shared" si="22"/>
        <v>15</v>
      </c>
      <c r="BL23" s="132">
        <f t="shared" si="23"/>
        <v>21</v>
      </c>
      <c r="BM23" s="107">
        <f t="shared" si="29"/>
        <v>190</v>
      </c>
      <c r="BN23" s="106">
        <f t="shared" si="30"/>
        <v>13</v>
      </c>
      <c r="BO23" s="106">
        <f t="shared" si="31"/>
        <v>24</v>
      </c>
      <c r="BP23" s="108">
        <f t="shared" si="32"/>
        <v>177</v>
      </c>
      <c r="BQ23" s="59"/>
    </row>
    <row r="24" spans="1:69" ht="14.25" x14ac:dyDescent="0.2">
      <c r="A24" s="134">
        <v>20</v>
      </c>
      <c r="B24" s="52" t="s">
        <v>146</v>
      </c>
      <c r="C24" s="53" t="s">
        <v>53</v>
      </c>
      <c r="D24" s="135"/>
      <c r="E24" s="136">
        <f t="shared" si="24"/>
        <v>1258.51</v>
      </c>
      <c r="F24" s="151">
        <f t="shared" si="33"/>
        <v>71.510000000000034</v>
      </c>
      <c r="G24" s="135">
        <v>1187</v>
      </c>
      <c r="H24" s="138"/>
      <c r="I24" s="139">
        <f t="shared" si="25"/>
        <v>-110.63636363636374</v>
      </c>
      <c r="J24" s="140">
        <v>4</v>
      </c>
      <c r="K24" s="141">
        <v>20</v>
      </c>
      <c r="L24" s="150">
        <v>11</v>
      </c>
      <c r="M24" s="147">
        <f t="shared" si="0"/>
        <v>60.606060606060602</v>
      </c>
      <c r="N24" s="148">
        <f t="shared" si="26"/>
        <v>1297.6363636363637</v>
      </c>
      <c r="O24" s="139">
        <f t="shared" si="27"/>
        <v>187</v>
      </c>
      <c r="P24" s="149">
        <f t="shared" si="28"/>
        <v>179</v>
      </c>
      <c r="Q24" s="124">
        <v>2</v>
      </c>
      <c r="R24" s="125">
        <v>3</v>
      </c>
      <c r="S24" s="126">
        <v>4</v>
      </c>
      <c r="T24" s="127">
        <v>0</v>
      </c>
      <c r="U24" s="128">
        <v>5</v>
      </c>
      <c r="V24" s="129">
        <v>1</v>
      </c>
      <c r="W24" s="126">
        <v>28</v>
      </c>
      <c r="X24" s="129">
        <v>0</v>
      </c>
      <c r="Y24" s="128">
        <v>27</v>
      </c>
      <c r="Z24" s="129">
        <v>3</v>
      </c>
      <c r="AA24" s="128">
        <v>3</v>
      </c>
      <c r="AB24" s="129">
        <v>3</v>
      </c>
      <c r="AC24" s="128">
        <v>30</v>
      </c>
      <c r="AD24" s="127">
        <v>3</v>
      </c>
      <c r="AE24" s="124">
        <v>25</v>
      </c>
      <c r="AF24" s="125">
        <v>0</v>
      </c>
      <c r="AG24" s="130">
        <v>12</v>
      </c>
      <c r="AH24" s="127">
        <v>1</v>
      </c>
      <c r="AI24" s="126">
        <v>1</v>
      </c>
      <c r="AJ24" s="129">
        <v>3</v>
      </c>
      <c r="AK24" s="126">
        <v>22</v>
      </c>
      <c r="AL24" s="129">
        <v>3</v>
      </c>
      <c r="AM24" s="99"/>
      <c r="AN24" s="100">
        <f t="shared" si="1"/>
        <v>20</v>
      </c>
      <c r="AO24" s="99"/>
      <c r="AP24" s="131">
        <f t="shared" si="2"/>
        <v>1491</v>
      </c>
      <c r="AQ24" s="106">
        <f t="shared" si="3"/>
        <v>1421</v>
      </c>
      <c r="AR24" s="132">
        <f t="shared" si="4"/>
        <v>1359</v>
      </c>
      <c r="AS24" s="106">
        <f t="shared" si="5"/>
        <v>1147</v>
      </c>
      <c r="AT24" s="132">
        <f t="shared" si="6"/>
        <v>1159</v>
      </c>
      <c r="AU24" s="132">
        <f t="shared" si="7"/>
        <v>1433</v>
      </c>
      <c r="AV24" s="132">
        <f t="shared" si="8"/>
        <v>1129</v>
      </c>
      <c r="AW24" s="132">
        <f t="shared" si="9"/>
        <v>1167</v>
      </c>
      <c r="AX24" s="106">
        <f t="shared" si="10"/>
        <v>1281</v>
      </c>
      <c r="AY24" s="132">
        <f t="shared" si="11"/>
        <v>1511</v>
      </c>
      <c r="AZ24" s="132">
        <f t="shared" si="12"/>
        <v>1176</v>
      </c>
      <c r="BA24" s="54"/>
      <c r="BB24" s="133">
        <f t="shared" si="13"/>
        <v>23</v>
      </c>
      <c r="BC24" s="132">
        <f t="shared" si="14"/>
        <v>24</v>
      </c>
      <c r="BD24" s="132">
        <f t="shared" si="15"/>
        <v>17</v>
      </c>
      <c r="BE24" s="106">
        <f t="shared" si="16"/>
        <v>15</v>
      </c>
      <c r="BF24" s="132">
        <f t="shared" si="17"/>
        <v>8</v>
      </c>
      <c r="BG24" s="132">
        <f t="shared" si="18"/>
        <v>19</v>
      </c>
      <c r="BH24" s="132">
        <f t="shared" si="19"/>
        <v>11</v>
      </c>
      <c r="BI24" s="132">
        <f t="shared" si="20"/>
        <v>21</v>
      </c>
      <c r="BJ24" s="132">
        <f t="shared" si="21"/>
        <v>15</v>
      </c>
      <c r="BK24" s="132">
        <f t="shared" si="22"/>
        <v>15</v>
      </c>
      <c r="BL24" s="132">
        <f t="shared" si="23"/>
        <v>19</v>
      </c>
      <c r="BM24" s="107">
        <f t="shared" si="29"/>
        <v>187</v>
      </c>
      <c r="BN24" s="106">
        <f t="shared" si="30"/>
        <v>8</v>
      </c>
      <c r="BO24" s="106">
        <f t="shared" si="31"/>
        <v>24</v>
      </c>
      <c r="BP24" s="108">
        <f t="shared" si="32"/>
        <v>179</v>
      </c>
      <c r="BQ24" s="59"/>
    </row>
    <row r="25" spans="1:69" ht="14.25" x14ac:dyDescent="0.2">
      <c r="A25" s="134">
        <v>21</v>
      </c>
      <c r="B25" s="52" t="s">
        <v>10</v>
      </c>
      <c r="C25" s="53" t="s">
        <v>12</v>
      </c>
      <c r="D25" s="135"/>
      <c r="E25" s="136">
        <f t="shared" si="24"/>
        <v>1266</v>
      </c>
      <c r="F25" s="155">
        <v>0</v>
      </c>
      <c r="G25" s="135">
        <v>1266</v>
      </c>
      <c r="H25" s="138"/>
      <c r="I25" s="139">
        <f t="shared" si="25"/>
        <v>38.909090909090992</v>
      </c>
      <c r="J25" s="140">
        <v>32</v>
      </c>
      <c r="K25" s="141">
        <v>10</v>
      </c>
      <c r="L25" s="150">
        <v>11</v>
      </c>
      <c r="M25" s="148">
        <f t="shared" si="0"/>
        <v>30.303030303030301</v>
      </c>
      <c r="N25" s="148">
        <f t="shared" si="26"/>
        <v>1227.090909090909</v>
      </c>
      <c r="O25" s="139">
        <f t="shared" si="27"/>
        <v>142</v>
      </c>
      <c r="P25" s="149">
        <f t="shared" si="28"/>
        <v>136</v>
      </c>
      <c r="Q25" s="124">
        <v>3</v>
      </c>
      <c r="R25" s="125">
        <v>1</v>
      </c>
      <c r="S25" s="126">
        <v>7</v>
      </c>
      <c r="T25" s="127">
        <v>1</v>
      </c>
      <c r="U25" s="128">
        <v>25</v>
      </c>
      <c r="V25" s="129">
        <v>0</v>
      </c>
      <c r="W25" s="126">
        <v>27</v>
      </c>
      <c r="X25" s="129">
        <v>1</v>
      </c>
      <c r="Y25" s="128">
        <v>33</v>
      </c>
      <c r="Z25" s="129">
        <v>3</v>
      </c>
      <c r="AA25" s="128">
        <v>32</v>
      </c>
      <c r="AB25" s="129">
        <v>1</v>
      </c>
      <c r="AC25" s="128">
        <v>1</v>
      </c>
      <c r="AD25" s="127">
        <v>0</v>
      </c>
      <c r="AE25" s="124">
        <v>24</v>
      </c>
      <c r="AF25" s="125">
        <v>1</v>
      </c>
      <c r="AG25" s="130">
        <v>11</v>
      </c>
      <c r="AH25" s="127">
        <v>1</v>
      </c>
      <c r="AI25" s="126">
        <v>35</v>
      </c>
      <c r="AJ25" s="129">
        <v>0</v>
      </c>
      <c r="AK25" s="126">
        <v>34</v>
      </c>
      <c r="AL25" s="129">
        <v>1</v>
      </c>
      <c r="AM25" s="99"/>
      <c r="AN25" s="100">
        <f t="shared" si="1"/>
        <v>10</v>
      </c>
      <c r="AO25" s="99"/>
      <c r="AP25" s="131">
        <f t="shared" si="2"/>
        <v>1433</v>
      </c>
      <c r="AQ25" s="106">
        <f t="shared" si="3"/>
        <v>1336</v>
      </c>
      <c r="AR25" s="132">
        <f t="shared" si="4"/>
        <v>1167</v>
      </c>
      <c r="AS25" s="106">
        <f t="shared" si="5"/>
        <v>1159</v>
      </c>
      <c r="AT25" s="132">
        <f t="shared" si="6"/>
        <v>1077</v>
      </c>
      <c r="AU25" s="132">
        <f t="shared" si="7"/>
        <v>1112</v>
      </c>
      <c r="AV25" s="132">
        <f t="shared" si="8"/>
        <v>1511</v>
      </c>
      <c r="AW25" s="132">
        <f t="shared" si="9"/>
        <v>1238</v>
      </c>
      <c r="AX25" s="106">
        <f t="shared" si="10"/>
        <v>1359</v>
      </c>
      <c r="AY25" s="132">
        <f t="shared" si="11"/>
        <v>1052</v>
      </c>
      <c r="AZ25" s="132">
        <f t="shared" si="12"/>
        <v>1054</v>
      </c>
      <c r="BA25" s="54"/>
      <c r="BB25" s="133">
        <f t="shared" si="13"/>
        <v>19</v>
      </c>
      <c r="BC25" s="132">
        <f t="shared" si="14"/>
        <v>18</v>
      </c>
      <c r="BD25" s="132">
        <f t="shared" si="15"/>
        <v>21</v>
      </c>
      <c r="BE25" s="106">
        <f t="shared" si="16"/>
        <v>8</v>
      </c>
      <c r="BF25" s="132">
        <f t="shared" si="17"/>
        <v>14</v>
      </c>
      <c r="BG25" s="132">
        <f t="shared" si="18"/>
        <v>11</v>
      </c>
      <c r="BH25" s="132">
        <f t="shared" si="19"/>
        <v>15</v>
      </c>
      <c r="BI25" s="132">
        <f t="shared" si="20"/>
        <v>11</v>
      </c>
      <c r="BJ25" s="132">
        <f t="shared" si="21"/>
        <v>9</v>
      </c>
      <c r="BK25" s="132">
        <f t="shared" si="22"/>
        <v>6</v>
      </c>
      <c r="BL25" s="132">
        <f t="shared" si="23"/>
        <v>10</v>
      </c>
      <c r="BM25" s="107">
        <f t="shared" si="29"/>
        <v>142</v>
      </c>
      <c r="BN25" s="106">
        <f t="shared" si="30"/>
        <v>6</v>
      </c>
      <c r="BO25" s="106">
        <f t="shared" si="31"/>
        <v>21</v>
      </c>
      <c r="BP25" s="108">
        <f t="shared" si="32"/>
        <v>136</v>
      </c>
      <c r="BQ25" s="59"/>
    </row>
    <row r="26" spans="1:69" ht="14.25" x14ac:dyDescent="0.2">
      <c r="A26" s="134">
        <v>22</v>
      </c>
      <c r="B26" s="52" t="s">
        <v>54</v>
      </c>
      <c r="C26" s="53" t="s">
        <v>13</v>
      </c>
      <c r="D26" s="135"/>
      <c r="E26" s="136">
        <f t="shared" si="24"/>
        <v>1226.6200000000001</v>
      </c>
      <c r="F26" s="151">
        <f>IF(L26=0,0,IF(G26+(IF(I26&gt;-150,(IF(I26&gt;=150,IF(K26&gt;=$AV$1,0,SUM(IF(MAX(Q26:AL26)=999,K26-3,K26)-L26*3*(15+50)%)*10),SUM(IF(MAX(Q26:AL26)=999,K26-3,K26)-L26*3*(I26/10+50)%)*10)),(IF(I26&lt;-150,IF((IF(MAX(Q26:AL26)=999,K26-3,K26)-L26*3*(I26/10+50)%)*10&lt;1,0,(IF(MAX(Q26:AL26)=999,K26-3,K26)-L26*3*(I26/10+50)%)*10))))),(IF(I26&gt;-150,(IF(I26&gt;150,IF(K26&gt;=$AV$1,0,SUM(IF(MAX(Q26:AL26)=999,K26-3,K26)-L26*3*(15+50)%)*10),SUM(IF(MAX(Q26:AL26)=999,K26-3,K26)-L26*3*(I26/10+50)%)*10)),(IF(I26&lt;-150,IF((IF(MAX(Q26:AL26)=999,K26-3,K26)-L26*3*(I26/10+50)%)*10&lt;1,0,(IF(MAX(Q26:AL26)=999,K26-3,K26)-L26*3*(I26/10+50)%)*10)))))))</f>
        <v>50.620000000000033</v>
      </c>
      <c r="G26" s="135">
        <v>1176</v>
      </c>
      <c r="H26" s="138"/>
      <c r="I26" s="139">
        <f t="shared" si="25"/>
        <v>-77.63636363636374</v>
      </c>
      <c r="J26" s="140">
        <v>6</v>
      </c>
      <c r="K26" s="141">
        <v>19</v>
      </c>
      <c r="L26" s="150">
        <v>11</v>
      </c>
      <c r="M26" s="147">
        <f t="shared" si="0"/>
        <v>57.575757575757571</v>
      </c>
      <c r="N26" s="148">
        <f t="shared" si="26"/>
        <v>1253.6363636363637</v>
      </c>
      <c r="O26" s="139">
        <f t="shared" si="27"/>
        <v>181</v>
      </c>
      <c r="P26" s="149">
        <f t="shared" si="28"/>
        <v>175</v>
      </c>
      <c r="Q26" s="124">
        <v>4</v>
      </c>
      <c r="R26" s="125">
        <v>0</v>
      </c>
      <c r="S26" s="126">
        <v>35</v>
      </c>
      <c r="T26" s="127">
        <v>3</v>
      </c>
      <c r="U26" s="128">
        <v>2</v>
      </c>
      <c r="V26" s="129">
        <v>0</v>
      </c>
      <c r="W26" s="126">
        <v>14</v>
      </c>
      <c r="X26" s="129">
        <v>3</v>
      </c>
      <c r="Y26" s="128">
        <v>6</v>
      </c>
      <c r="Z26" s="129">
        <v>3</v>
      </c>
      <c r="AA26" s="128">
        <v>18</v>
      </c>
      <c r="AB26" s="129">
        <v>1</v>
      </c>
      <c r="AC26" s="128">
        <v>7</v>
      </c>
      <c r="AD26" s="127">
        <v>0</v>
      </c>
      <c r="AE26" s="124">
        <v>36</v>
      </c>
      <c r="AF26" s="125">
        <v>3</v>
      </c>
      <c r="AG26" s="130">
        <v>5</v>
      </c>
      <c r="AH26" s="127">
        <v>3</v>
      </c>
      <c r="AI26" s="126">
        <v>25</v>
      </c>
      <c r="AJ26" s="129">
        <v>3</v>
      </c>
      <c r="AK26" s="126">
        <v>20</v>
      </c>
      <c r="AL26" s="129">
        <v>0</v>
      </c>
      <c r="AM26" s="99"/>
      <c r="AN26" s="100">
        <f t="shared" si="1"/>
        <v>19</v>
      </c>
      <c r="AO26" s="99"/>
      <c r="AP26" s="131">
        <f t="shared" si="2"/>
        <v>1421</v>
      </c>
      <c r="AQ26" s="106">
        <f t="shared" si="3"/>
        <v>1052</v>
      </c>
      <c r="AR26" s="132">
        <f t="shared" si="4"/>
        <v>1491</v>
      </c>
      <c r="AS26" s="106">
        <f t="shared" si="5"/>
        <v>1267</v>
      </c>
      <c r="AT26" s="132">
        <f t="shared" si="6"/>
        <v>1258</v>
      </c>
      <c r="AU26" s="132">
        <f t="shared" si="7"/>
        <v>1200</v>
      </c>
      <c r="AV26" s="132">
        <f t="shared" si="8"/>
        <v>1336</v>
      </c>
      <c r="AW26" s="132">
        <f t="shared" si="9"/>
        <v>1052</v>
      </c>
      <c r="AX26" s="106">
        <f t="shared" si="10"/>
        <v>1359</v>
      </c>
      <c r="AY26" s="132">
        <f t="shared" si="11"/>
        <v>1167</v>
      </c>
      <c r="AZ26" s="132">
        <f t="shared" si="12"/>
        <v>1187</v>
      </c>
      <c r="BA26" s="54"/>
      <c r="BB26" s="133">
        <f t="shared" si="13"/>
        <v>24</v>
      </c>
      <c r="BC26" s="132">
        <f t="shared" si="14"/>
        <v>6</v>
      </c>
      <c r="BD26" s="132">
        <f t="shared" si="15"/>
        <v>23</v>
      </c>
      <c r="BE26" s="106">
        <f t="shared" si="16"/>
        <v>14</v>
      </c>
      <c r="BF26" s="132">
        <f t="shared" si="17"/>
        <v>12</v>
      </c>
      <c r="BG26" s="132">
        <f t="shared" si="18"/>
        <v>14</v>
      </c>
      <c r="BH26" s="132">
        <f t="shared" si="19"/>
        <v>18</v>
      </c>
      <c r="BI26" s="132">
        <f t="shared" si="20"/>
        <v>12</v>
      </c>
      <c r="BJ26" s="132">
        <f t="shared" si="21"/>
        <v>17</v>
      </c>
      <c r="BK26" s="132">
        <f t="shared" si="22"/>
        <v>21</v>
      </c>
      <c r="BL26" s="132">
        <f t="shared" si="23"/>
        <v>20</v>
      </c>
      <c r="BM26" s="107">
        <f t="shared" si="29"/>
        <v>181</v>
      </c>
      <c r="BN26" s="106">
        <f t="shared" si="30"/>
        <v>6</v>
      </c>
      <c r="BO26" s="106">
        <f t="shared" si="31"/>
        <v>24</v>
      </c>
      <c r="BP26" s="108">
        <f t="shared" si="32"/>
        <v>175</v>
      </c>
      <c r="BQ26" s="59"/>
    </row>
    <row r="27" spans="1:69" ht="14.25" x14ac:dyDescent="0.2">
      <c r="A27" s="134">
        <v>23</v>
      </c>
      <c r="B27" s="52" t="s">
        <v>76</v>
      </c>
      <c r="C27" s="53" t="s">
        <v>15</v>
      </c>
      <c r="D27" s="135"/>
      <c r="E27" s="136">
        <f t="shared" si="24"/>
        <v>1170.1199999999999</v>
      </c>
      <c r="F27" s="153">
        <f>IF(L27=0,0,IF(G27+(IF(I27&gt;-150,(IF(I27&gt;=150,IF(K27&gt;=$AV$1,0,SUM(IF(MAX(Q27:AL27)=999,K27-3,K27)-L27*3*(15+50)%)*10),SUM(IF(MAX(Q27:AL27)=999,K27-3,K27)-L27*3*(I27/10+50)%)*10)),(IF(I27&lt;-150,IF((IF(MAX(Q27:AL27)=999,K27-3,K27)-L27*3*(I27/10+50)%)*10&lt;1,0,(IF(MAX(Q27:AL27)=999,K27-3,K27)-L27*3*(I27/10+50)%)*10))))),(IF(I27&gt;-150,(IF(I27&gt;150,IF(K27&gt;=$AV$1,0,SUM(IF(MAX(Q27:AL27)=999,K27-3,K27)-L27*3*(15+50)%)*10),SUM(IF(MAX(Q27:AL27)=999,K27-3,K27)-L27*3*(I27/10+50)%)*10)),(IF(I27&lt;-150,IF((IF(MAX(Q27:AL27)=999,K27-3,K27)-L27*3*(I27/10+50)%)*10&lt;1,0,(IF(MAX(Q27:AL27)=999,K27-3,K27)-L27*3*(I27/10+50)%)*10)))))))</f>
        <v>-3.879999999999999</v>
      </c>
      <c r="G27" s="135">
        <v>1174</v>
      </c>
      <c r="H27" s="138"/>
      <c r="I27" s="139">
        <f t="shared" si="25"/>
        <v>-64</v>
      </c>
      <c r="J27" s="140">
        <v>22</v>
      </c>
      <c r="K27" s="141">
        <v>14</v>
      </c>
      <c r="L27" s="150">
        <v>11</v>
      </c>
      <c r="M27" s="148">
        <f t="shared" si="0"/>
        <v>42.424242424242422</v>
      </c>
      <c r="N27" s="148">
        <f t="shared" si="26"/>
        <v>1238</v>
      </c>
      <c r="O27" s="139">
        <f t="shared" si="27"/>
        <v>137</v>
      </c>
      <c r="P27" s="149">
        <f t="shared" si="28"/>
        <v>131</v>
      </c>
      <c r="Q27" s="124">
        <v>5</v>
      </c>
      <c r="R27" s="125">
        <v>0</v>
      </c>
      <c r="S27" s="126">
        <v>1</v>
      </c>
      <c r="T27" s="127">
        <v>0</v>
      </c>
      <c r="U27" s="128">
        <v>34</v>
      </c>
      <c r="V27" s="129">
        <v>1</v>
      </c>
      <c r="W27" s="126">
        <v>11</v>
      </c>
      <c r="X27" s="129">
        <v>1</v>
      </c>
      <c r="Y27" s="128">
        <v>35</v>
      </c>
      <c r="Z27" s="129">
        <v>3</v>
      </c>
      <c r="AA27" s="128">
        <v>24</v>
      </c>
      <c r="AB27" s="129">
        <v>3</v>
      </c>
      <c r="AC27" s="128">
        <v>15</v>
      </c>
      <c r="AD27" s="127">
        <v>1</v>
      </c>
      <c r="AE27" s="124">
        <v>8</v>
      </c>
      <c r="AF27" s="125">
        <v>3</v>
      </c>
      <c r="AG27" s="130">
        <v>28</v>
      </c>
      <c r="AH27" s="127">
        <v>0</v>
      </c>
      <c r="AI27" s="126">
        <v>31</v>
      </c>
      <c r="AJ27" s="129">
        <v>1</v>
      </c>
      <c r="AK27" s="126">
        <v>18</v>
      </c>
      <c r="AL27" s="129">
        <v>1</v>
      </c>
      <c r="AM27" s="99"/>
      <c r="AN27" s="100">
        <f t="shared" si="1"/>
        <v>14</v>
      </c>
      <c r="AO27" s="99"/>
      <c r="AP27" s="131">
        <f t="shared" si="2"/>
        <v>1359</v>
      </c>
      <c r="AQ27" s="106">
        <f t="shared" si="3"/>
        <v>1511</v>
      </c>
      <c r="AR27" s="132">
        <f t="shared" si="4"/>
        <v>1054</v>
      </c>
      <c r="AS27" s="106">
        <f t="shared" si="5"/>
        <v>1359</v>
      </c>
      <c r="AT27" s="132">
        <f t="shared" si="6"/>
        <v>1052</v>
      </c>
      <c r="AU27" s="132">
        <f t="shared" si="7"/>
        <v>1238</v>
      </c>
      <c r="AV27" s="132">
        <f t="shared" si="8"/>
        <v>1248</v>
      </c>
      <c r="AW27" s="132">
        <f t="shared" si="9"/>
        <v>1332</v>
      </c>
      <c r="AX27" s="106">
        <f t="shared" si="10"/>
        <v>1147</v>
      </c>
      <c r="AY27" s="132">
        <f t="shared" si="11"/>
        <v>1118</v>
      </c>
      <c r="AZ27" s="132">
        <f t="shared" si="12"/>
        <v>1200</v>
      </c>
      <c r="BA27" s="54"/>
      <c r="BB27" s="133">
        <f t="shared" si="13"/>
        <v>17</v>
      </c>
      <c r="BC27" s="132">
        <f t="shared" si="14"/>
        <v>15</v>
      </c>
      <c r="BD27" s="132">
        <f t="shared" si="15"/>
        <v>10</v>
      </c>
      <c r="BE27" s="106">
        <f t="shared" si="16"/>
        <v>9</v>
      </c>
      <c r="BF27" s="132">
        <f t="shared" si="17"/>
        <v>6</v>
      </c>
      <c r="BG27" s="132">
        <f t="shared" si="18"/>
        <v>11</v>
      </c>
      <c r="BH27" s="132">
        <f t="shared" si="19"/>
        <v>13</v>
      </c>
      <c r="BI27" s="132">
        <f t="shared" si="20"/>
        <v>14</v>
      </c>
      <c r="BJ27" s="132">
        <f t="shared" si="21"/>
        <v>15</v>
      </c>
      <c r="BK27" s="132">
        <f t="shared" si="22"/>
        <v>13</v>
      </c>
      <c r="BL27" s="132">
        <f t="shared" si="23"/>
        <v>14</v>
      </c>
      <c r="BM27" s="107">
        <f t="shared" si="29"/>
        <v>137</v>
      </c>
      <c r="BN27" s="106">
        <f t="shared" si="30"/>
        <v>6</v>
      </c>
      <c r="BO27" s="106">
        <f t="shared" si="31"/>
        <v>17</v>
      </c>
      <c r="BP27" s="108">
        <f t="shared" si="32"/>
        <v>131</v>
      </c>
      <c r="BQ27" s="59"/>
    </row>
    <row r="28" spans="1:69" ht="14.25" x14ac:dyDescent="0.2">
      <c r="A28" s="134">
        <v>24</v>
      </c>
      <c r="B28" s="52" t="s">
        <v>9</v>
      </c>
      <c r="C28" s="156" t="s">
        <v>13</v>
      </c>
      <c r="D28" s="135" t="s">
        <v>59</v>
      </c>
      <c r="E28" s="136">
        <f t="shared" si="24"/>
        <v>1238</v>
      </c>
      <c r="F28" s="137">
        <v>0</v>
      </c>
      <c r="G28" s="135">
        <v>1238</v>
      </c>
      <c r="H28" s="138"/>
      <c r="I28" s="139">
        <f t="shared" si="25"/>
        <v>-25.454545454545496</v>
      </c>
      <c r="J28" s="140">
        <v>29</v>
      </c>
      <c r="K28" s="141">
        <v>11</v>
      </c>
      <c r="L28" s="150">
        <v>11</v>
      </c>
      <c r="M28" s="148">
        <f t="shared" si="0"/>
        <v>33.333333333333329</v>
      </c>
      <c r="N28" s="148">
        <f t="shared" si="26"/>
        <v>1263.4545454545455</v>
      </c>
      <c r="O28" s="139">
        <f t="shared" si="27"/>
        <v>153</v>
      </c>
      <c r="P28" s="149">
        <f t="shared" si="28"/>
        <v>145</v>
      </c>
      <c r="Q28" s="124">
        <v>6</v>
      </c>
      <c r="R28" s="125">
        <v>3</v>
      </c>
      <c r="S28" s="126">
        <v>12</v>
      </c>
      <c r="T28" s="127">
        <v>3</v>
      </c>
      <c r="U28" s="128">
        <v>4</v>
      </c>
      <c r="V28" s="129">
        <v>0</v>
      </c>
      <c r="W28" s="126">
        <v>2</v>
      </c>
      <c r="X28" s="129">
        <v>0</v>
      </c>
      <c r="Y28" s="128">
        <v>10</v>
      </c>
      <c r="Z28" s="129">
        <v>0</v>
      </c>
      <c r="AA28" s="128">
        <v>23</v>
      </c>
      <c r="AB28" s="129">
        <v>0</v>
      </c>
      <c r="AC28" s="128">
        <v>11</v>
      </c>
      <c r="AD28" s="127">
        <v>1</v>
      </c>
      <c r="AE28" s="124">
        <v>21</v>
      </c>
      <c r="AF28" s="125">
        <v>1</v>
      </c>
      <c r="AG28" s="130">
        <v>34</v>
      </c>
      <c r="AH28" s="127">
        <v>1</v>
      </c>
      <c r="AI28" s="126">
        <v>30</v>
      </c>
      <c r="AJ28" s="129">
        <v>1</v>
      </c>
      <c r="AK28" s="126">
        <v>27</v>
      </c>
      <c r="AL28" s="129">
        <v>1</v>
      </c>
      <c r="AM28" s="99"/>
      <c r="AN28" s="100">
        <f t="shared" si="1"/>
        <v>11</v>
      </c>
      <c r="AO28" s="99"/>
      <c r="AP28" s="131">
        <f t="shared" si="2"/>
        <v>1258</v>
      </c>
      <c r="AQ28" s="106">
        <f t="shared" si="3"/>
        <v>1281</v>
      </c>
      <c r="AR28" s="132">
        <f t="shared" si="4"/>
        <v>1421</v>
      </c>
      <c r="AS28" s="106">
        <f t="shared" si="5"/>
        <v>1491</v>
      </c>
      <c r="AT28" s="132">
        <f t="shared" si="6"/>
        <v>1306</v>
      </c>
      <c r="AU28" s="132">
        <f t="shared" si="7"/>
        <v>1174</v>
      </c>
      <c r="AV28" s="132">
        <f t="shared" si="8"/>
        <v>1359</v>
      </c>
      <c r="AW28" s="132">
        <f t="shared" si="9"/>
        <v>1266</v>
      </c>
      <c r="AX28" s="106">
        <f t="shared" si="10"/>
        <v>1054</v>
      </c>
      <c r="AY28" s="132">
        <f t="shared" si="11"/>
        <v>1129</v>
      </c>
      <c r="AZ28" s="132">
        <f t="shared" si="12"/>
        <v>1159</v>
      </c>
      <c r="BA28" s="54"/>
      <c r="BB28" s="133">
        <f t="shared" si="13"/>
        <v>12</v>
      </c>
      <c r="BC28" s="132">
        <f t="shared" si="14"/>
        <v>15</v>
      </c>
      <c r="BD28" s="132">
        <f t="shared" si="15"/>
        <v>24</v>
      </c>
      <c r="BE28" s="106">
        <f t="shared" si="16"/>
        <v>23</v>
      </c>
      <c r="BF28" s="132">
        <f t="shared" si="17"/>
        <v>17</v>
      </c>
      <c r="BG28" s="132">
        <f t="shared" si="18"/>
        <v>14</v>
      </c>
      <c r="BH28" s="132">
        <f t="shared" si="19"/>
        <v>9</v>
      </c>
      <c r="BI28" s="132">
        <f t="shared" si="20"/>
        <v>10</v>
      </c>
      <c r="BJ28" s="132">
        <f t="shared" si="21"/>
        <v>10</v>
      </c>
      <c r="BK28" s="132">
        <f t="shared" si="22"/>
        <v>11</v>
      </c>
      <c r="BL28" s="132">
        <f t="shared" si="23"/>
        <v>8</v>
      </c>
      <c r="BM28" s="107">
        <f t="shared" si="29"/>
        <v>153</v>
      </c>
      <c r="BN28" s="106">
        <f t="shared" si="30"/>
        <v>8</v>
      </c>
      <c r="BO28" s="106">
        <f t="shared" si="31"/>
        <v>24</v>
      </c>
      <c r="BP28" s="108">
        <f t="shared" si="32"/>
        <v>145</v>
      </c>
      <c r="BQ28" s="59"/>
    </row>
    <row r="29" spans="1:69" ht="15.75" x14ac:dyDescent="0.2">
      <c r="A29" s="109">
        <v>25</v>
      </c>
      <c r="B29" s="157" t="s">
        <v>4</v>
      </c>
      <c r="C29" s="143" t="s">
        <v>12</v>
      </c>
      <c r="D29" s="112"/>
      <c r="E29" s="113">
        <f t="shared" si="24"/>
        <v>1245.8700000000001</v>
      </c>
      <c r="F29" s="144">
        <f t="shared" ref="F29:F40" si="34">IF(L29=0,0,IF(G29+(IF(I29&gt;-150,(IF(I29&gt;=150,IF(K29&gt;=$AV$1,0,SUM(IF(MAX(Q29:AL29)=999,K29-3,K29)-L29*3*(15+50)%)*10),SUM(IF(MAX(Q29:AL29)=999,K29-3,K29)-L29*3*(I29/10+50)%)*10)),(IF(I29&lt;-150,IF((IF(MAX(Q29:AL29)=999,K29-3,K29)-L29*3*(I29/10+50)%)*10&lt;1,0,(IF(MAX(Q29:AL29)=999,K29-3,K29)-L29*3*(I29/10+50)%)*10))))),(IF(I29&gt;-150,(IF(I29&gt;150,IF(K29&gt;=$AV$1,0,SUM(IF(MAX(Q29:AL29)=999,K29-3,K29)-L29*3*(15+50)%)*10),SUM(IF(MAX(Q29:AL29)=999,K29-3,K29)-L29*3*(I29/10+50)%)*10)),(IF(I29&lt;-150,IF((IF(MAX(Q29:AL29)=999,K29-3,K29)-L29*3*(I29/10+50)%)*10&lt;1,0,(IF(MAX(Q29:AL29)=999,K29-3,K29)-L29*3*(I29/10+50)%)*10)))))))</f>
        <v>78.870000000000033</v>
      </c>
      <c r="G29" s="112">
        <v>1167</v>
      </c>
      <c r="H29" s="115"/>
      <c r="I29" s="116">
        <f t="shared" si="25"/>
        <v>-102.63636363636374</v>
      </c>
      <c r="J29" s="117">
        <v>3</v>
      </c>
      <c r="K29" s="118">
        <v>21</v>
      </c>
      <c r="L29" s="119">
        <v>11</v>
      </c>
      <c r="M29" s="120">
        <f t="shared" si="0"/>
        <v>63.636363636363633</v>
      </c>
      <c r="N29" s="121">
        <f t="shared" si="26"/>
        <v>1269.6363636363637</v>
      </c>
      <c r="O29" s="122">
        <f t="shared" si="27"/>
        <v>198</v>
      </c>
      <c r="P29" s="123">
        <f t="shared" si="28"/>
        <v>188</v>
      </c>
      <c r="Q29" s="124">
        <v>7</v>
      </c>
      <c r="R29" s="125">
        <v>1</v>
      </c>
      <c r="S29" s="126">
        <v>3</v>
      </c>
      <c r="T29" s="127">
        <v>1</v>
      </c>
      <c r="U29" s="128">
        <v>21</v>
      </c>
      <c r="V29" s="129">
        <v>3</v>
      </c>
      <c r="W29" s="126">
        <v>36</v>
      </c>
      <c r="X29" s="129">
        <v>3</v>
      </c>
      <c r="Y29" s="128">
        <v>17</v>
      </c>
      <c r="Z29" s="129">
        <v>3</v>
      </c>
      <c r="AA29" s="128">
        <v>4</v>
      </c>
      <c r="AB29" s="129">
        <v>3</v>
      </c>
      <c r="AC29" s="128">
        <v>2</v>
      </c>
      <c r="AD29" s="127">
        <v>0</v>
      </c>
      <c r="AE29" s="124">
        <v>20</v>
      </c>
      <c r="AF29" s="125">
        <v>3</v>
      </c>
      <c r="AG29" s="130">
        <v>16</v>
      </c>
      <c r="AH29" s="127">
        <v>3</v>
      </c>
      <c r="AI29" s="126">
        <v>22</v>
      </c>
      <c r="AJ29" s="129">
        <v>0</v>
      </c>
      <c r="AK29" s="126">
        <v>19</v>
      </c>
      <c r="AL29" s="129">
        <v>1</v>
      </c>
      <c r="AM29" s="99"/>
      <c r="AN29" s="100">
        <f t="shared" si="1"/>
        <v>21</v>
      </c>
      <c r="AO29" s="99"/>
      <c r="AP29" s="131">
        <f t="shared" si="2"/>
        <v>1336</v>
      </c>
      <c r="AQ29" s="106">
        <f t="shared" si="3"/>
        <v>1433</v>
      </c>
      <c r="AR29" s="132">
        <f t="shared" si="4"/>
        <v>1266</v>
      </c>
      <c r="AS29" s="106">
        <f t="shared" si="5"/>
        <v>1052</v>
      </c>
      <c r="AT29" s="132">
        <f t="shared" si="6"/>
        <v>1200</v>
      </c>
      <c r="AU29" s="132">
        <f t="shared" si="7"/>
        <v>1421</v>
      </c>
      <c r="AV29" s="132">
        <f t="shared" si="8"/>
        <v>1491</v>
      </c>
      <c r="AW29" s="132">
        <f t="shared" si="9"/>
        <v>1187</v>
      </c>
      <c r="AX29" s="106">
        <f t="shared" si="10"/>
        <v>1204</v>
      </c>
      <c r="AY29" s="132">
        <f t="shared" si="11"/>
        <v>1176</v>
      </c>
      <c r="AZ29" s="132">
        <f t="shared" si="12"/>
        <v>1200</v>
      </c>
      <c r="BA29" s="54"/>
      <c r="BB29" s="133">
        <f t="shared" si="13"/>
        <v>18</v>
      </c>
      <c r="BC29" s="132">
        <f t="shared" si="14"/>
        <v>19</v>
      </c>
      <c r="BD29" s="132">
        <f t="shared" si="15"/>
        <v>10</v>
      </c>
      <c r="BE29" s="106">
        <f t="shared" si="16"/>
        <v>12</v>
      </c>
      <c r="BF29" s="132">
        <f t="shared" si="17"/>
        <v>17</v>
      </c>
      <c r="BG29" s="132">
        <f t="shared" si="18"/>
        <v>24</v>
      </c>
      <c r="BH29" s="132">
        <f t="shared" si="19"/>
        <v>23</v>
      </c>
      <c r="BI29" s="132">
        <f t="shared" si="20"/>
        <v>20</v>
      </c>
      <c r="BJ29" s="132">
        <f t="shared" si="21"/>
        <v>17</v>
      </c>
      <c r="BK29" s="132">
        <f t="shared" si="22"/>
        <v>19</v>
      </c>
      <c r="BL29" s="132">
        <f t="shared" si="23"/>
        <v>19</v>
      </c>
      <c r="BM29" s="107">
        <f t="shared" si="29"/>
        <v>198</v>
      </c>
      <c r="BN29" s="106">
        <f t="shared" si="30"/>
        <v>10</v>
      </c>
      <c r="BO29" s="106">
        <f t="shared" si="31"/>
        <v>24</v>
      </c>
      <c r="BP29" s="108">
        <f t="shared" si="32"/>
        <v>188</v>
      </c>
      <c r="BQ29" s="59"/>
    </row>
    <row r="30" spans="1:69" ht="14.25" x14ac:dyDescent="0.2">
      <c r="A30" s="134">
        <v>26</v>
      </c>
      <c r="B30" s="52" t="s">
        <v>7</v>
      </c>
      <c r="C30" s="53" t="s">
        <v>58</v>
      </c>
      <c r="D30" s="135"/>
      <c r="E30" s="136">
        <f t="shared" si="24"/>
        <v>1172.5900000000001</v>
      </c>
      <c r="F30" s="145">
        <f t="shared" si="34"/>
        <v>13.590000000000035</v>
      </c>
      <c r="G30" s="135">
        <v>1159</v>
      </c>
      <c r="H30" s="138"/>
      <c r="I30" s="139">
        <f t="shared" si="25"/>
        <v>-86.63636363636374</v>
      </c>
      <c r="J30" s="140">
        <v>17</v>
      </c>
      <c r="K30" s="141">
        <v>15</v>
      </c>
      <c r="L30" s="150">
        <v>11</v>
      </c>
      <c r="M30" s="148">
        <f t="shared" si="0"/>
        <v>45.454545454545453</v>
      </c>
      <c r="N30" s="148">
        <f t="shared" si="26"/>
        <v>1245.6363636363637</v>
      </c>
      <c r="O30" s="139">
        <f t="shared" si="27"/>
        <v>155</v>
      </c>
      <c r="P30" s="149">
        <f t="shared" si="28"/>
        <v>146</v>
      </c>
      <c r="Q30" s="124">
        <v>8</v>
      </c>
      <c r="R30" s="125">
        <v>1</v>
      </c>
      <c r="S30" s="126">
        <v>2</v>
      </c>
      <c r="T30" s="127">
        <v>0</v>
      </c>
      <c r="U30" s="128">
        <v>6</v>
      </c>
      <c r="V30" s="129">
        <v>0</v>
      </c>
      <c r="W30" s="126">
        <v>33</v>
      </c>
      <c r="X30" s="129">
        <v>0</v>
      </c>
      <c r="Y30" s="128">
        <v>11</v>
      </c>
      <c r="Z30" s="129">
        <v>3</v>
      </c>
      <c r="AA30" s="128">
        <v>34</v>
      </c>
      <c r="AB30" s="129">
        <v>1</v>
      </c>
      <c r="AC30" s="128">
        <v>14</v>
      </c>
      <c r="AD30" s="127">
        <v>3</v>
      </c>
      <c r="AE30" s="124">
        <v>32</v>
      </c>
      <c r="AF30" s="125">
        <v>3</v>
      </c>
      <c r="AG30" s="130">
        <v>13</v>
      </c>
      <c r="AH30" s="127">
        <v>3</v>
      </c>
      <c r="AI30" s="126">
        <v>19</v>
      </c>
      <c r="AJ30" s="129">
        <v>0</v>
      </c>
      <c r="AK30" s="126">
        <v>12</v>
      </c>
      <c r="AL30" s="129">
        <v>1</v>
      </c>
      <c r="AM30" s="99"/>
      <c r="AN30" s="100">
        <f t="shared" si="1"/>
        <v>15</v>
      </c>
      <c r="AO30" s="99"/>
      <c r="AP30" s="131">
        <f t="shared" si="2"/>
        <v>1332</v>
      </c>
      <c r="AQ30" s="106">
        <f t="shared" si="3"/>
        <v>1491</v>
      </c>
      <c r="AR30" s="132">
        <f t="shared" si="4"/>
        <v>1258</v>
      </c>
      <c r="AS30" s="106">
        <f t="shared" si="5"/>
        <v>1077</v>
      </c>
      <c r="AT30" s="132">
        <f t="shared" si="6"/>
        <v>1359</v>
      </c>
      <c r="AU30" s="132">
        <f t="shared" si="7"/>
        <v>1054</v>
      </c>
      <c r="AV30" s="132">
        <f t="shared" si="8"/>
        <v>1267</v>
      </c>
      <c r="AW30" s="132">
        <f t="shared" si="9"/>
        <v>1112</v>
      </c>
      <c r="AX30" s="106">
        <f t="shared" si="10"/>
        <v>1271</v>
      </c>
      <c r="AY30" s="132">
        <f t="shared" si="11"/>
        <v>1200</v>
      </c>
      <c r="AZ30" s="132">
        <f t="shared" si="12"/>
        <v>1281</v>
      </c>
      <c r="BA30" s="54"/>
      <c r="BB30" s="133">
        <f t="shared" si="13"/>
        <v>14</v>
      </c>
      <c r="BC30" s="132">
        <f t="shared" si="14"/>
        <v>23</v>
      </c>
      <c r="BD30" s="132">
        <f t="shared" si="15"/>
        <v>12</v>
      </c>
      <c r="BE30" s="106">
        <f t="shared" si="16"/>
        <v>14</v>
      </c>
      <c r="BF30" s="132">
        <f t="shared" si="17"/>
        <v>9</v>
      </c>
      <c r="BG30" s="132">
        <f t="shared" si="18"/>
        <v>10</v>
      </c>
      <c r="BH30" s="132">
        <f t="shared" si="19"/>
        <v>14</v>
      </c>
      <c r="BI30" s="132">
        <f t="shared" si="20"/>
        <v>11</v>
      </c>
      <c r="BJ30" s="132">
        <f t="shared" si="21"/>
        <v>14</v>
      </c>
      <c r="BK30" s="132">
        <f t="shared" si="22"/>
        <v>19</v>
      </c>
      <c r="BL30" s="132">
        <f t="shared" si="23"/>
        <v>15</v>
      </c>
      <c r="BM30" s="107">
        <f t="shared" si="29"/>
        <v>155</v>
      </c>
      <c r="BN30" s="106">
        <f t="shared" si="30"/>
        <v>9</v>
      </c>
      <c r="BO30" s="106">
        <f t="shared" si="31"/>
        <v>23</v>
      </c>
      <c r="BP30" s="108">
        <f t="shared" si="32"/>
        <v>146</v>
      </c>
      <c r="BQ30" s="59"/>
    </row>
    <row r="31" spans="1:69" ht="14.25" x14ac:dyDescent="0.2">
      <c r="A31" s="134">
        <v>27</v>
      </c>
      <c r="B31" s="52" t="s">
        <v>74</v>
      </c>
      <c r="C31" s="156" t="s">
        <v>13</v>
      </c>
      <c r="D31" s="135"/>
      <c r="E31" s="136">
        <f t="shared" si="24"/>
        <v>1089.48</v>
      </c>
      <c r="F31" s="145">
        <f t="shared" si="34"/>
        <v>-69.519999999999968</v>
      </c>
      <c r="G31" s="135">
        <v>1159</v>
      </c>
      <c r="H31" s="138"/>
      <c r="I31" s="139">
        <f t="shared" si="25"/>
        <v>-46.909090909090992</v>
      </c>
      <c r="J31" s="140">
        <v>35</v>
      </c>
      <c r="K31" s="141">
        <v>8</v>
      </c>
      <c r="L31" s="150">
        <v>11</v>
      </c>
      <c r="M31" s="148">
        <f t="shared" si="0"/>
        <v>24.242424242424242</v>
      </c>
      <c r="N31" s="148">
        <f t="shared" si="26"/>
        <v>1205.909090909091</v>
      </c>
      <c r="O31" s="139">
        <f t="shared" si="27"/>
        <v>132</v>
      </c>
      <c r="P31" s="149">
        <f t="shared" si="28"/>
        <v>126</v>
      </c>
      <c r="Q31" s="124">
        <v>9</v>
      </c>
      <c r="R31" s="125">
        <v>0</v>
      </c>
      <c r="S31" s="126">
        <v>11</v>
      </c>
      <c r="T31" s="127">
        <v>1</v>
      </c>
      <c r="U31" s="128">
        <v>35</v>
      </c>
      <c r="V31" s="129">
        <v>1</v>
      </c>
      <c r="W31" s="126">
        <v>21</v>
      </c>
      <c r="X31" s="129">
        <v>1</v>
      </c>
      <c r="Y31" s="128">
        <v>20</v>
      </c>
      <c r="Z31" s="129">
        <v>0</v>
      </c>
      <c r="AA31" s="128">
        <v>14</v>
      </c>
      <c r="AB31" s="129">
        <v>0</v>
      </c>
      <c r="AC31" s="128">
        <v>34</v>
      </c>
      <c r="AD31" s="127">
        <v>0</v>
      </c>
      <c r="AE31" s="124">
        <v>29</v>
      </c>
      <c r="AF31" s="125">
        <v>0</v>
      </c>
      <c r="AG31" s="130">
        <v>32</v>
      </c>
      <c r="AH31" s="127">
        <v>1</v>
      </c>
      <c r="AI31" s="126">
        <v>6</v>
      </c>
      <c r="AJ31" s="129">
        <v>3</v>
      </c>
      <c r="AK31" s="126">
        <v>24</v>
      </c>
      <c r="AL31" s="129">
        <v>1</v>
      </c>
      <c r="AM31" s="99"/>
      <c r="AN31" s="100">
        <f t="shared" si="1"/>
        <v>8</v>
      </c>
      <c r="AO31" s="99"/>
      <c r="AP31" s="131">
        <f t="shared" si="2"/>
        <v>1330</v>
      </c>
      <c r="AQ31" s="106">
        <f t="shared" si="3"/>
        <v>1359</v>
      </c>
      <c r="AR31" s="132">
        <f t="shared" si="4"/>
        <v>1052</v>
      </c>
      <c r="AS31" s="106">
        <f t="shared" si="5"/>
        <v>1266</v>
      </c>
      <c r="AT31" s="132">
        <f t="shared" si="6"/>
        <v>1187</v>
      </c>
      <c r="AU31" s="132">
        <f t="shared" si="7"/>
        <v>1267</v>
      </c>
      <c r="AV31" s="132">
        <f t="shared" si="8"/>
        <v>1054</v>
      </c>
      <c r="AW31" s="132">
        <f t="shared" si="9"/>
        <v>1142</v>
      </c>
      <c r="AX31" s="106">
        <f t="shared" si="10"/>
        <v>1112</v>
      </c>
      <c r="AY31" s="132">
        <f t="shared" si="11"/>
        <v>1258</v>
      </c>
      <c r="AZ31" s="132">
        <f t="shared" si="12"/>
        <v>1238</v>
      </c>
      <c r="BA31" s="54"/>
      <c r="BB31" s="133">
        <f t="shared" si="13"/>
        <v>18</v>
      </c>
      <c r="BC31" s="132">
        <f t="shared" si="14"/>
        <v>9</v>
      </c>
      <c r="BD31" s="132">
        <f t="shared" si="15"/>
        <v>6</v>
      </c>
      <c r="BE31" s="106">
        <f t="shared" si="16"/>
        <v>10</v>
      </c>
      <c r="BF31" s="132">
        <f t="shared" si="17"/>
        <v>20</v>
      </c>
      <c r="BG31" s="132">
        <f t="shared" si="18"/>
        <v>14</v>
      </c>
      <c r="BH31" s="132">
        <f t="shared" si="19"/>
        <v>10</v>
      </c>
      <c r="BI31" s="132">
        <f t="shared" si="20"/>
        <v>11</v>
      </c>
      <c r="BJ31" s="132">
        <f t="shared" si="21"/>
        <v>11</v>
      </c>
      <c r="BK31" s="132">
        <f t="shared" si="22"/>
        <v>12</v>
      </c>
      <c r="BL31" s="132">
        <f t="shared" si="23"/>
        <v>11</v>
      </c>
      <c r="BM31" s="107">
        <f t="shared" si="29"/>
        <v>132</v>
      </c>
      <c r="BN31" s="106">
        <f t="shared" si="30"/>
        <v>6</v>
      </c>
      <c r="BO31" s="106">
        <f t="shared" si="31"/>
        <v>20</v>
      </c>
      <c r="BP31" s="108">
        <f t="shared" si="32"/>
        <v>126</v>
      </c>
      <c r="BQ31" s="59"/>
    </row>
    <row r="32" spans="1:69" ht="14.25" x14ac:dyDescent="0.2">
      <c r="A32" s="134">
        <v>28</v>
      </c>
      <c r="B32" s="52" t="s">
        <v>11</v>
      </c>
      <c r="C32" s="53" t="s">
        <v>15</v>
      </c>
      <c r="D32" s="135"/>
      <c r="E32" s="136">
        <f t="shared" si="24"/>
        <v>1172.92</v>
      </c>
      <c r="F32" s="145">
        <f t="shared" si="34"/>
        <v>25.920000000000005</v>
      </c>
      <c r="G32" s="135">
        <v>1147</v>
      </c>
      <c r="H32" s="138"/>
      <c r="I32" s="139">
        <f t="shared" si="25"/>
        <v>-124</v>
      </c>
      <c r="J32" s="140">
        <v>14</v>
      </c>
      <c r="K32" s="141">
        <v>15</v>
      </c>
      <c r="L32" s="150">
        <v>11</v>
      </c>
      <c r="M32" s="148">
        <f t="shared" si="0"/>
        <v>45.454545454545453</v>
      </c>
      <c r="N32" s="148">
        <f t="shared" si="26"/>
        <v>1271</v>
      </c>
      <c r="O32" s="139">
        <f t="shared" si="27"/>
        <v>191</v>
      </c>
      <c r="P32" s="149">
        <f t="shared" si="28"/>
        <v>178</v>
      </c>
      <c r="Q32" s="124">
        <v>10</v>
      </c>
      <c r="R32" s="125">
        <v>3</v>
      </c>
      <c r="S32" s="126">
        <v>16</v>
      </c>
      <c r="T32" s="127">
        <v>1</v>
      </c>
      <c r="U32" s="128">
        <v>8</v>
      </c>
      <c r="V32" s="129">
        <v>0</v>
      </c>
      <c r="W32" s="126">
        <v>20</v>
      </c>
      <c r="X32" s="129">
        <v>3</v>
      </c>
      <c r="Y32" s="128">
        <v>31</v>
      </c>
      <c r="Z32" s="129">
        <v>1</v>
      </c>
      <c r="AA32" s="128">
        <v>7</v>
      </c>
      <c r="AB32" s="129">
        <v>1</v>
      </c>
      <c r="AC32" s="128">
        <v>17</v>
      </c>
      <c r="AD32" s="127">
        <v>3</v>
      </c>
      <c r="AE32" s="124">
        <v>19</v>
      </c>
      <c r="AF32" s="125">
        <v>0</v>
      </c>
      <c r="AG32" s="130">
        <v>23</v>
      </c>
      <c r="AH32" s="127">
        <v>3</v>
      </c>
      <c r="AI32" s="126">
        <v>2</v>
      </c>
      <c r="AJ32" s="129">
        <v>0</v>
      </c>
      <c r="AK32" s="126">
        <v>3</v>
      </c>
      <c r="AL32" s="129">
        <v>0</v>
      </c>
      <c r="AM32" s="99"/>
      <c r="AN32" s="100">
        <f t="shared" si="1"/>
        <v>15</v>
      </c>
      <c r="AO32" s="99"/>
      <c r="AP32" s="131">
        <f t="shared" si="2"/>
        <v>1306</v>
      </c>
      <c r="AQ32" s="106">
        <f t="shared" si="3"/>
        <v>1204</v>
      </c>
      <c r="AR32" s="132">
        <f t="shared" si="4"/>
        <v>1332</v>
      </c>
      <c r="AS32" s="106">
        <f t="shared" si="5"/>
        <v>1187</v>
      </c>
      <c r="AT32" s="132">
        <f t="shared" si="6"/>
        <v>1118</v>
      </c>
      <c r="AU32" s="132">
        <f t="shared" si="7"/>
        <v>1336</v>
      </c>
      <c r="AV32" s="132">
        <f t="shared" si="8"/>
        <v>1200</v>
      </c>
      <c r="AW32" s="132">
        <f t="shared" si="9"/>
        <v>1200</v>
      </c>
      <c r="AX32" s="106">
        <f t="shared" si="10"/>
        <v>1174</v>
      </c>
      <c r="AY32" s="132">
        <f t="shared" si="11"/>
        <v>1491</v>
      </c>
      <c r="AZ32" s="132">
        <f t="shared" si="12"/>
        <v>1433</v>
      </c>
      <c r="BA32" s="54"/>
      <c r="BB32" s="133">
        <f t="shared" si="13"/>
        <v>17</v>
      </c>
      <c r="BC32" s="132">
        <f t="shared" si="14"/>
        <v>17</v>
      </c>
      <c r="BD32" s="132">
        <f t="shared" si="15"/>
        <v>14</v>
      </c>
      <c r="BE32" s="106">
        <f t="shared" si="16"/>
        <v>20</v>
      </c>
      <c r="BF32" s="132">
        <f t="shared" si="17"/>
        <v>13</v>
      </c>
      <c r="BG32" s="132">
        <f t="shared" si="18"/>
        <v>18</v>
      </c>
      <c r="BH32" s="132">
        <f t="shared" si="19"/>
        <v>17</v>
      </c>
      <c r="BI32" s="132">
        <f t="shared" si="20"/>
        <v>19</v>
      </c>
      <c r="BJ32" s="132">
        <f t="shared" si="21"/>
        <v>14</v>
      </c>
      <c r="BK32" s="132">
        <f t="shared" si="22"/>
        <v>23</v>
      </c>
      <c r="BL32" s="132">
        <f t="shared" si="23"/>
        <v>19</v>
      </c>
      <c r="BM32" s="107">
        <f t="shared" si="29"/>
        <v>191</v>
      </c>
      <c r="BN32" s="106">
        <f t="shared" si="30"/>
        <v>13</v>
      </c>
      <c r="BO32" s="106">
        <f t="shared" si="31"/>
        <v>23</v>
      </c>
      <c r="BP32" s="108">
        <f t="shared" si="32"/>
        <v>178</v>
      </c>
      <c r="BQ32" s="59"/>
    </row>
    <row r="33" spans="1:69" ht="14.25" x14ac:dyDescent="0.2">
      <c r="A33" s="134">
        <v>29</v>
      </c>
      <c r="B33" s="52" t="s">
        <v>60</v>
      </c>
      <c r="C33" s="53" t="s">
        <v>75</v>
      </c>
      <c r="D33" s="135"/>
      <c r="E33" s="136">
        <f t="shared" si="24"/>
        <v>1112.8900000000001</v>
      </c>
      <c r="F33" s="145">
        <f t="shared" si="34"/>
        <v>-29.109999999999978</v>
      </c>
      <c r="G33" s="135">
        <v>1142</v>
      </c>
      <c r="H33" s="138"/>
      <c r="I33" s="139">
        <f t="shared" si="25"/>
        <v>-78.454545454545496</v>
      </c>
      <c r="J33" s="140">
        <v>30</v>
      </c>
      <c r="K33" s="141">
        <v>11</v>
      </c>
      <c r="L33" s="150">
        <v>11</v>
      </c>
      <c r="M33" s="148">
        <f t="shared" si="0"/>
        <v>33.333333333333329</v>
      </c>
      <c r="N33" s="148">
        <f t="shared" si="26"/>
        <v>1220.4545454545455</v>
      </c>
      <c r="O33" s="139">
        <f t="shared" si="27"/>
        <v>138</v>
      </c>
      <c r="P33" s="149">
        <f t="shared" si="28"/>
        <v>132</v>
      </c>
      <c r="Q33" s="124">
        <v>11</v>
      </c>
      <c r="R33" s="125">
        <v>3</v>
      </c>
      <c r="S33" s="126">
        <v>15</v>
      </c>
      <c r="T33" s="127">
        <v>0</v>
      </c>
      <c r="U33" s="128">
        <v>9</v>
      </c>
      <c r="V33" s="129">
        <v>0</v>
      </c>
      <c r="W33" s="126">
        <v>3</v>
      </c>
      <c r="X33" s="129">
        <v>0</v>
      </c>
      <c r="Y33" s="128">
        <v>32</v>
      </c>
      <c r="Z33" s="129">
        <v>0</v>
      </c>
      <c r="AA33" s="128">
        <v>33</v>
      </c>
      <c r="AB33" s="129">
        <v>0</v>
      </c>
      <c r="AC33" s="128">
        <v>35</v>
      </c>
      <c r="AD33" s="127">
        <v>3</v>
      </c>
      <c r="AE33" s="124">
        <v>27</v>
      </c>
      <c r="AF33" s="125">
        <v>3</v>
      </c>
      <c r="AG33" s="130">
        <v>8</v>
      </c>
      <c r="AH33" s="127">
        <v>1</v>
      </c>
      <c r="AI33" s="126">
        <v>13</v>
      </c>
      <c r="AJ33" s="129">
        <v>0</v>
      </c>
      <c r="AK33" s="126">
        <v>36</v>
      </c>
      <c r="AL33" s="129">
        <v>1</v>
      </c>
      <c r="AM33" s="99"/>
      <c r="AN33" s="100">
        <f t="shared" si="1"/>
        <v>11</v>
      </c>
      <c r="AO33" s="99"/>
      <c r="AP33" s="131">
        <f t="shared" si="2"/>
        <v>1359</v>
      </c>
      <c r="AQ33" s="106">
        <f t="shared" si="3"/>
        <v>1248</v>
      </c>
      <c r="AR33" s="132">
        <f t="shared" si="4"/>
        <v>1330</v>
      </c>
      <c r="AS33" s="106">
        <f t="shared" si="5"/>
        <v>1433</v>
      </c>
      <c r="AT33" s="132">
        <f t="shared" si="6"/>
        <v>1112</v>
      </c>
      <c r="AU33" s="132">
        <f t="shared" si="7"/>
        <v>1077</v>
      </c>
      <c r="AV33" s="132">
        <f t="shared" si="8"/>
        <v>1052</v>
      </c>
      <c r="AW33" s="132">
        <f t="shared" si="9"/>
        <v>1159</v>
      </c>
      <c r="AX33" s="106">
        <f t="shared" si="10"/>
        <v>1332</v>
      </c>
      <c r="AY33" s="132">
        <f t="shared" si="11"/>
        <v>1271</v>
      </c>
      <c r="AZ33" s="132">
        <f t="shared" si="12"/>
        <v>1052</v>
      </c>
      <c r="BA33" s="54"/>
      <c r="BB33" s="133">
        <f t="shared" si="13"/>
        <v>9</v>
      </c>
      <c r="BC33" s="132">
        <f t="shared" si="14"/>
        <v>13</v>
      </c>
      <c r="BD33" s="132">
        <f t="shared" si="15"/>
        <v>18</v>
      </c>
      <c r="BE33" s="106">
        <f t="shared" si="16"/>
        <v>19</v>
      </c>
      <c r="BF33" s="132">
        <f t="shared" si="17"/>
        <v>11</v>
      </c>
      <c r="BG33" s="132">
        <f t="shared" si="18"/>
        <v>14</v>
      </c>
      <c r="BH33" s="132">
        <f t="shared" si="19"/>
        <v>6</v>
      </c>
      <c r="BI33" s="132">
        <f t="shared" si="20"/>
        <v>8</v>
      </c>
      <c r="BJ33" s="132">
        <f t="shared" si="21"/>
        <v>14</v>
      </c>
      <c r="BK33" s="132">
        <f t="shared" si="22"/>
        <v>14</v>
      </c>
      <c r="BL33" s="132">
        <f t="shared" si="23"/>
        <v>12</v>
      </c>
      <c r="BM33" s="107">
        <f t="shared" si="29"/>
        <v>138</v>
      </c>
      <c r="BN33" s="106">
        <f t="shared" si="30"/>
        <v>6</v>
      </c>
      <c r="BO33" s="106">
        <f t="shared" si="31"/>
        <v>19</v>
      </c>
      <c r="BP33" s="108">
        <f t="shared" si="32"/>
        <v>132</v>
      </c>
      <c r="BQ33" s="59"/>
    </row>
    <row r="34" spans="1:69" ht="14.25" x14ac:dyDescent="0.2">
      <c r="A34" s="134">
        <v>30</v>
      </c>
      <c r="B34" s="52" t="s">
        <v>8</v>
      </c>
      <c r="C34" s="156" t="s">
        <v>13</v>
      </c>
      <c r="D34" s="135"/>
      <c r="E34" s="136">
        <f t="shared" si="24"/>
        <v>1112.55</v>
      </c>
      <c r="F34" s="145">
        <f t="shared" si="34"/>
        <v>-16.450000000000031</v>
      </c>
      <c r="G34" s="135">
        <v>1129</v>
      </c>
      <c r="H34" s="138"/>
      <c r="I34" s="139">
        <f t="shared" si="25"/>
        <v>-116.81818181818176</v>
      </c>
      <c r="J34" s="140">
        <v>28</v>
      </c>
      <c r="K34" s="141">
        <v>11</v>
      </c>
      <c r="L34" s="150">
        <v>11</v>
      </c>
      <c r="M34" s="148">
        <f t="shared" si="0"/>
        <v>33.333333333333329</v>
      </c>
      <c r="N34" s="148">
        <f t="shared" si="26"/>
        <v>1245.8181818181818</v>
      </c>
      <c r="O34" s="139">
        <f t="shared" si="27"/>
        <v>164</v>
      </c>
      <c r="P34" s="149">
        <f t="shared" si="28"/>
        <v>154</v>
      </c>
      <c r="Q34" s="124">
        <v>12</v>
      </c>
      <c r="R34" s="125">
        <v>0</v>
      </c>
      <c r="S34" s="126">
        <v>6</v>
      </c>
      <c r="T34" s="127">
        <v>3</v>
      </c>
      <c r="U34" s="128">
        <v>10</v>
      </c>
      <c r="V34" s="129">
        <v>1</v>
      </c>
      <c r="W34" s="126">
        <v>16</v>
      </c>
      <c r="X34" s="129">
        <v>0</v>
      </c>
      <c r="Y34" s="128">
        <v>34</v>
      </c>
      <c r="Z34" s="129">
        <v>3</v>
      </c>
      <c r="AA34" s="128">
        <v>36</v>
      </c>
      <c r="AB34" s="129">
        <v>3</v>
      </c>
      <c r="AC34" s="128">
        <v>20</v>
      </c>
      <c r="AD34" s="127">
        <v>0</v>
      </c>
      <c r="AE34" s="124">
        <v>5</v>
      </c>
      <c r="AF34" s="125">
        <v>0</v>
      </c>
      <c r="AG34" s="130">
        <v>3</v>
      </c>
      <c r="AH34" s="127">
        <v>0</v>
      </c>
      <c r="AI34" s="126">
        <v>24</v>
      </c>
      <c r="AJ34" s="129">
        <v>1</v>
      </c>
      <c r="AK34" s="126">
        <v>8</v>
      </c>
      <c r="AL34" s="129">
        <v>0</v>
      </c>
      <c r="AM34" s="99"/>
      <c r="AN34" s="100">
        <f t="shared" si="1"/>
        <v>11</v>
      </c>
      <c r="AO34" s="99"/>
      <c r="AP34" s="131">
        <f t="shared" si="2"/>
        <v>1281</v>
      </c>
      <c r="AQ34" s="106">
        <f t="shared" si="3"/>
        <v>1258</v>
      </c>
      <c r="AR34" s="132">
        <f t="shared" si="4"/>
        <v>1306</v>
      </c>
      <c r="AS34" s="106">
        <f t="shared" si="5"/>
        <v>1204</v>
      </c>
      <c r="AT34" s="132">
        <f t="shared" si="6"/>
        <v>1054</v>
      </c>
      <c r="AU34" s="132">
        <f t="shared" si="7"/>
        <v>1052</v>
      </c>
      <c r="AV34" s="132">
        <f t="shared" si="8"/>
        <v>1187</v>
      </c>
      <c r="AW34" s="132">
        <f t="shared" si="9"/>
        <v>1359</v>
      </c>
      <c r="AX34" s="106">
        <f t="shared" si="10"/>
        <v>1433</v>
      </c>
      <c r="AY34" s="132">
        <f t="shared" si="11"/>
        <v>1238</v>
      </c>
      <c r="AZ34" s="132">
        <f t="shared" si="12"/>
        <v>1332</v>
      </c>
      <c r="BA34" s="54"/>
      <c r="BB34" s="133">
        <f t="shared" si="13"/>
        <v>15</v>
      </c>
      <c r="BC34" s="132">
        <f t="shared" si="14"/>
        <v>12</v>
      </c>
      <c r="BD34" s="132">
        <f t="shared" si="15"/>
        <v>17</v>
      </c>
      <c r="BE34" s="106">
        <f t="shared" si="16"/>
        <v>17</v>
      </c>
      <c r="BF34" s="132">
        <f t="shared" si="17"/>
        <v>10</v>
      </c>
      <c r="BG34" s="132">
        <f t="shared" si="18"/>
        <v>12</v>
      </c>
      <c r="BH34" s="132">
        <f t="shared" si="19"/>
        <v>20</v>
      </c>
      <c r="BI34" s="132">
        <f t="shared" si="20"/>
        <v>17</v>
      </c>
      <c r="BJ34" s="132">
        <f t="shared" si="21"/>
        <v>19</v>
      </c>
      <c r="BK34" s="132">
        <f t="shared" si="22"/>
        <v>11</v>
      </c>
      <c r="BL34" s="132">
        <f t="shared" si="23"/>
        <v>14</v>
      </c>
      <c r="BM34" s="107">
        <f t="shared" si="29"/>
        <v>164</v>
      </c>
      <c r="BN34" s="106">
        <f t="shared" si="30"/>
        <v>10</v>
      </c>
      <c r="BO34" s="106">
        <f t="shared" si="31"/>
        <v>20</v>
      </c>
      <c r="BP34" s="108">
        <f t="shared" si="32"/>
        <v>154</v>
      </c>
      <c r="BQ34" s="59"/>
    </row>
    <row r="35" spans="1:69" ht="14.25" x14ac:dyDescent="0.2">
      <c r="A35" s="134">
        <v>31</v>
      </c>
      <c r="B35" s="52" t="s">
        <v>72</v>
      </c>
      <c r="C35" s="53" t="s">
        <v>15</v>
      </c>
      <c r="D35" s="158"/>
      <c r="E35" s="136">
        <f t="shared" si="24"/>
        <v>1130.67</v>
      </c>
      <c r="F35" s="145">
        <f t="shared" si="34"/>
        <v>12.670000000000012</v>
      </c>
      <c r="G35" s="139">
        <v>1118</v>
      </c>
      <c r="H35" s="138"/>
      <c r="I35" s="139">
        <f t="shared" si="25"/>
        <v>-144.4545454545455</v>
      </c>
      <c r="J35" s="140">
        <v>25</v>
      </c>
      <c r="K35" s="141">
        <v>13</v>
      </c>
      <c r="L35" s="150">
        <v>11</v>
      </c>
      <c r="M35" s="148">
        <f t="shared" si="0"/>
        <v>39.393939393939391</v>
      </c>
      <c r="N35" s="148">
        <f t="shared" si="26"/>
        <v>1262.4545454545455</v>
      </c>
      <c r="O35" s="139">
        <f t="shared" si="27"/>
        <v>159</v>
      </c>
      <c r="P35" s="149">
        <f t="shared" si="28"/>
        <v>150</v>
      </c>
      <c r="Q35" s="124">
        <v>13</v>
      </c>
      <c r="R35" s="125">
        <v>3</v>
      </c>
      <c r="S35" s="126">
        <v>17</v>
      </c>
      <c r="T35" s="127">
        <v>0</v>
      </c>
      <c r="U35" s="128">
        <v>11</v>
      </c>
      <c r="V35" s="129">
        <v>3</v>
      </c>
      <c r="W35" s="126">
        <v>1</v>
      </c>
      <c r="X35" s="129">
        <v>1</v>
      </c>
      <c r="Y35" s="128">
        <v>28</v>
      </c>
      <c r="Z35" s="129">
        <v>1</v>
      </c>
      <c r="AA35" s="128">
        <v>15</v>
      </c>
      <c r="AB35" s="129">
        <v>3</v>
      </c>
      <c r="AC35" s="128">
        <v>18</v>
      </c>
      <c r="AD35" s="127">
        <v>1</v>
      </c>
      <c r="AE35" s="124">
        <v>16</v>
      </c>
      <c r="AF35" s="125">
        <v>0</v>
      </c>
      <c r="AG35" s="130">
        <v>10</v>
      </c>
      <c r="AH35" s="127">
        <v>0</v>
      </c>
      <c r="AI35" s="126">
        <v>23</v>
      </c>
      <c r="AJ35" s="129">
        <v>1</v>
      </c>
      <c r="AK35" s="126">
        <v>14</v>
      </c>
      <c r="AL35" s="129">
        <v>0</v>
      </c>
      <c r="AM35" s="99"/>
      <c r="AN35" s="100">
        <f t="shared" si="1"/>
        <v>13</v>
      </c>
      <c r="AO35" s="99"/>
      <c r="AP35" s="131">
        <f t="shared" si="2"/>
        <v>1271</v>
      </c>
      <c r="AQ35" s="106">
        <f t="shared" si="3"/>
        <v>1200</v>
      </c>
      <c r="AR35" s="132">
        <f t="shared" si="4"/>
        <v>1359</v>
      </c>
      <c r="AS35" s="106">
        <f t="shared" si="5"/>
        <v>1511</v>
      </c>
      <c r="AT35" s="132">
        <f t="shared" si="6"/>
        <v>1147</v>
      </c>
      <c r="AU35" s="132">
        <f t="shared" si="7"/>
        <v>1248</v>
      </c>
      <c r="AV35" s="132">
        <f t="shared" si="8"/>
        <v>1200</v>
      </c>
      <c r="AW35" s="132">
        <f t="shared" si="9"/>
        <v>1204</v>
      </c>
      <c r="AX35" s="106">
        <f t="shared" si="10"/>
        <v>1306</v>
      </c>
      <c r="AY35" s="132">
        <f t="shared" si="11"/>
        <v>1174</v>
      </c>
      <c r="AZ35" s="132">
        <f t="shared" si="12"/>
        <v>1267</v>
      </c>
      <c r="BA35" s="54"/>
      <c r="BB35" s="133">
        <f t="shared" si="13"/>
        <v>14</v>
      </c>
      <c r="BC35" s="132">
        <f t="shared" si="14"/>
        <v>17</v>
      </c>
      <c r="BD35" s="132">
        <f t="shared" si="15"/>
        <v>9</v>
      </c>
      <c r="BE35" s="106">
        <f t="shared" si="16"/>
        <v>15</v>
      </c>
      <c r="BF35" s="132">
        <f t="shared" si="17"/>
        <v>15</v>
      </c>
      <c r="BG35" s="132">
        <f t="shared" si="18"/>
        <v>13</v>
      </c>
      <c r="BH35" s="132">
        <f t="shared" si="19"/>
        <v>14</v>
      </c>
      <c r="BI35" s="132">
        <f t="shared" si="20"/>
        <v>17</v>
      </c>
      <c r="BJ35" s="132">
        <f t="shared" si="21"/>
        <v>17</v>
      </c>
      <c r="BK35" s="132">
        <f t="shared" si="22"/>
        <v>14</v>
      </c>
      <c r="BL35" s="132">
        <f t="shared" si="23"/>
        <v>14</v>
      </c>
      <c r="BM35" s="107">
        <f t="shared" si="29"/>
        <v>159</v>
      </c>
      <c r="BN35" s="106">
        <f t="shared" si="30"/>
        <v>9</v>
      </c>
      <c r="BO35" s="106">
        <f t="shared" si="31"/>
        <v>17</v>
      </c>
      <c r="BP35" s="108">
        <f t="shared" si="32"/>
        <v>150</v>
      </c>
      <c r="BQ35" s="59"/>
    </row>
    <row r="36" spans="1:69" ht="14.25" x14ac:dyDescent="0.2">
      <c r="A36" s="134">
        <v>32</v>
      </c>
      <c r="B36" s="52" t="s">
        <v>42</v>
      </c>
      <c r="C36" s="53" t="s">
        <v>15</v>
      </c>
      <c r="D36" s="158"/>
      <c r="E36" s="136">
        <f t="shared" si="24"/>
        <v>1092.19</v>
      </c>
      <c r="F36" s="145">
        <f t="shared" si="34"/>
        <v>-19.809999999999981</v>
      </c>
      <c r="G36" s="139">
        <v>1112</v>
      </c>
      <c r="H36" s="138"/>
      <c r="I36" s="139">
        <f t="shared" si="25"/>
        <v>-106.63636363636374</v>
      </c>
      <c r="J36" s="140">
        <v>31</v>
      </c>
      <c r="K36" s="141">
        <v>11</v>
      </c>
      <c r="L36" s="150">
        <v>11</v>
      </c>
      <c r="M36" s="148">
        <f t="shared" si="0"/>
        <v>33.333333333333329</v>
      </c>
      <c r="N36" s="148">
        <f t="shared" si="26"/>
        <v>1218.6363636363637</v>
      </c>
      <c r="O36" s="139">
        <f t="shared" si="27"/>
        <v>132</v>
      </c>
      <c r="P36" s="149">
        <f t="shared" si="28"/>
        <v>126</v>
      </c>
      <c r="Q36" s="124">
        <v>14</v>
      </c>
      <c r="R36" s="125">
        <v>3</v>
      </c>
      <c r="S36" s="126">
        <v>8</v>
      </c>
      <c r="T36" s="127">
        <v>0</v>
      </c>
      <c r="U36" s="128">
        <v>12</v>
      </c>
      <c r="V36" s="129">
        <v>0</v>
      </c>
      <c r="W36" s="126">
        <v>7</v>
      </c>
      <c r="X36" s="129">
        <v>0</v>
      </c>
      <c r="Y36" s="128">
        <v>29</v>
      </c>
      <c r="Z36" s="129">
        <v>3</v>
      </c>
      <c r="AA36" s="128">
        <v>21</v>
      </c>
      <c r="AB36" s="129">
        <v>1</v>
      </c>
      <c r="AC36" s="128">
        <v>36</v>
      </c>
      <c r="AD36" s="127">
        <v>0</v>
      </c>
      <c r="AE36" s="124">
        <v>26</v>
      </c>
      <c r="AF36" s="125">
        <v>0</v>
      </c>
      <c r="AG36" s="130">
        <v>27</v>
      </c>
      <c r="AH36" s="127">
        <v>1</v>
      </c>
      <c r="AI36" s="126">
        <v>11</v>
      </c>
      <c r="AJ36" s="129">
        <v>0</v>
      </c>
      <c r="AK36" s="126">
        <v>35</v>
      </c>
      <c r="AL36" s="129">
        <v>3</v>
      </c>
      <c r="AM36" s="99"/>
      <c r="AN36" s="100">
        <f t="shared" si="1"/>
        <v>11</v>
      </c>
      <c r="AO36" s="99"/>
      <c r="AP36" s="131">
        <f t="shared" si="2"/>
        <v>1267</v>
      </c>
      <c r="AQ36" s="106">
        <f t="shared" si="3"/>
        <v>1332</v>
      </c>
      <c r="AR36" s="132">
        <f t="shared" si="4"/>
        <v>1281</v>
      </c>
      <c r="AS36" s="106">
        <f t="shared" si="5"/>
        <v>1336</v>
      </c>
      <c r="AT36" s="132">
        <f t="shared" si="6"/>
        <v>1142</v>
      </c>
      <c r="AU36" s="132">
        <f t="shared" si="7"/>
        <v>1266</v>
      </c>
      <c r="AV36" s="132">
        <f t="shared" si="8"/>
        <v>1052</v>
      </c>
      <c r="AW36" s="132">
        <f t="shared" si="9"/>
        <v>1159</v>
      </c>
      <c r="AX36" s="106">
        <f t="shared" si="10"/>
        <v>1159</v>
      </c>
      <c r="AY36" s="132">
        <f t="shared" si="11"/>
        <v>1359</v>
      </c>
      <c r="AZ36" s="132">
        <f t="shared" si="12"/>
        <v>1052</v>
      </c>
      <c r="BA36" s="54"/>
      <c r="BB36" s="133">
        <f t="shared" si="13"/>
        <v>14</v>
      </c>
      <c r="BC36" s="132">
        <f t="shared" si="14"/>
        <v>14</v>
      </c>
      <c r="BD36" s="132">
        <f t="shared" si="15"/>
        <v>15</v>
      </c>
      <c r="BE36" s="106">
        <f t="shared" si="16"/>
        <v>18</v>
      </c>
      <c r="BF36" s="132">
        <f t="shared" si="17"/>
        <v>11</v>
      </c>
      <c r="BG36" s="132">
        <f t="shared" si="18"/>
        <v>10</v>
      </c>
      <c r="BH36" s="132">
        <f t="shared" si="19"/>
        <v>12</v>
      </c>
      <c r="BI36" s="132">
        <f t="shared" si="20"/>
        <v>15</v>
      </c>
      <c r="BJ36" s="132">
        <f t="shared" si="21"/>
        <v>8</v>
      </c>
      <c r="BK36" s="132">
        <f t="shared" si="22"/>
        <v>9</v>
      </c>
      <c r="BL36" s="132">
        <f t="shared" si="23"/>
        <v>6</v>
      </c>
      <c r="BM36" s="107">
        <f t="shared" si="29"/>
        <v>132</v>
      </c>
      <c r="BN36" s="106">
        <f t="shared" si="30"/>
        <v>6</v>
      </c>
      <c r="BO36" s="106">
        <f t="shared" si="31"/>
        <v>18</v>
      </c>
      <c r="BP36" s="108">
        <f t="shared" si="32"/>
        <v>126</v>
      </c>
      <c r="BQ36" s="59"/>
    </row>
    <row r="37" spans="1:69" ht="14.25" x14ac:dyDescent="0.2">
      <c r="A37" s="134">
        <v>33</v>
      </c>
      <c r="B37" s="52" t="s">
        <v>62</v>
      </c>
      <c r="C37" s="156" t="s">
        <v>13</v>
      </c>
      <c r="D37" s="158"/>
      <c r="E37" s="136">
        <f t="shared" si="24"/>
        <v>1103.81</v>
      </c>
      <c r="F37" s="145">
        <f t="shared" si="34"/>
        <v>26.810000000000009</v>
      </c>
      <c r="G37" s="139">
        <v>1077</v>
      </c>
      <c r="H37" s="138"/>
      <c r="I37" s="139">
        <f t="shared" si="25"/>
        <v>-157</v>
      </c>
      <c r="J37" s="140">
        <v>21</v>
      </c>
      <c r="K37" s="141">
        <v>14</v>
      </c>
      <c r="L37" s="150">
        <v>11</v>
      </c>
      <c r="M37" s="148">
        <f t="shared" si="0"/>
        <v>42.424242424242422</v>
      </c>
      <c r="N37" s="148">
        <f t="shared" si="26"/>
        <v>1234</v>
      </c>
      <c r="O37" s="139">
        <f t="shared" si="27"/>
        <v>147</v>
      </c>
      <c r="P37" s="149">
        <f t="shared" si="28"/>
        <v>137</v>
      </c>
      <c r="Q37" s="124">
        <v>15</v>
      </c>
      <c r="R37" s="125">
        <v>0</v>
      </c>
      <c r="S37" s="126">
        <v>13</v>
      </c>
      <c r="T37" s="127">
        <v>0</v>
      </c>
      <c r="U37" s="128">
        <v>14</v>
      </c>
      <c r="V37" s="129">
        <v>0</v>
      </c>
      <c r="W37" s="126">
        <v>26</v>
      </c>
      <c r="X37" s="129">
        <v>3</v>
      </c>
      <c r="Y37" s="128">
        <v>21</v>
      </c>
      <c r="Z37" s="129">
        <v>0</v>
      </c>
      <c r="AA37" s="128">
        <v>29</v>
      </c>
      <c r="AB37" s="129">
        <v>3</v>
      </c>
      <c r="AC37" s="128">
        <v>6</v>
      </c>
      <c r="AD37" s="127">
        <v>3</v>
      </c>
      <c r="AE37" s="124">
        <v>17</v>
      </c>
      <c r="AF37" s="125">
        <v>0</v>
      </c>
      <c r="AG37" s="130">
        <v>36</v>
      </c>
      <c r="AH37" s="127">
        <v>3</v>
      </c>
      <c r="AI37" s="126">
        <v>18</v>
      </c>
      <c r="AJ37" s="129">
        <v>1</v>
      </c>
      <c r="AK37" s="126">
        <v>1</v>
      </c>
      <c r="AL37" s="129">
        <v>1</v>
      </c>
      <c r="AM37" s="99"/>
      <c r="AN37" s="100">
        <f t="shared" si="1"/>
        <v>14</v>
      </c>
      <c r="AO37" s="99"/>
      <c r="AP37" s="131">
        <f t="shared" si="2"/>
        <v>1248</v>
      </c>
      <c r="AQ37" s="106">
        <f t="shared" si="3"/>
        <v>1271</v>
      </c>
      <c r="AR37" s="132">
        <f t="shared" si="4"/>
        <v>1267</v>
      </c>
      <c r="AS37" s="106">
        <f t="shared" si="5"/>
        <v>1159</v>
      </c>
      <c r="AT37" s="132">
        <f t="shared" si="6"/>
        <v>1266</v>
      </c>
      <c r="AU37" s="132">
        <f t="shared" si="7"/>
        <v>1142</v>
      </c>
      <c r="AV37" s="132">
        <f t="shared" si="8"/>
        <v>1258</v>
      </c>
      <c r="AW37" s="132">
        <f t="shared" si="9"/>
        <v>1200</v>
      </c>
      <c r="AX37" s="106">
        <f t="shared" si="10"/>
        <v>1052</v>
      </c>
      <c r="AY37" s="132">
        <f t="shared" si="11"/>
        <v>1200</v>
      </c>
      <c r="AZ37" s="132">
        <f t="shared" si="12"/>
        <v>1511</v>
      </c>
      <c r="BA37" s="54"/>
      <c r="BB37" s="133">
        <f t="shared" si="13"/>
        <v>13</v>
      </c>
      <c r="BC37" s="132">
        <f t="shared" si="14"/>
        <v>14</v>
      </c>
      <c r="BD37" s="132">
        <f t="shared" si="15"/>
        <v>14</v>
      </c>
      <c r="BE37" s="106">
        <f t="shared" si="16"/>
        <v>15</v>
      </c>
      <c r="BF37" s="132">
        <f t="shared" si="17"/>
        <v>10</v>
      </c>
      <c r="BG37" s="132">
        <f t="shared" si="18"/>
        <v>11</v>
      </c>
      <c r="BH37" s="132">
        <f t="shared" si="19"/>
        <v>12</v>
      </c>
      <c r="BI37" s="132">
        <f t="shared" si="20"/>
        <v>17</v>
      </c>
      <c r="BJ37" s="132">
        <f t="shared" si="21"/>
        <v>12</v>
      </c>
      <c r="BK37" s="132">
        <f t="shared" si="22"/>
        <v>14</v>
      </c>
      <c r="BL37" s="132">
        <f t="shared" si="23"/>
        <v>15</v>
      </c>
      <c r="BM37" s="107">
        <f t="shared" si="29"/>
        <v>147</v>
      </c>
      <c r="BN37" s="106">
        <f t="shared" si="30"/>
        <v>10</v>
      </c>
      <c r="BO37" s="106">
        <f t="shared" si="31"/>
        <v>17</v>
      </c>
      <c r="BP37" s="108">
        <f t="shared" si="32"/>
        <v>137</v>
      </c>
      <c r="BQ37" s="59"/>
    </row>
    <row r="38" spans="1:69" ht="14.25" x14ac:dyDescent="0.2">
      <c r="A38" s="134">
        <v>34</v>
      </c>
      <c r="B38" s="52" t="s">
        <v>71</v>
      </c>
      <c r="C38" s="159" t="s">
        <v>65</v>
      </c>
      <c r="D38" s="158"/>
      <c r="E38" s="136">
        <f t="shared" si="24"/>
        <v>1037.93</v>
      </c>
      <c r="F38" s="145">
        <f t="shared" si="34"/>
        <v>-16.069999999999993</v>
      </c>
      <c r="G38" s="139">
        <v>1054</v>
      </c>
      <c r="H38" s="138"/>
      <c r="I38" s="139">
        <f t="shared" si="25"/>
        <v>-148.27272727272725</v>
      </c>
      <c r="J38" s="140">
        <v>33</v>
      </c>
      <c r="K38" s="141">
        <v>10</v>
      </c>
      <c r="L38" s="150">
        <v>11</v>
      </c>
      <c r="M38" s="148">
        <f t="shared" si="0"/>
        <v>30.303030303030301</v>
      </c>
      <c r="N38" s="148">
        <f t="shared" si="26"/>
        <v>1202.2727272727273</v>
      </c>
      <c r="O38" s="139">
        <f t="shared" si="27"/>
        <v>137</v>
      </c>
      <c r="P38" s="149">
        <f t="shared" si="28"/>
        <v>131</v>
      </c>
      <c r="Q38" s="124">
        <v>16</v>
      </c>
      <c r="R38" s="125">
        <v>0</v>
      </c>
      <c r="S38" s="126">
        <v>10</v>
      </c>
      <c r="T38" s="127">
        <v>0</v>
      </c>
      <c r="U38" s="128">
        <v>23</v>
      </c>
      <c r="V38" s="129">
        <v>1</v>
      </c>
      <c r="W38" s="126">
        <v>35</v>
      </c>
      <c r="X38" s="129">
        <v>3</v>
      </c>
      <c r="Y38" s="128">
        <v>30</v>
      </c>
      <c r="Z38" s="129">
        <v>0</v>
      </c>
      <c r="AA38" s="128">
        <v>26</v>
      </c>
      <c r="AB38" s="129">
        <v>1</v>
      </c>
      <c r="AC38" s="128">
        <v>27</v>
      </c>
      <c r="AD38" s="127">
        <v>3</v>
      </c>
      <c r="AE38" s="124">
        <v>13</v>
      </c>
      <c r="AF38" s="125">
        <v>0</v>
      </c>
      <c r="AG38" s="130">
        <v>24</v>
      </c>
      <c r="AH38" s="127">
        <v>1</v>
      </c>
      <c r="AI38" s="126">
        <v>14</v>
      </c>
      <c r="AJ38" s="129">
        <v>0</v>
      </c>
      <c r="AK38" s="126">
        <v>21</v>
      </c>
      <c r="AL38" s="129">
        <v>1</v>
      </c>
      <c r="AM38" s="99"/>
      <c r="AN38" s="100">
        <f t="shared" si="1"/>
        <v>10</v>
      </c>
      <c r="AO38" s="99"/>
      <c r="AP38" s="131">
        <f t="shared" si="2"/>
        <v>1204</v>
      </c>
      <c r="AQ38" s="106">
        <f t="shared" si="3"/>
        <v>1306</v>
      </c>
      <c r="AR38" s="132">
        <f t="shared" si="4"/>
        <v>1174</v>
      </c>
      <c r="AS38" s="106">
        <f t="shared" si="5"/>
        <v>1052</v>
      </c>
      <c r="AT38" s="132">
        <f t="shared" si="6"/>
        <v>1129</v>
      </c>
      <c r="AU38" s="132">
        <f t="shared" si="7"/>
        <v>1159</v>
      </c>
      <c r="AV38" s="132">
        <f t="shared" si="8"/>
        <v>1159</v>
      </c>
      <c r="AW38" s="132">
        <f t="shared" si="9"/>
        <v>1271</v>
      </c>
      <c r="AX38" s="106">
        <f t="shared" si="10"/>
        <v>1238</v>
      </c>
      <c r="AY38" s="132">
        <f t="shared" si="11"/>
        <v>1267</v>
      </c>
      <c r="AZ38" s="132">
        <f t="shared" si="12"/>
        <v>1266</v>
      </c>
      <c r="BA38" s="54"/>
      <c r="BB38" s="133">
        <f t="shared" si="13"/>
        <v>17</v>
      </c>
      <c r="BC38" s="132">
        <f t="shared" si="14"/>
        <v>17</v>
      </c>
      <c r="BD38" s="132">
        <f t="shared" si="15"/>
        <v>14</v>
      </c>
      <c r="BE38" s="106">
        <f t="shared" si="16"/>
        <v>6</v>
      </c>
      <c r="BF38" s="132">
        <f t="shared" si="17"/>
        <v>11</v>
      </c>
      <c r="BG38" s="132">
        <f t="shared" si="18"/>
        <v>15</v>
      </c>
      <c r="BH38" s="132">
        <f t="shared" si="19"/>
        <v>8</v>
      </c>
      <c r="BI38" s="132">
        <f t="shared" si="20"/>
        <v>14</v>
      </c>
      <c r="BJ38" s="132">
        <f t="shared" si="21"/>
        <v>11</v>
      </c>
      <c r="BK38" s="132">
        <f t="shared" si="22"/>
        <v>14</v>
      </c>
      <c r="BL38" s="132">
        <f t="shared" si="23"/>
        <v>10</v>
      </c>
      <c r="BM38" s="107">
        <f t="shared" si="29"/>
        <v>137</v>
      </c>
      <c r="BN38" s="106">
        <f t="shared" si="30"/>
        <v>6</v>
      </c>
      <c r="BO38" s="106">
        <f t="shared" si="31"/>
        <v>17</v>
      </c>
      <c r="BP38" s="108">
        <f t="shared" si="32"/>
        <v>131</v>
      </c>
      <c r="BQ38" s="59"/>
    </row>
    <row r="39" spans="1:69" ht="14.25" x14ac:dyDescent="0.2">
      <c r="A39" s="134">
        <v>35</v>
      </c>
      <c r="B39" s="52" t="s">
        <v>63</v>
      </c>
      <c r="C39" s="53" t="s">
        <v>13</v>
      </c>
      <c r="D39" s="158"/>
      <c r="E39" s="136">
        <f t="shared" si="24"/>
        <v>1000</v>
      </c>
      <c r="F39" s="145">
        <f t="shared" si="34"/>
        <v>-57.15</v>
      </c>
      <c r="G39" s="139">
        <v>1052</v>
      </c>
      <c r="H39" s="138"/>
      <c r="I39" s="139">
        <f t="shared" si="25"/>
        <v>-145</v>
      </c>
      <c r="J39" s="140">
        <v>36</v>
      </c>
      <c r="K39" s="141">
        <v>6</v>
      </c>
      <c r="L39" s="150">
        <v>11</v>
      </c>
      <c r="M39" s="148">
        <f t="shared" si="0"/>
        <v>18.18181818181818</v>
      </c>
      <c r="N39" s="148">
        <f t="shared" si="26"/>
        <v>1197</v>
      </c>
      <c r="O39" s="139">
        <f t="shared" si="27"/>
        <v>135</v>
      </c>
      <c r="P39" s="149">
        <f t="shared" si="28"/>
        <v>127</v>
      </c>
      <c r="Q39" s="124">
        <v>17</v>
      </c>
      <c r="R39" s="125">
        <v>0</v>
      </c>
      <c r="S39" s="126">
        <v>22</v>
      </c>
      <c r="T39" s="127">
        <v>0</v>
      </c>
      <c r="U39" s="128">
        <v>27</v>
      </c>
      <c r="V39" s="129">
        <v>1</v>
      </c>
      <c r="W39" s="126">
        <v>34</v>
      </c>
      <c r="X39" s="129">
        <v>0</v>
      </c>
      <c r="Y39" s="128">
        <v>23</v>
      </c>
      <c r="Z39" s="129">
        <v>0</v>
      </c>
      <c r="AA39" s="128">
        <v>11</v>
      </c>
      <c r="AB39" s="129">
        <v>1</v>
      </c>
      <c r="AC39" s="128">
        <v>29</v>
      </c>
      <c r="AD39" s="127">
        <v>0</v>
      </c>
      <c r="AE39" s="124">
        <v>6</v>
      </c>
      <c r="AF39" s="125">
        <v>0</v>
      </c>
      <c r="AG39" s="130">
        <v>14</v>
      </c>
      <c r="AH39" s="127">
        <v>1</v>
      </c>
      <c r="AI39" s="126">
        <v>21</v>
      </c>
      <c r="AJ39" s="129">
        <v>3</v>
      </c>
      <c r="AK39" s="126">
        <v>32</v>
      </c>
      <c r="AL39" s="129">
        <v>0</v>
      </c>
      <c r="AM39" s="99"/>
      <c r="AN39" s="100">
        <f t="shared" si="1"/>
        <v>6</v>
      </c>
      <c r="AO39" s="99"/>
      <c r="AP39" s="131">
        <f t="shared" si="2"/>
        <v>1200</v>
      </c>
      <c r="AQ39" s="106">
        <f t="shared" si="3"/>
        <v>1176</v>
      </c>
      <c r="AR39" s="132">
        <f t="shared" si="4"/>
        <v>1159</v>
      </c>
      <c r="AS39" s="106">
        <f t="shared" si="5"/>
        <v>1054</v>
      </c>
      <c r="AT39" s="132">
        <f t="shared" si="6"/>
        <v>1174</v>
      </c>
      <c r="AU39" s="132">
        <f t="shared" si="7"/>
        <v>1359</v>
      </c>
      <c r="AV39" s="132">
        <f t="shared" si="8"/>
        <v>1142</v>
      </c>
      <c r="AW39" s="132">
        <f t="shared" si="9"/>
        <v>1258</v>
      </c>
      <c r="AX39" s="106">
        <f t="shared" si="10"/>
        <v>1267</v>
      </c>
      <c r="AY39" s="132">
        <f t="shared" si="11"/>
        <v>1266</v>
      </c>
      <c r="AZ39" s="132">
        <f t="shared" si="12"/>
        <v>1112</v>
      </c>
      <c r="BA39" s="54"/>
      <c r="BB39" s="133">
        <f t="shared" si="13"/>
        <v>17</v>
      </c>
      <c r="BC39" s="132">
        <f t="shared" si="14"/>
        <v>19</v>
      </c>
      <c r="BD39" s="132">
        <f t="shared" si="15"/>
        <v>8</v>
      </c>
      <c r="BE39" s="106">
        <f t="shared" si="16"/>
        <v>10</v>
      </c>
      <c r="BF39" s="132">
        <f t="shared" si="17"/>
        <v>14</v>
      </c>
      <c r="BG39" s="132">
        <f t="shared" si="18"/>
        <v>9</v>
      </c>
      <c r="BH39" s="132">
        <f t="shared" si="19"/>
        <v>11</v>
      </c>
      <c r="BI39" s="132">
        <f t="shared" si="20"/>
        <v>12</v>
      </c>
      <c r="BJ39" s="132">
        <f t="shared" si="21"/>
        <v>14</v>
      </c>
      <c r="BK39" s="132">
        <f t="shared" si="22"/>
        <v>10</v>
      </c>
      <c r="BL39" s="132">
        <f t="shared" si="23"/>
        <v>11</v>
      </c>
      <c r="BM39" s="107">
        <f t="shared" si="29"/>
        <v>135</v>
      </c>
      <c r="BN39" s="106">
        <f t="shared" si="30"/>
        <v>8</v>
      </c>
      <c r="BO39" s="106">
        <f t="shared" si="31"/>
        <v>19</v>
      </c>
      <c r="BP39" s="108">
        <f t="shared" si="32"/>
        <v>127</v>
      </c>
      <c r="BQ39" s="59"/>
    </row>
    <row r="40" spans="1:69" ht="14.25" x14ac:dyDescent="0.2">
      <c r="A40" s="134">
        <v>36</v>
      </c>
      <c r="B40" s="52" t="s">
        <v>80</v>
      </c>
      <c r="C40" s="53" t="s">
        <v>53</v>
      </c>
      <c r="D40" s="158"/>
      <c r="E40" s="136">
        <f t="shared" si="24"/>
        <v>1059.02</v>
      </c>
      <c r="F40" s="151">
        <f t="shared" si="34"/>
        <v>7.0200000000000351</v>
      </c>
      <c r="G40" s="139">
        <v>1052</v>
      </c>
      <c r="H40" s="138"/>
      <c r="I40" s="139">
        <f t="shared" si="25"/>
        <v>-157.63636363636374</v>
      </c>
      <c r="J40" s="140">
        <v>26</v>
      </c>
      <c r="K40" s="141">
        <v>12</v>
      </c>
      <c r="L40" s="150">
        <v>11</v>
      </c>
      <c r="M40" s="148">
        <f t="shared" si="0"/>
        <v>36.36363636363636</v>
      </c>
      <c r="N40" s="148">
        <f t="shared" si="26"/>
        <v>1209.6363636363637</v>
      </c>
      <c r="O40" s="139">
        <f t="shared" si="27"/>
        <v>162</v>
      </c>
      <c r="P40" s="149">
        <f t="shared" si="28"/>
        <v>151</v>
      </c>
      <c r="Q40" s="124">
        <v>18</v>
      </c>
      <c r="R40" s="125">
        <v>0</v>
      </c>
      <c r="S40" s="126">
        <v>14</v>
      </c>
      <c r="T40" s="127">
        <v>3</v>
      </c>
      <c r="U40" s="128">
        <v>13</v>
      </c>
      <c r="V40" s="129">
        <v>3</v>
      </c>
      <c r="W40" s="126">
        <v>25</v>
      </c>
      <c r="X40" s="129">
        <v>0</v>
      </c>
      <c r="Y40" s="128">
        <v>3</v>
      </c>
      <c r="Z40" s="129">
        <v>1</v>
      </c>
      <c r="AA40" s="128">
        <v>30</v>
      </c>
      <c r="AB40" s="129">
        <v>0</v>
      </c>
      <c r="AC40" s="128">
        <v>32</v>
      </c>
      <c r="AD40" s="127">
        <v>3</v>
      </c>
      <c r="AE40" s="124">
        <v>22</v>
      </c>
      <c r="AF40" s="125">
        <v>0</v>
      </c>
      <c r="AG40" s="126">
        <v>33</v>
      </c>
      <c r="AH40" s="127">
        <v>0</v>
      </c>
      <c r="AI40" s="126">
        <v>8</v>
      </c>
      <c r="AJ40" s="129">
        <v>1</v>
      </c>
      <c r="AK40" s="126">
        <v>29</v>
      </c>
      <c r="AL40" s="129">
        <v>1</v>
      </c>
      <c r="AM40" s="99"/>
      <c r="AN40" s="100">
        <f t="shared" si="1"/>
        <v>12</v>
      </c>
      <c r="AO40" s="99"/>
      <c r="AP40" s="131">
        <f t="shared" si="2"/>
        <v>1200</v>
      </c>
      <c r="AQ40" s="106">
        <f t="shared" si="3"/>
        <v>1267</v>
      </c>
      <c r="AR40" s="132">
        <f t="shared" si="4"/>
        <v>1271</v>
      </c>
      <c r="AS40" s="106">
        <f t="shared" si="5"/>
        <v>1167</v>
      </c>
      <c r="AT40" s="132">
        <f t="shared" si="6"/>
        <v>1433</v>
      </c>
      <c r="AU40" s="132">
        <f t="shared" si="7"/>
        <v>1129</v>
      </c>
      <c r="AV40" s="132">
        <f t="shared" si="8"/>
        <v>1112</v>
      </c>
      <c r="AW40" s="132">
        <f t="shared" si="9"/>
        <v>1176</v>
      </c>
      <c r="AX40" s="106">
        <f t="shared" si="10"/>
        <v>1077</v>
      </c>
      <c r="AY40" s="132">
        <f t="shared" si="11"/>
        <v>1332</v>
      </c>
      <c r="AZ40" s="132">
        <f t="shared" si="12"/>
        <v>1142</v>
      </c>
      <c r="BA40" s="54"/>
      <c r="BB40" s="133">
        <f t="shared" si="13"/>
        <v>14</v>
      </c>
      <c r="BC40" s="132">
        <f t="shared" si="14"/>
        <v>14</v>
      </c>
      <c r="BD40" s="132">
        <f t="shared" si="15"/>
        <v>14</v>
      </c>
      <c r="BE40" s="106">
        <f t="shared" si="16"/>
        <v>21</v>
      </c>
      <c r="BF40" s="132">
        <f t="shared" si="17"/>
        <v>19</v>
      </c>
      <c r="BG40" s="132">
        <f t="shared" si="18"/>
        <v>11</v>
      </c>
      <c r="BH40" s="132">
        <f t="shared" si="19"/>
        <v>11</v>
      </c>
      <c r="BI40" s="132">
        <f t="shared" si="20"/>
        <v>19</v>
      </c>
      <c r="BJ40" s="132">
        <f t="shared" si="21"/>
        <v>14</v>
      </c>
      <c r="BK40" s="132">
        <f t="shared" si="22"/>
        <v>14</v>
      </c>
      <c r="BL40" s="132">
        <f t="shared" si="23"/>
        <v>11</v>
      </c>
      <c r="BM40" s="107">
        <f t="shared" si="29"/>
        <v>162</v>
      </c>
      <c r="BN40" s="106">
        <f t="shared" si="30"/>
        <v>11</v>
      </c>
      <c r="BO40" s="106">
        <f t="shared" si="31"/>
        <v>21</v>
      </c>
      <c r="BP40" s="108">
        <f t="shared" si="32"/>
        <v>151</v>
      </c>
      <c r="BQ40" s="59"/>
    </row>
    <row r="41" spans="1:69" ht="20.25" customHeight="1" x14ac:dyDescent="0.2">
      <c r="A41" s="160">
        <f>COUNTIF(A5:A40,"&lt;201")</f>
        <v>36</v>
      </c>
      <c r="B41" s="161"/>
      <c r="C41" s="162"/>
      <c r="D41" s="162"/>
      <c r="E41" s="162"/>
      <c r="F41" s="163"/>
      <c r="G41" s="164"/>
      <c r="H41" s="165"/>
      <c r="I41" s="165"/>
      <c r="J41" s="165"/>
      <c r="K41" s="166"/>
      <c r="L41" s="165"/>
      <c r="M41" s="165"/>
      <c r="N41" s="165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7"/>
      <c r="AQ41" s="168"/>
      <c r="AR41" s="168"/>
      <c r="AS41" s="167"/>
      <c r="AT41" s="167"/>
      <c r="AU41" s="167"/>
      <c r="AV41" s="167"/>
      <c r="AW41" s="167"/>
      <c r="AX41" s="167"/>
      <c r="AY41" s="167"/>
      <c r="AZ41" s="168"/>
      <c r="BA41" s="54"/>
      <c r="BB41" s="54"/>
      <c r="BC41" s="54"/>
      <c r="BD41" s="54"/>
      <c r="BE41" s="54"/>
      <c r="BF41" s="168"/>
      <c r="BG41" s="167"/>
      <c r="BH41" s="168"/>
      <c r="BI41" s="168"/>
      <c r="BJ41" s="168"/>
      <c r="BK41" s="168"/>
      <c r="BL41" s="168"/>
      <c r="BM41" s="168"/>
      <c r="BN41" s="167"/>
      <c r="BO41" s="168"/>
      <c r="BP41" s="54"/>
      <c r="BQ41" s="59"/>
    </row>
    <row r="42" spans="1:69" ht="18" customHeight="1" x14ac:dyDescent="0.2">
      <c r="A42" s="169"/>
      <c r="B42" s="170"/>
      <c r="C42" s="162"/>
      <c r="D42" s="162"/>
      <c r="E42" s="162"/>
      <c r="F42" s="171"/>
      <c r="G42" s="164"/>
      <c r="H42" s="165"/>
      <c r="I42" s="165"/>
      <c r="J42" s="165"/>
      <c r="K42" s="166"/>
      <c r="L42" s="165"/>
      <c r="M42" s="165"/>
      <c r="N42" s="165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7"/>
      <c r="AQ42" s="168"/>
      <c r="AR42" s="168"/>
      <c r="AS42" s="167"/>
      <c r="AT42" s="167"/>
      <c r="AU42" s="167"/>
      <c r="AV42" s="167"/>
      <c r="AW42" s="167"/>
      <c r="AX42" s="167"/>
      <c r="AY42" s="167"/>
      <c r="AZ42" s="168"/>
      <c r="BA42" s="54"/>
      <c r="BB42" s="54"/>
      <c r="BC42" s="54"/>
      <c r="BD42" s="54"/>
      <c r="BE42" s="54"/>
      <c r="BF42" s="168"/>
      <c r="BG42" s="167"/>
      <c r="BH42" s="168"/>
      <c r="BI42" s="168"/>
      <c r="BJ42" s="168"/>
      <c r="BK42" s="168"/>
      <c r="BL42" s="168"/>
      <c r="BM42" s="168"/>
      <c r="BN42" s="167"/>
      <c r="BO42" s="168"/>
      <c r="BP42" s="54"/>
      <c r="BQ42" s="59"/>
    </row>
    <row r="43" spans="1:69" x14ac:dyDescent="0.2">
      <c r="A43" s="172"/>
      <c r="B43" s="173"/>
      <c r="C43" s="162"/>
      <c r="D43" s="162"/>
      <c r="E43" s="162"/>
      <c r="F43" s="54"/>
      <c r="G43" s="164"/>
      <c r="H43" s="165"/>
      <c r="I43" s="165"/>
      <c r="J43" s="165"/>
      <c r="K43" s="165"/>
      <c r="L43" s="165"/>
      <c r="M43" s="165"/>
      <c r="N43" s="165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54"/>
      <c r="AQ43" s="54"/>
      <c r="AR43" s="54"/>
      <c r="AS43" s="167"/>
      <c r="AT43" s="167"/>
      <c r="AU43" s="167"/>
      <c r="AV43" s="167"/>
      <c r="AW43" s="167"/>
      <c r="AX43" s="167"/>
      <c r="AY43" s="167"/>
      <c r="AZ43" s="54"/>
      <c r="BA43" s="54"/>
      <c r="BB43" s="54"/>
      <c r="BC43" s="54"/>
      <c r="BD43" s="54"/>
      <c r="BE43" s="54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54"/>
      <c r="BQ43" s="59"/>
    </row>
    <row r="44" spans="1:69" ht="15.75" x14ac:dyDescent="0.25">
      <c r="A44" s="210" t="s">
        <v>186</v>
      </c>
      <c r="B44" s="210"/>
      <c r="C44" s="211" t="s">
        <v>187</v>
      </c>
      <c r="D44" s="211"/>
      <c r="E44" s="211"/>
      <c r="F44" s="211"/>
      <c r="G44" s="211"/>
      <c r="H44" s="211"/>
      <c r="I44" s="211"/>
      <c r="J44" s="211"/>
      <c r="K44" s="211"/>
      <c r="L44" s="212" t="s">
        <v>188</v>
      </c>
      <c r="M44" s="212"/>
      <c r="N44" s="212"/>
      <c r="O44" s="212"/>
      <c r="P44" s="212"/>
      <c r="Q44" s="212"/>
      <c r="R44" s="211" t="s">
        <v>189</v>
      </c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174"/>
      <c r="AG44" s="174"/>
      <c r="AH44" s="174"/>
      <c r="AI44" s="174"/>
      <c r="AJ44" s="174"/>
      <c r="AK44" s="174"/>
      <c r="AL44" s="174"/>
      <c r="AM44" s="175"/>
      <c r="AN44" s="175"/>
      <c r="AO44" s="175"/>
      <c r="AP44" s="54"/>
      <c r="AQ44" s="54"/>
      <c r="AR44" s="54"/>
      <c r="AS44" s="168"/>
      <c r="AT44" s="168"/>
      <c r="AU44" s="168"/>
      <c r="AV44" s="168"/>
      <c r="AW44" s="168"/>
      <c r="AX44" s="168"/>
      <c r="AY44" s="168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9"/>
    </row>
    <row r="45" spans="1:69" x14ac:dyDescent="0.2">
      <c r="A45" s="54"/>
      <c r="B45" s="54"/>
      <c r="C45" s="54"/>
      <c r="D45" s="54"/>
      <c r="E45" s="207"/>
      <c r="F45" s="20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9"/>
    </row>
    <row r="46" spans="1:69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9"/>
    </row>
    <row r="47" spans="1:69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9"/>
    </row>
    <row r="48" spans="1:69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9"/>
    </row>
    <row r="49" spans="1:69" x14ac:dyDescent="0.2">
      <c r="A49" s="54"/>
      <c r="B49" s="54"/>
      <c r="C49" s="16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168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9"/>
    </row>
    <row r="50" spans="1:69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9"/>
    </row>
    <row r="51" spans="1:69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69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69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69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69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69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69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69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69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69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69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69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69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69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</row>
    <row r="68" spans="1:40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</row>
    <row r="69" spans="1:40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</row>
    <row r="70" spans="1:40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1:40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</row>
    <row r="73" spans="1:40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</row>
    <row r="74" spans="1:40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</row>
    <row r="75" spans="1:40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</row>
    <row r="86" spans="1:40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1:40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</row>
    <row r="88" spans="1:40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</row>
    <row r="89" spans="1:40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</row>
    <row r="90" spans="1:40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</row>
    <row r="91" spans="1:40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</row>
  </sheetData>
  <sheetProtection algorithmName="SHA-512" hashValue="1d9GKL/AOjhSoAeI7STImLfYCaU0Xkdk9IqjmwwzpBCHewjUo9TBlJ7+ITW9mz2ltv2BGGzdp6n5KterM6VSIA==" saltValue="gBSsTsfRy8gnpxHNNU8oyA==" spinCount="100000" sheet="1" objects="1" scenarios="1"/>
  <protectedRanges>
    <protectedRange sqref="L5:M40" name="Diapazons4"/>
    <protectedRange sqref="Q5:AL40" name="Diapazons2"/>
    <protectedRange sqref="A1 A3 K41:K42 A41 B42 G5:G40 A5:D40 K5:M40" name="Diapazons1"/>
    <protectedRange sqref="R3 C44 R44 J5:J40" name="Diapazons3"/>
  </protectedRanges>
  <mergeCells count="26">
    <mergeCell ref="A1:AH2"/>
    <mergeCell ref="AP1:AQ1"/>
    <mergeCell ref="AS1:AU1"/>
    <mergeCell ref="AW1:AX1"/>
    <mergeCell ref="A3:B3"/>
    <mergeCell ref="D3:G3"/>
    <mergeCell ref="N3:Q3"/>
    <mergeCell ref="R3:AL3"/>
    <mergeCell ref="AP3:AZ3"/>
    <mergeCell ref="BB3:BP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E45:F45"/>
    <mergeCell ref="AI4:AJ4"/>
    <mergeCell ref="AK4:AL4"/>
    <mergeCell ref="A44:B44"/>
    <mergeCell ref="C44:K44"/>
    <mergeCell ref="L44:Q44"/>
    <mergeCell ref="R44:AE44"/>
  </mergeCells>
  <conditionalFormatting sqref="B5:B40">
    <cfRule type="expression" dxfId="91" priority="1" stopIfTrue="1">
      <formula>J5=1</formula>
    </cfRule>
    <cfRule type="expression" dxfId="90" priority="2" stopIfTrue="1">
      <formula>J5=2</formula>
    </cfRule>
    <cfRule type="expression" dxfId="89" priority="3" stopIfTrue="1">
      <formula>J5=3</formula>
    </cfRule>
  </conditionalFormatting>
  <conditionalFormatting sqref="BM7:BM40">
    <cfRule type="expression" dxfId="88" priority="4" stopIfTrue="1">
      <formula>A7="X"</formula>
    </cfRule>
  </conditionalFormatting>
  <conditionalFormatting sqref="BN7:BN40">
    <cfRule type="expression" dxfId="87" priority="5" stopIfTrue="1">
      <formula>A7="X"</formula>
    </cfRule>
  </conditionalFormatting>
  <conditionalFormatting sqref="BO7:BO40">
    <cfRule type="expression" dxfId="86" priority="6" stopIfTrue="1">
      <formula>A7="X"</formula>
    </cfRule>
  </conditionalFormatting>
  <conditionalFormatting sqref="BP7:BP40">
    <cfRule type="expression" dxfId="85" priority="7" stopIfTrue="1">
      <formula>A7="X"</formula>
    </cfRule>
  </conditionalFormatting>
  <conditionalFormatting sqref="I5:I40">
    <cfRule type="expression" dxfId="84" priority="8" stopIfTrue="1">
      <formula>I5&gt;150</formula>
    </cfRule>
    <cfRule type="expression" dxfId="83" priority="9" stopIfTrue="1">
      <formula>I5&lt;-150</formula>
    </cfRule>
  </conditionalFormatting>
  <conditionalFormatting sqref="Q5:Q40">
    <cfRule type="expression" dxfId="82" priority="10" stopIfTrue="1">
      <formula>Q5=999</formula>
    </cfRule>
  </conditionalFormatting>
  <conditionalFormatting sqref="S5:S40 U5:U40 W5:W40">
    <cfRule type="expression" dxfId="81" priority="11" stopIfTrue="1">
      <formula>S5=999</formula>
    </cfRule>
  </conditionalFormatting>
  <conditionalFormatting sqref="Y5:Y40 AA5:AA40 AC5:AC40 AE5:AE40 AG5:AG40 AI5:AI40 AK5:AK40">
    <cfRule type="expression" dxfId="80" priority="12" stopIfTrue="1">
      <formula>Y5=999</formula>
    </cfRule>
  </conditionalFormatting>
  <conditionalFormatting sqref="R3:AL3">
    <cfRule type="expression" dxfId="79" priority="13" stopIfTrue="1">
      <formula>$R$3=""</formula>
    </cfRule>
  </conditionalFormatting>
  <conditionalFormatting sqref="J5">
    <cfRule type="expression" dxfId="78" priority="14" stopIfTrue="1">
      <formula>$J5=""</formula>
    </cfRule>
  </conditionalFormatting>
  <conditionalFormatting sqref="J6:J40">
    <cfRule type="expression" dxfId="77" priority="15" stopIfTrue="1">
      <formula>$J6=0</formula>
    </cfRule>
  </conditionalFormatting>
  <conditionalFormatting sqref="C44:K44">
    <cfRule type="expression" dxfId="76" priority="16" stopIfTrue="1">
      <formula>$C$44=0</formula>
    </cfRule>
  </conditionalFormatting>
  <conditionalFormatting sqref="R44:AE44">
    <cfRule type="expression" dxfId="75" priority="17" stopIfTrue="1">
      <formula>$R$44=0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91"/>
  <sheetViews>
    <sheetView workbookViewId="0">
      <selection activeCell="B16" sqref="B16"/>
    </sheetView>
  </sheetViews>
  <sheetFormatPr defaultRowHeight="12.75" x14ac:dyDescent="0.2"/>
  <cols>
    <col min="1" max="1" width="3.42578125" style="1" customWidth="1"/>
    <col min="2" max="2" width="19" style="1" customWidth="1"/>
    <col min="3" max="3" width="14.42578125" style="1" customWidth="1"/>
    <col min="4" max="4" width="5" style="1" customWidth="1"/>
    <col min="5" max="6" width="4.7109375" style="1" customWidth="1"/>
    <col min="7" max="7" width="4.5703125" style="1" customWidth="1"/>
    <col min="8" max="8" width="4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19" style="1" customWidth="1"/>
    <col min="259" max="259" width="14.4257812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19" style="1" customWidth="1"/>
    <col min="515" max="515" width="14.4257812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19" style="1" customWidth="1"/>
    <col min="771" max="771" width="14.4257812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19" style="1" customWidth="1"/>
    <col min="1027" max="1027" width="14.4257812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19" style="1" customWidth="1"/>
    <col min="1283" max="1283" width="14.4257812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19" style="1" customWidth="1"/>
    <col min="1539" max="1539" width="14.4257812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19" style="1" customWidth="1"/>
    <col min="1795" max="1795" width="14.4257812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19" style="1" customWidth="1"/>
    <col min="2051" max="2051" width="14.4257812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19" style="1" customWidth="1"/>
    <col min="2307" max="2307" width="14.4257812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19" style="1" customWidth="1"/>
    <col min="2563" max="2563" width="14.4257812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19" style="1" customWidth="1"/>
    <col min="2819" max="2819" width="14.4257812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19" style="1" customWidth="1"/>
    <col min="3075" max="3075" width="14.4257812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19" style="1" customWidth="1"/>
    <col min="3331" max="3331" width="14.4257812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19" style="1" customWidth="1"/>
    <col min="3587" max="3587" width="14.4257812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19" style="1" customWidth="1"/>
    <col min="3843" max="3843" width="14.4257812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19" style="1" customWidth="1"/>
    <col min="4099" max="4099" width="14.4257812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19" style="1" customWidth="1"/>
    <col min="4355" max="4355" width="14.4257812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19" style="1" customWidth="1"/>
    <col min="4611" max="4611" width="14.4257812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19" style="1" customWidth="1"/>
    <col min="4867" max="4867" width="14.4257812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19" style="1" customWidth="1"/>
    <col min="5123" max="5123" width="14.4257812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19" style="1" customWidth="1"/>
    <col min="5379" max="5379" width="14.4257812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19" style="1" customWidth="1"/>
    <col min="5635" max="5635" width="14.4257812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19" style="1" customWidth="1"/>
    <col min="5891" max="5891" width="14.4257812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19" style="1" customWidth="1"/>
    <col min="6147" max="6147" width="14.4257812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19" style="1" customWidth="1"/>
    <col min="6403" max="6403" width="14.4257812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19" style="1" customWidth="1"/>
    <col min="6659" max="6659" width="14.4257812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19" style="1" customWidth="1"/>
    <col min="6915" max="6915" width="14.4257812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19" style="1" customWidth="1"/>
    <col min="7171" max="7171" width="14.4257812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19" style="1" customWidth="1"/>
    <col min="7427" max="7427" width="14.4257812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19" style="1" customWidth="1"/>
    <col min="7683" max="7683" width="14.4257812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19" style="1" customWidth="1"/>
    <col min="7939" max="7939" width="14.4257812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19" style="1" customWidth="1"/>
    <col min="8195" max="8195" width="14.4257812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19" style="1" customWidth="1"/>
    <col min="8451" max="8451" width="14.4257812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19" style="1" customWidth="1"/>
    <col min="8707" max="8707" width="14.4257812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19" style="1" customWidth="1"/>
    <col min="8963" max="8963" width="14.4257812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19" style="1" customWidth="1"/>
    <col min="9219" max="9219" width="14.4257812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19" style="1" customWidth="1"/>
    <col min="9475" max="9475" width="14.4257812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19" style="1" customWidth="1"/>
    <col min="9731" max="9731" width="14.4257812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19" style="1" customWidth="1"/>
    <col min="9987" max="9987" width="14.4257812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19" style="1" customWidth="1"/>
    <col min="10243" max="10243" width="14.4257812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19" style="1" customWidth="1"/>
    <col min="10499" max="10499" width="14.4257812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19" style="1" customWidth="1"/>
    <col min="10755" max="10755" width="14.4257812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19" style="1" customWidth="1"/>
    <col min="11011" max="11011" width="14.4257812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19" style="1" customWidth="1"/>
    <col min="11267" max="11267" width="14.4257812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19" style="1" customWidth="1"/>
    <col min="11523" max="11523" width="14.4257812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19" style="1" customWidth="1"/>
    <col min="11779" max="11779" width="14.4257812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19" style="1" customWidth="1"/>
    <col min="12035" max="12035" width="14.4257812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19" style="1" customWidth="1"/>
    <col min="12291" max="12291" width="14.4257812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19" style="1" customWidth="1"/>
    <col min="12547" max="12547" width="14.4257812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19" style="1" customWidth="1"/>
    <col min="12803" max="12803" width="14.4257812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19" style="1" customWidth="1"/>
    <col min="13059" max="13059" width="14.4257812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19" style="1" customWidth="1"/>
    <col min="13315" max="13315" width="14.4257812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19" style="1" customWidth="1"/>
    <col min="13571" max="13571" width="14.4257812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19" style="1" customWidth="1"/>
    <col min="13827" max="13827" width="14.4257812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19" style="1" customWidth="1"/>
    <col min="14083" max="14083" width="14.4257812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19" style="1" customWidth="1"/>
    <col min="14339" max="14339" width="14.4257812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19" style="1" customWidth="1"/>
    <col min="14595" max="14595" width="14.4257812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19" style="1" customWidth="1"/>
    <col min="14851" max="14851" width="14.4257812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19" style="1" customWidth="1"/>
    <col min="15107" max="15107" width="14.4257812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19" style="1" customWidth="1"/>
    <col min="15363" max="15363" width="14.4257812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19" style="1" customWidth="1"/>
    <col min="15619" max="15619" width="14.4257812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19" style="1" customWidth="1"/>
    <col min="15875" max="15875" width="14.4257812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19" style="1" customWidth="1"/>
    <col min="16131" max="16131" width="14.4257812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17" t="s">
        <v>192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I1" s="54"/>
      <c r="AJ1" s="54"/>
      <c r="AK1" s="54"/>
      <c r="AL1" s="55"/>
      <c r="AM1" s="55"/>
      <c r="AN1" s="56"/>
      <c r="AO1" s="218" t="s">
        <v>161</v>
      </c>
      <c r="AP1" s="219"/>
      <c r="AQ1" s="57">
        <f>SUM(MAX(L5:L40)*3)</f>
        <v>33</v>
      </c>
      <c r="AR1" s="220" t="s">
        <v>162</v>
      </c>
      <c r="AS1" s="221"/>
      <c r="AT1" s="222"/>
      <c r="AU1" s="58">
        <f>SUM(ROUND(AQ1/100*65,0))</f>
        <v>21</v>
      </c>
      <c r="AV1" s="218" t="s">
        <v>163</v>
      </c>
      <c r="AW1" s="219"/>
      <c r="AX1" s="58">
        <f>MAX(L5:L40)</f>
        <v>11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9"/>
    </row>
    <row r="2" spans="1:68" ht="25.5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60"/>
      <c r="AI2" s="60"/>
      <c r="AJ2" s="60"/>
      <c r="AK2" s="60"/>
      <c r="AL2" s="54"/>
      <c r="AM2" s="54"/>
      <c r="AN2" s="54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9"/>
    </row>
    <row r="3" spans="1:68" ht="15.75" x14ac:dyDescent="0.25">
      <c r="A3" s="226" t="s">
        <v>190</v>
      </c>
      <c r="B3" s="226"/>
      <c r="C3" s="62"/>
      <c r="D3" s="212"/>
      <c r="E3" s="212"/>
      <c r="F3" s="212"/>
      <c r="G3" s="212"/>
      <c r="H3" s="63"/>
      <c r="I3" s="64"/>
      <c r="J3" s="64"/>
      <c r="K3" s="64"/>
      <c r="L3" s="64"/>
      <c r="M3" s="212" t="s">
        <v>165</v>
      </c>
      <c r="N3" s="212"/>
      <c r="O3" s="212"/>
      <c r="P3" s="212"/>
      <c r="Q3" s="211" t="s">
        <v>166</v>
      </c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65"/>
      <c r="AM3" s="65"/>
      <c r="AN3" s="65"/>
      <c r="AO3" s="213" t="s">
        <v>167</v>
      </c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54"/>
      <c r="BA3" s="213" t="s">
        <v>168</v>
      </c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59"/>
    </row>
    <row r="4" spans="1:68" ht="24" x14ac:dyDescent="0.2">
      <c r="A4" s="66" t="s">
        <v>169</v>
      </c>
      <c r="B4" s="67" t="s">
        <v>170</v>
      </c>
      <c r="C4" s="68" t="s">
        <v>171</v>
      </c>
      <c r="D4" s="69" t="s">
        <v>0</v>
      </c>
      <c r="E4" s="70" t="s">
        <v>172</v>
      </c>
      <c r="F4" s="71" t="s">
        <v>173</v>
      </c>
      <c r="G4" s="71" t="s">
        <v>174</v>
      </c>
      <c r="H4" s="71"/>
      <c r="I4" s="71" t="s">
        <v>175</v>
      </c>
      <c r="J4" s="71" t="s">
        <v>1</v>
      </c>
      <c r="K4" s="71" t="s">
        <v>176</v>
      </c>
      <c r="L4" s="71" t="s">
        <v>177</v>
      </c>
      <c r="M4" s="71" t="s">
        <v>179</v>
      </c>
      <c r="N4" s="71" t="s">
        <v>180</v>
      </c>
      <c r="O4" s="72" t="s">
        <v>181</v>
      </c>
      <c r="P4" s="214">
        <v>1</v>
      </c>
      <c r="Q4" s="215"/>
      <c r="R4" s="209">
        <v>2</v>
      </c>
      <c r="S4" s="216"/>
      <c r="T4" s="216">
        <v>3</v>
      </c>
      <c r="U4" s="216"/>
      <c r="V4" s="216">
        <v>4</v>
      </c>
      <c r="W4" s="216"/>
      <c r="X4" s="216">
        <v>5</v>
      </c>
      <c r="Y4" s="216"/>
      <c r="Z4" s="216">
        <v>6</v>
      </c>
      <c r="AA4" s="216"/>
      <c r="AB4" s="216">
        <v>7</v>
      </c>
      <c r="AC4" s="216"/>
      <c r="AD4" s="216">
        <v>8</v>
      </c>
      <c r="AE4" s="216"/>
      <c r="AF4" s="216">
        <v>9</v>
      </c>
      <c r="AG4" s="216"/>
      <c r="AH4" s="208">
        <v>10</v>
      </c>
      <c r="AI4" s="209"/>
      <c r="AJ4" s="208">
        <v>11</v>
      </c>
      <c r="AK4" s="209"/>
      <c r="AL4" s="73"/>
      <c r="AM4" s="73"/>
      <c r="AN4" s="73"/>
      <c r="AO4" s="74">
        <v>1</v>
      </c>
      <c r="AP4" s="74">
        <v>2</v>
      </c>
      <c r="AQ4" s="74">
        <v>3</v>
      </c>
      <c r="AR4" s="74">
        <v>4</v>
      </c>
      <c r="AS4" s="74">
        <v>5</v>
      </c>
      <c r="AT4" s="74">
        <v>6</v>
      </c>
      <c r="AU4" s="74">
        <v>7</v>
      </c>
      <c r="AV4" s="74">
        <v>8</v>
      </c>
      <c r="AW4" s="74">
        <v>9</v>
      </c>
      <c r="AX4" s="74">
        <v>10</v>
      </c>
      <c r="AY4" s="74">
        <v>11</v>
      </c>
      <c r="AZ4" s="75"/>
      <c r="BA4" s="76">
        <v>1</v>
      </c>
      <c r="BB4" s="76">
        <v>2</v>
      </c>
      <c r="BC4" s="76">
        <v>3</v>
      </c>
      <c r="BD4" s="76">
        <v>4</v>
      </c>
      <c r="BE4" s="76">
        <v>5</v>
      </c>
      <c r="BF4" s="76">
        <v>6</v>
      </c>
      <c r="BG4" s="76">
        <v>7</v>
      </c>
      <c r="BH4" s="76">
        <v>8</v>
      </c>
      <c r="BI4" s="76">
        <v>9</v>
      </c>
      <c r="BJ4" s="76">
        <v>10</v>
      </c>
      <c r="BK4" s="76">
        <v>11</v>
      </c>
      <c r="BL4" s="76" t="s">
        <v>182</v>
      </c>
      <c r="BM4" s="77" t="s">
        <v>183</v>
      </c>
      <c r="BN4" s="77" t="s">
        <v>184</v>
      </c>
      <c r="BO4" s="78" t="s">
        <v>185</v>
      </c>
      <c r="BP4" s="59"/>
    </row>
    <row r="5" spans="1:68" ht="14.25" x14ac:dyDescent="0.2">
      <c r="A5" s="79">
        <v>1</v>
      </c>
      <c r="B5" s="80" t="s">
        <v>147</v>
      </c>
      <c r="C5" s="80" t="s">
        <v>12</v>
      </c>
      <c r="D5" s="81"/>
      <c r="E5" s="82">
        <f>IF(G5=0,0,IF(G5+F5&lt;1000,1000,G5+F5))</f>
        <v>1431</v>
      </c>
      <c r="F5" s="83">
        <v>0</v>
      </c>
      <c r="G5" s="81">
        <v>1431</v>
      </c>
      <c r="H5" s="84"/>
      <c r="I5" s="85">
        <f>SUM(G5-M5)</f>
        <v>234.18181818181824</v>
      </c>
      <c r="J5" s="86">
        <v>30</v>
      </c>
      <c r="K5" s="87">
        <v>11</v>
      </c>
      <c r="L5" s="88">
        <v>11</v>
      </c>
      <c r="M5" s="88">
        <f>SUM(AO5:AY5)/L5</f>
        <v>1196.8181818181818</v>
      </c>
      <c r="N5" s="85">
        <f>BL5</f>
        <v>149</v>
      </c>
      <c r="O5" s="89">
        <f>BO5</f>
        <v>145</v>
      </c>
      <c r="P5" s="90">
        <v>19</v>
      </c>
      <c r="Q5" s="91">
        <v>1</v>
      </c>
      <c r="R5" s="92">
        <v>23</v>
      </c>
      <c r="S5" s="91">
        <v>0</v>
      </c>
      <c r="T5" s="93">
        <v>35</v>
      </c>
      <c r="U5" s="94">
        <v>3</v>
      </c>
      <c r="V5" s="95">
        <v>4</v>
      </c>
      <c r="W5" s="94">
        <v>0</v>
      </c>
      <c r="X5" s="93">
        <v>32</v>
      </c>
      <c r="Y5" s="94">
        <v>3</v>
      </c>
      <c r="Z5" s="93">
        <v>10</v>
      </c>
      <c r="AA5" s="94">
        <v>1</v>
      </c>
      <c r="AB5" s="93">
        <v>28</v>
      </c>
      <c r="AC5" s="96">
        <v>0</v>
      </c>
      <c r="AD5" s="97">
        <v>8</v>
      </c>
      <c r="AE5" s="98">
        <v>3</v>
      </c>
      <c r="AF5" s="95">
        <v>5</v>
      </c>
      <c r="AG5" s="96">
        <v>0</v>
      </c>
      <c r="AH5" s="95">
        <v>20</v>
      </c>
      <c r="AI5" s="94">
        <v>0</v>
      </c>
      <c r="AJ5" s="93">
        <v>22</v>
      </c>
      <c r="AK5" s="94">
        <v>0</v>
      </c>
      <c r="AL5" s="99"/>
      <c r="AM5" s="100">
        <f t="shared" ref="AM5:AM40" si="0">SUM(Q5+S5+U5+W5+Y5+AA5+AC5+AE5+AG5+AI5+AK5)</f>
        <v>11</v>
      </c>
      <c r="AN5" s="99"/>
      <c r="AO5" s="101">
        <f t="shared" ref="AO5:AO40" si="1">IF(B5="BRIVS",0,(LOOKUP(P5,$A$5:$A$40,$G$5:$G$40)))</f>
        <v>1187</v>
      </c>
      <c r="AP5" s="102">
        <f t="shared" ref="AP5:AP40" si="2">IF(B5="BRIVS",0,(LOOKUP(R5,$A$5:$A$40,$G$5:$G$40)))</f>
        <v>1144</v>
      </c>
      <c r="AQ5" s="103">
        <f t="shared" ref="AQ5:AQ40" si="3">IF(B5="BRIVS",0,(LOOKUP(T5,$A$5:$A$40,$G$5:$G$40)))</f>
        <v>1000</v>
      </c>
      <c r="AR5" s="102">
        <f t="shared" ref="AR5:AR40" si="4">IF(B5="BRIVS",0,(LOOKUP(V5,$A$5:$A$40,$G$5:$G$40)))</f>
        <v>1368</v>
      </c>
      <c r="AS5" s="103">
        <f t="shared" ref="AS5:AS40" si="5">IF(B5="BRIVS",0,(LOOKUP(X5,$A$5:$A$40,$G$5:$G$40)))</f>
        <v>1061</v>
      </c>
      <c r="AT5" s="103">
        <f t="shared" ref="AT5:AT40" si="6">IF(B5="BRIVS",0,(LOOKUP(Z5,$A$5:$A$40,$G$5:$G$40)))</f>
        <v>1305</v>
      </c>
      <c r="AU5" s="103">
        <f t="shared" ref="AU5:AU40" si="7">IF(B5="BRIVS",0,(LOOKUP(AB5,$A$5:$A$40,$G$5:$G$40)))</f>
        <v>1106</v>
      </c>
      <c r="AV5" s="103">
        <f t="shared" ref="AV5:AV40" si="8">IF(B5="BRIVS",0,(LOOKUP(AD5,$A$5:$A$40,$G$5:$G$40)))</f>
        <v>1313</v>
      </c>
      <c r="AW5" s="102">
        <f t="shared" ref="AW5:AW40" si="9">IF(B5="BRIVS",0,(LOOKUP(AF5,$A$5:$A$40,$G$5:$G$40)))</f>
        <v>1362</v>
      </c>
      <c r="AX5" s="103">
        <f t="shared" ref="AX5:AX40" si="10">IF(B5="BRIVS",0,(LOOKUP(AH5,$A$5:$A$40,$G$5:$G$40)))</f>
        <v>1171</v>
      </c>
      <c r="AY5" s="103">
        <f t="shared" ref="AY5:AY40" si="11">IF(B5="BRIVS",0,(LOOKUP(AJ5,$A$5:$A$40,$G$5:$G$40)))</f>
        <v>1148</v>
      </c>
      <c r="AZ5" s="54"/>
      <c r="BA5" s="104">
        <f t="shared" ref="BA5:BA40" si="12">IF(P5=999,0,(LOOKUP($P5,$A$5:$A$40,$K$5:$K$40)))</f>
        <v>11</v>
      </c>
      <c r="BB5" s="105">
        <f t="shared" ref="BB5:BB40" si="13">IF(R5=999,0,(LOOKUP($R5,$A$5:$A$40,$K$5:$K$40)))</f>
        <v>14</v>
      </c>
      <c r="BC5" s="105">
        <f t="shared" ref="BC5:BC40" si="14">IF(T5=999,0,(LOOKUP($T5,$A$5:$A$40,$K$5:$K$40)))</f>
        <v>4</v>
      </c>
      <c r="BD5" s="106">
        <f t="shared" ref="BD5:BD40" si="15">IF(V5=999,0,(LOOKUP($V5,$A$5:$A$40,$K$5:$K$40)))</f>
        <v>17</v>
      </c>
      <c r="BE5" s="105">
        <f t="shared" ref="BE5:BE40" si="16">IF(X5=999,0,(LOOKUP($X5,$A$5:$A$40,$K$5:$K$40)))</f>
        <v>13</v>
      </c>
      <c r="BF5" s="105">
        <f t="shared" ref="BF5:BF40" si="17">IF(Z5=999,0,(LOOKUP($Z5,$A$5:$A$40,$K$5:$K$40)))</f>
        <v>15</v>
      </c>
      <c r="BG5" s="105">
        <f t="shared" ref="BG5:BG40" si="18">IF(AB5=999,0,(LOOKUP($AB5,$A$5:$A$40,$K$5:$K$40)))</f>
        <v>14</v>
      </c>
      <c r="BH5" s="105">
        <f t="shared" ref="BH5:BH40" si="19">IF(AD5=999,0,(LOOKUP($AD5,$A$5:$A$40,$K$5:$K$40)))</f>
        <v>15</v>
      </c>
      <c r="BI5" s="105">
        <f t="shared" ref="BI5:BI40" si="20">IF(AF5=999,0,(LOOKUP($AF5,$A$5:$A$40,$K$5:$K$40)))</f>
        <v>19</v>
      </c>
      <c r="BJ5" s="105">
        <f t="shared" ref="BJ5:BJ40" si="21">IF(AH5=999,0,(LOOKUP($AH5,$A$5:$A$40,$K$5:$K$40)))</f>
        <v>17</v>
      </c>
      <c r="BK5" s="105">
        <f t="shared" ref="BK5:BK40" si="22">IF(AJ5=999,0,(LOOKUP($AJ5,$A$5:$A$40,$K$5:$K$40)))</f>
        <v>10</v>
      </c>
      <c r="BL5" s="107">
        <f>SUM(BA5,BB5,BC5,BD5,BE5,BG5,BF5,BH5,BI5,BJ5,BK5)</f>
        <v>149</v>
      </c>
      <c r="BM5" s="106">
        <f>IF($AX$1&gt;8,(IF($AX$1=9,MIN(BA5:BI5),IF($AX$1=10,MIN(BA5:BJ5),IF($AX$1=11,MIN(BA5:BK5))))),(IF($AX$1=4,MIN(BA5:BD5),IF($AX$1=5,MIN(BA5:BE5),IF($AX$1=6,MIN(BA5:BF5),IF($AX$1=7,MIN(BA5:BG5),IF($AX$1=8,MIN(BA5:BH5))))))))</f>
        <v>4</v>
      </c>
      <c r="BN5" s="106">
        <f>IF($AX$1&gt;8,(IF($AX$1=9,MAX(BA5:BI5),IF($AX$1=10,MAX(BA5:BJ5),IF($AX$1=11,MAX(BA5:BK5))))),(IF($AX$1=4,MAX(BA5:BD5),IF($AX$1=5,MAX(BA5:BE5),IF($AX$1=6,MAX(BA5:BF5),IF($AX$1=7,MAX(BA5:BG5),IF($AX$1=8,MAX(BA5:BH5))))))))</f>
        <v>19</v>
      </c>
      <c r="BO5" s="108">
        <f>SUM($BL5-$BM5)</f>
        <v>145</v>
      </c>
      <c r="BP5" s="59"/>
    </row>
    <row r="6" spans="1:68" ht="15.75" x14ac:dyDescent="0.2">
      <c r="A6" s="109">
        <v>2</v>
      </c>
      <c r="B6" s="110" t="s">
        <v>66</v>
      </c>
      <c r="C6" s="111" t="s">
        <v>12</v>
      </c>
      <c r="D6" s="112" t="s">
        <v>148</v>
      </c>
      <c r="E6" s="113">
        <f>IF(G6=0,0,IF(G6+F6&lt;1000,1000,G6+F6))</f>
        <v>1423.51</v>
      </c>
      <c r="F6" s="176">
        <f>IF(L6=0,0,IF(G6+(IF(I6&gt;-150,(IF(I6&gt;=150,IF(K6&gt;=$AU$1,0,SUM(IF(MAX(P6:AK6)=999,K6-3,K6)-L6*3*(15+50)%)*10),SUM(IF(MAX(P6:AK6)=999,K6-3,K6)-L6*3*(I6/10+50)%)*10)),(IF(I6&lt;-150,IF((IF(MAX(P6:AK6)=999,K6-3,K6)-L6*3*(I6/10+50)%)*10&lt;1,0,(IF(MAX(P6:AK6)=999,K6-3,K6)-L6*3*(I6/10+50)%)*10))))),(IF(I6&gt;-150,(IF(I6&gt;150,IF(K6&gt;=$AU$1,0,SUM(IF(MAX(P6:AK6)=999,K6-3,K6)-L6*3*(15+50)%)*10),SUM(IF(MAX(P6:AK6)=999,K6-3,K6)-L6*3*(I6/10+50)%)*10)),(IF(I6&lt;-150,IF((IF(MAX(P6:AK6)=999,K6-3,K6)-L6*3*(I6/10+50)%)*10&lt;1,0,(IF(MAX(P6:AK6)=999,K6-3,K6)-L6*3*(I6/10+50)%)*10)))))))</f>
        <v>10.510000000000019</v>
      </c>
      <c r="G6" s="112">
        <v>1413</v>
      </c>
      <c r="H6" s="115"/>
      <c r="I6" s="116">
        <f>SUM(G6-M6)</f>
        <v>134.81818181818176</v>
      </c>
      <c r="J6" s="117">
        <v>2</v>
      </c>
      <c r="K6" s="141">
        <v>22</v>
      </c>
      <c r="L6" s="150">
        <v>11</v>
      </c>
      <c r="M6" s="148">
        <f>SUM(AO6:AY6)/L6</f>
        <v>1278.1818181818182</v>
      </c>
      <c r="N6" s="139">
        <f>BL6</f>
        <v>203</v>
      </c>
      <c r="O6" s="149">
        <f>BO6</f>
        <v>189</v>
      </c>
      <c r="P6" s="124">
        <v>20</v>
      </c>
      <c r="Q6" s="125">
        <v>3</v>
      </c>
      <c r="R6" s="126">
        <v>12</v>
      </c>
      <c r="S6" s="127">
        <v>1</v>
      </c>
      <c r="T6" s="128">
        <v>17</v>
      </c>
      <c r="U6" s="129">
        <v>1</v>
      </c>
      <c r="V6" s="126">
        <v>9</v>
      </c>
      <c r="W6" s="129">
        <v>3</v>
      </c>
      <c r="X6" s="128">
        <v>18</v>
      </c>
      <c r="Y6" s="129">
        <v>3</v>
      </c>
      <c r="Z6" s="128">
        <v>7</v>
      </c>
      <c r="AA6" s="129">
        <v>0</v>
      </c>
      <c r="AB6" s="128">
        <v>11</v>
      </c>
      <c r="AC6" s="127">
        <v>1</v>
      </c>
      <c r="AD6" s="124">
        <v>3</v>
      </c>
      <c r="AE6" s="125">
        <v>3</v>
      </c>
      <c r="AF6" s="130">
        <v>13</v>
      </c>
      <c r="AG6" s="127">
        <v>3</v>
      </c>
      <c r="AH6" s="126">
        <v>14</v>
      </c>
      <c r="AI6" s="129">
        <v>1</v>
      </c>
      <c r="AJ6" s="126">
        <v>16</v>
      </c>
      <c r="AK6" s="129">
        <v>3</v>
      </c>
      <c r="AL6" s="99"/>
      <c r="AM6" s="100">
        <f t="shared" si="0"/>
        <v>22</v>
      </c>
      <c r="AN6" s="99"/>
      <c r="AO6" s="131">
        <f t="shared" si="1"/>
        <v>1171</v>
      </c>
      <c r="AP6" s="106">
        <f t="shared" si="2"/>
        <v>1290</v>
      </c>
      <c r="AQ6" s="132">
        <f t="shared" si="3"/>
        <v>1242</v>
      </c>
      <c r="AR6" s="106">
        <f t="shared" si="4"/>
        <v>1306</v>
      </c>
      <c r="AS6" s="132">
        <f t="shared" si="5"/>
        <v>1229</v>
      </c>
      <c r="AT6" s="132">
        <f t="shared" si="6"/>
        <v>1337</v>
      </c>
      <c r="AU6" s="132">
        <f t="shared" si="7"/>
        <v>1293</v>
      </c>
      <c r="AV6" s="132">
        <f t="shared" si="8"/>
        <v>1391</v>
      </c>
      <c r="AW6" s="106">
        <f t="shared" si="9"/>
        <v>1278</v>
      </c>
      <c r="AX6" s="132">
        <f t="shared" si="10"/>
        <v>1277</v>
      </c>
      <c r="AY6" s="132">
        <f t="shared" si="11"/>
        <v>1246</v>
      </c>
      <c r="AZ6" s="54"/>
      <c r="BA6" s="133">
        <f t="shared" si="12"/>
        <v>17</v>
      </c>
      <c r="BB6" s="132">
        <f t="shared" si="13"/>
        <v>25</v>
      </c>
      <c r="BC6" s="132">
        <f t="shared" si="14"/>
        <v>14</v>
      </c>
      <c r="BD6" s="106">
        <f t="shared" si="15"/>
        <v>16</v>
      </c>
      <c r="BE6" s="132">
        <f t="shared" si="16"/>
        <v>18</v>
      </c>
      <c r="BF6" s="132">
        <f t="shared" si="17"/>
        <v>22</v>
      </c>
      <c r="BG6" s="132">
        <f t="shared" si="18"/>
        <v>16</v>
      </c>
      <c r="BH6" s="132">
        <f t="shared" si="19"/>
        <v>19</v>
      </c>
      <c r="BI6" s="132">
        <f t="shared" si="20"/>
        <v>18</v>
      </c>
      <c r="BJ6" s="132">
        <f t="shared" si="21"/>
        <v>21</v>
      </c>
      <c r="BK6" s="132">
        <f t="shared" si="22"/>
        <v>17</v>
      </c>
      <c r="BL6" s="107">
        <f>SUM(BA6,BB6,BC6,BD6,BE6,BG6,BF6,BH6,BI6,BJ6,BK6)</f>
        <v>203</v>
      </c>
      <c r="BM6" s="106">
        <f>IF($AX$1&gt;8,(IF($AX$1=9,MIN(BA6:BI6),IF($AX$1=10,MIN(BA6:BJ6),IF($AX$1=11,MIN(BA6:BK6))))),(IF($AX$1=4,MIN(BA6:BD6),IF($AX$1=5,MIN(BA6:BE6),IF($AX$1=6,MIN(BA6:BF6),IF($AX$1=7,MIN(BA6:BG6),IF($AX$1=8,MIN(BA6:BH6))))))))</f>
        <v>14</v>
      </c>
      <c r="BN6" s="106">
        <f>IF($AX$1&gt;8,(IF($AX$1=9,MAX(BA6:BI6),IF($AX$1=10,MAX(BA6:BJ6),IF($AX$1=11,MAX(BA6:BK6))))),(IF($AX$1=4,MAX(BA6:BD6),IF($AX$1=5,MAX(BA6:BE6),IF($AX$1=6,MAX(BA6:BF6),IF($AX$1=7,MAX(BA6:BG6),IF($AX$1=8,MAX(BA6:BH6))))))))</f>
        <v>25</v>
      </c>
      <c r="BO6" s="108">
        <f>SUM($BL6-$BM6)</f>
        <v>189</v>
      </c>
      <c r="BP6" s="59"/>
    </row>
    <row r="7" spans="1:68" ht="14.25" x14ac:dyDescent="0.2">
      <c r="A7" s="134">
        <v>3</v>
      </c>
      <c r="B7" s="52" t="s">
        <v>36</v>
      </c>
      <c r="C7" s="53" t="s">
        <v>37</v>
      </c>
      <c r="D7" s="135" t="s">
        <v>148</v>
      </c>
      <c r="E7" s="136">
        <f t="shared" ref="E7:E40" si="23">IF(G7=0,0,IF(G7+F7&lt;1000,1000,G7+F7))</f>
        <v>1374.45</v>
      </c>
      <c r="F7" s="151">
        <f t="shared" ref="F7:F40" si="24">IF(L7=0,0,IF(G7+(IF(I7&gt;-150,(IF(I7&gt;=150,IF(K7&gt;=$AU$1,0,SUM(IF(MAX(P7:AK7)=999,K7-3,K7)-L7*3*(15+50)%)*10),SUM(IF(MAX(P7:AK7)=999,K7-3,K7)-L7*3*(I7/10+50)%)*10)),(IF(I7&lt;-150,IF((IF(MAX(P7:AK7)=999,K7-3,K7)-L7*3*(I7/10+50)%)*10&lt;1,0,(IF(MAX(P7:AK7)=999,K7-3,K7)-L7*3*(I7/10+50)%)*10))))),(IF(I7&gt;-150,(IF(I7&gt;150,IF(K7&gt;=$AU$1,0,SUM(IF(MAX(P7:AK7)=999,K7-3,K7)-L7*3*(15+50)%)*10),SUM(IF(MAX(P7:AK7)=999,K7-3,K7)-L7*3*(I7/10+50)%)*10)),(IF(I7&lt;-150,IF((IF(MAX(P7:AK7)=999,K7-3,K7)-L7*3*(I7/10+50)%)*10&lt;1,0,(IF(MAX(P7:AK7)=999,K7-3,K7)-L7*3*(I7/10+50)%)*10)))))))</f>
        <v>-16.550000000000011</v>
      </c>
      <c r="G7" s="135">
        <v>1391</v>
      </c>
      <c r="H7" s="138"/>
      <c r="I7" s="139">
        <f t="shared" ref="I7:I40" si="25">SUM(G7-M7)</f>
        <v>125.90909090909099</v>
      </c>
      <c r="J7" s="140">
        <v>5</v>
      </c>
      <c r="K7" s="141">
        <v>19</v>
      </c>
      <c r="L7" s="177">
        <v>11</v>
      </c>
      <c r="M7" s="148">
        <f t="shared" ref="M7:M40" si="26">SUM(AO7:AY7)/L7</f>
        <v>1265.090909090909</v>
      </c>
      <c r="N7" s="139">
        <f t="shared" ref="N7:N40" si="27">BL7</f>
        <v>207</v>
      </c>
      <c r="O7" s="149">
        <f t="shared" ref="O7:O40" si="28">BO7</f>
        <v>193</v>
      </c>
      <c r="P7" s="124">
        <v>21</v>
      </c>
      <c r="Q7" s="125">
        <v>3</v>
      </c>
      <c r="R7" s="126">
        <v>16</v>
      </c>
      <c r="S7" s="127">
        <v>1</v>
      </c>
      <c r="T7" s="128">
        <v>13</v>
      </c>
      <c r="U7" s="129">
        <v>0</v>
      </c>
      <c r="V7" s="126">
        <v>24</v>
      </c>
      <c r="W7" s="129">
        <v>3</v>
      </c>
      <c r="X7" s="128">
        <v>14</v>
      </c>
      <c r="Y7" s="129">
        <v>0</v>
      </c>
      <c r="Z7" s="128">
        <v>26</v>
      </c>
      <c r="AA7" s="129">
        <v>3</v>
      </c>
      <c r="AB7" s="128">
        <v>8</v>
      </c>
      <c r="AC7" s="127">
        <v>3</v>
      </c>
      <c r="AD7" s="124">
        <v>2</v>
      </c>
      <c r="AE7" s="125">
        <v>0</v>
      </c>
      <c r="AF7" s="130">
        <v>6</v>
      </c>
      <c r="AG7" s="127">
        <v>3</v>
      </c>
      <c r="AH7" s="126">
        <v>7</v>
      </c>
      <c r="AI7" s="129">
        <v>3</v>
      </c>
      <c r="AJ7" s="126">
        <v>12</v>
      </c>
      <c r="AK7" s="129">
        <v>0</v>
      </c>
      <c r="AL7" s="99"/>
      <c r="AM7" s="100">
        <f t="shared" si="0"/>
        <v>19</v>
      </c>
      <c r="AN7" s="99"/>
      <c r="AO7" s="131">
        <f t="shared" si="1"/>
        <v>1155</v>
      </c>
      <c r="AP7" s="106">
        <f t="shared" si="2"/>
        <v>1246</v>
      </c>
      <c r="AQ7" s="132">
        <f t="shared" si="3"/>
        <v>1278</v>
      </c>
      <c r="AR7" s="106">
        <f t="shared" si="4"/>
        <v>1142</v>
      </c>
      <c r="AS7" s="132">
        <f t="shared" si="5"/>
        <v>1277</v>
      </c>
      <c r="AT7" s="132">
        <f t="shared" si="6"/>
        <v>1116</v>
      </c>
      <c r="AU7" s="132">
        <f t="shared" si="7"/>
        <v>1313</v>
      </c>
      <c r="AV7" s="132">
        <f t="shared" si="8"/>
        <v>1413</v>
      </c>
      <c r="AW7" s="106">
        <f t="shared" si="9"/>
        <v>1349</v>
      </c>
      <c r="AX7" s="132">
        <f t="shared" si="10"/>
        <v>1337</v>
      </c>
      <c r="AY7" s="132">
        <f t="shared" si="11"/>
        <v>1290</v>
      </c>
      <c r="AZ7" s="54"/>
      <c r="BA7" s="133">
        <f t="shared" si="12"/>
        <v>14</v>
      </c>
      <c r="BB7" s="132">
        <f t="shared" si="13"/>
        <v>17</v>
      </c>
      <c r="BC7" s="132">
        <f t="shared" si="14"/>
        <v>18</v>
      </c>
      <c r="BD7" s="106">
        <f t="shared" si="15"/>
        <v>16</v>
      </c>
      <c r="BE7" s="132">
        <f t="shared" si="16"/>
        <v>21</v>
      </c>
      <c r="BF7" s="132">
        <f t="shared" si="17"/>
        <v>19</v>
      </c>
      <c r="BG7" s="132">
        <f t="shared" si="18"/>
        <v>15</v>
      </c>
      <c r="BH7" s="132">
        <f t="shared" si="19"/>
        <v>22</v>
      </c>
      <c r="BI7" s="132">
        <f t="shared" si="20"/>
        <v>18</v>
      </c>
      <c r="BJ7" s="132">
        <f t="shared" si="21"/>
        <v>22</v>
      </c>
      <c r="BK7" s="132">
        <f t="shared" si="22"/>
        <v>25</v>
      </c>
      <c r="BL7" s="107">
        <f t="shared" ref="BL7:BL40" si="29">SUM(BA7,BB7,BC7,BD7,BE7,BG7,BF7,BH7,BI7,BJ7,BK7)</f>
        <v>207</v>
      </c>
      <c r="BM7" s="106">
        <f t="shared" ref="BM7:BM40" si="30">IF($AX$1&gt;8,(IF($AX$1=9,MIN(BA7:BI7),IF($AX$1=10,MIN(BA7:BJ7),IF($AX$1=11,MIN(BA7:BK7))))),(IF($AX$1=4,MIN(BA7:BD7),IF($AX$1=5,MIN(BA7:BE7),IF($AX$1=6,MIN(BA7:BF7),IF($AX$1=7,MIN(BA7:BG7),IF($AX$1=8,MIN(BA7:BH7))))))))</f>
        <v>14</v>
      </c>
      <c r="BN7" s="106">
        <f t="shared" ref="BN7:BN40" si="31">IF($AX$1&gt;8,(IF($AX$1=9,MAX(BA7:BI7),IF($AX$1=10,MAX(BA7:BJ7),IF($AX$1=11,MAX(BA7:BK7))))),(IF($AX$1=4,MAX(BA7:BD7),IF($AX$1=5,MAX(BA7:BE7),IF($AX$1=6,MAX(BA7:BF7),IF($AX$1=7,MAX(BA7:BG7),IF($AX$1=8,MAX(BA7:BH7))))))))</f>
        <v>25</v>
      </c>
      <c r="BO7" s="108">
        <f t="shared" ref="BO7:BO40" si="32">SUM($BL7-$BM7)</f>
        <v>193</v>
      </c>
      <c r="BP7" s="59"/>
    </row>
    <row r="8" spans="1:68" ht="14.25" x14ac:dyDescent="0.2">
      <c r="A8" s="134">
        <v>4</v>
      </c>
      <c r="B8" s="52" t="s">
        <v>3</v>
      </c>
      <c r="C8" s="53" t="s">
        <v>14</v>
      </c>
      <c r="D8" s="135" t="s">
        <v>148</v>
      </c>
      <c r="E8" s="136">
        <f t="shared" si="23"/>
        <v>1338.08</v>
      </c>
      <c r="F8" s="151">
        <f t="shared" si="24"/>
        <v>-29.920000000000009</v>
      </c>
      <c r="G8" s="135">
        <v>1368</v>
      </c>
      <c r="H8" s="138"/>
      <c r="I8" s="139">
        <f t="shared" si="25"/>
        <v>105.81818181818176</v>
      </c>
      <c r="J8" s="140">
        <v>12</v>
      </c>
      <c r="K8" s="141">
        <v>17</v>
      </c>
      <c r="L8" s="150">
        <v>11</v>
      </c>
      <c r="M8" s="148">
        <f t="shared" si="26"/>
        <v>1262.1818181818182</v>
      </c>
      <c r="N8" s="139">
        <f t="shared" si="27"/>
        <v>182</v>
      </c>
      <c r="O8" s="149">
        <f t="shared" si="28"/>
        <v>172</v>
      </c>
      <c r="P8" s="124">
        <v>22</v>
      </c>
      <c r="Q8" s="125">
        <v>3</v>
      </c>
      <c r="R8" s="126">
        <v>13</v>
      </c>
      <c r="S8" s="127">
        <v>1</v>
      </c>
      <c r="T8" s="128">
        <v>12</v>
      </c>
      <c r="U8" s="129">
        <v>0</v>
      </c>
      <c r="V8" s="126">
        <v>1</v>
      </c>
      <c r="W8" s="129">
        <v>3</v>
      </c>
      <c r="X8" s="128">
        <v>15</v>
      </c>
      <c r="Y8" s="129">
        <v>1</v>
      </c>
      <c r="Z8" s="128">
        <v>5</v>
      </c>
      <c r="AA8" s="129">
        <v>0</v>
      </c>
      <c r="AB8" s="128">
        <v>10</v>
      </c>
      <c r="AC8" s="127">
        <v>3</v>
      </c>
      <c r="AD8" s="124">
        <v>11</v>
      </c>
      <c r="AE8" s="125">
        <v>3</v>
      </c>
      <c r="AF8" s="130">
        <v>16</v>
      </c>
      <c r="AG8" s="127">
        <v>0</v>
      </c>
      <c r="AH8" s="126">
        <v>24</v>
      </c>
      <c r="AI8" s="129">
        <v>3</v>
      </c>
      <c r="AJ8" s="126">
        <v>26</v>
      </c>
      <c r="AK8" s="129">
        <v>0</v>
      </c>
      <c r="AL8" s="99"/>
      <c r="AM8" s="100">
        <f t="shared" si="0"/>
        <v>17</v>
      </c>
      <c r="AN8" s="99"/>
      <c r="AO8" s="131">
        <f t="shared" si="1"/>
        <v>1148</v>
      </c>
      <c r="AP8" s="106">
        <f t="shared" si="2"/>
        <v>1278</v>
      </c>
      <c r="AQ8" s="132">
        <f t="shared" si="3"/>
        <v>1290</v>
      </c>
      <c r="AR8" s="106">
        <f t="shared" si="4"/>
        <v>1431</v>
      </c>
      <c r="AS8" s="132">
        <f t="shared" si="5"/>
        <v>1273</v>
      </c>
      <c r="AT8" s="132">
        <f t="shared" si="6"/>
        <v>1362</v>
      </c>
      <c r="AU8" s="132">
        <f t="shared" si="7"/>
        <v>1305</v>
      </c>
      <c r="AV8" s="132">
        <f t="shared" si="8"/>
        <v>1293</v>
      </c>
      <c r="AW8" s="106">
        <f t="shared" si="9"/>
        <v>1246</v>
      </c>
      <c r="AX8" s="132">
        <f t="shared" si="10"/>
        <v>1142</v>
      </c>
      <c r="AY8" s="132">
        <f t="shared" si="11"/>
        <v>1116</v>
      </c>
      <c r="AZ8" s="54"/>
      <c r="BA8" s="133">
        <f t="shared" si="12"/>
        <v>10</v>
      </c>
      <c r="BB8" s="132">
        <f t="shared" si="13"/>
        <v>18</v>
      </c>
      <c r="BC8" s="132">
        <f t="shared" si="14"/>
        <v>25</v>
      </c>
      <c r="BD8" s="106">
        <f t="shared" si="15"/>
        <v>11</v>
      </c>
      <c r="BE8" s="132">
        <f t="shared" si="16"/>
        <v>16</v>
      </c>
      <c r="BF8" s="132">
        <f t="shared" si="17"/>
        <v>19</v>
      </c>
      <c r="BG8" s="132">
        <f t="shared" si="18"/>
        <v>15</v>
      </c>
      <c r="BH8" s="132">
        <f t="shared" si="19"/>
        <v>16</v>
      </c>
      <c r="BI8" s="132">
        <f t="shared" si="20"/>
        <v>17</v>
      </c>
      <c r="BJ8" s="132">
        <f t="shared" si="21"/>
        <v>16</v>
      </c>
      <c r="BK8" s="132">
        <f t="shared" si="22"/>
        <v>19</v>
      </c>
      <c r="BL8" s="107">
        <f t="shared" si="29"/>
        <v>182</v>
      </c>
      <c r="BM8" s="106">
        <f t="shared" si="30"/>
        <v>10</v>
      </c>
      <c r="BN8" s="106">
        <f t="shared" si="31"/>
        <v>25</v>
      </c>
      <c r="BO8" s="108">
        <f t="shared" si="32"/>
        <v>172</v>
      </c>
      <c r="BP8" s="59"/>
    </row>
    <row r="9" spans="1:68" ht="14.25" x14ac:dyDescent="0.2">
      <c r="A9" s="134">
        <v>5</v>
      </c>
      <c r="B9" s="52" t="s">
        <v>2</v>
      </c>
      <c r="C9" s="52" t="s">
        <v>12</v>
      </c>
      <c r="D9" s="135"/>
      <c r="E9" s="136">
        <f t="shared" si="23"/>
        <v>1350.67</v>
      </c>
      <c r="F9" s="151">
        <f t="shared" si="24"/>
        <v>-11.329999999999991</v>
      </c>
      <c r="G9" s="135">
        <v>1362</v>
      </c>
      <c r="H9" s="138"/>
      <c r="I9" s="139">
        <f t="shared" si="25"/>
        <v>110.09090909090901</v>
      </c>
      <c r="J9" s="140">
        <v>6</v>
      </c>
      <c r="K9" s="141">
        <v>19</v>
      </c>
      <c r="L9" s="146">
        <v>11</v>
      </c>
      <c r="M9" s="148">
        <f t="shared" si="26"/>
        <v>1251.909090909091</v>
      </c>
      <c r="N9" s="139">
        <f t="shared" si="27"/>
        <v>174</v>
      </c>
      <c r="O9" s="149">
        <f t="shared" si="28"/>
        <v>163</v>
      </c>
      <c r="P9" s="124">
        <v>23</v>
      </c>
      <c r="Q9" s="125">
        <v>1</v>
      </c>
      <c r="R9" s="126">
        <v>25</v>
      </c>
      <c r="S9" s="127">
        <v>1</v>
      </c>
      <c r="T9" s="128">
        <v>19</v>
      </c>
      <c r="U9" s="129">
        <v>3</v>
      </c>
      <c r="V9" s="126">
        <v>14</v>
      </c>
      <c r="W9" s="129">
        <v>0</v>
      </c>
      <c r="X9" s="128">
        <v>31</v>
      </c>
      <c r="Y9" s="129">
        <v>3</v>
      </c>
      <c r="Z9" s="128">
        <v>4</v>
      </c>
      <c r="AA9" s="129">
        <v>3</v>
      </c>
      <c r="AB9" s="128">
        <v>12</v>
      </c>
      <c r="AC9" s="127">
        <v>0</v>
      </c>
      <c r="AD9" s="124">
        <v>17</v>
      </c>
      <c r="AE9" s="125">
        <v>1</v>
      </c>
      <c r="AF9" s="130">
        <v>1</v>
      </c>
      <c r="AG9" s="127">
        <v>3</v>
      </c>
      <c r="AH9" s="126">
        <v>15</v>
      </c>
      <c r="AI9" s="129">
        <v>3</v>
      </c>
      <c r="AJ9" s="126">
        <v>7</v>
      </c>
      <c r="AK9" s="129">
        <v>1</v>
      </c>
      <c r="AL9" s="99"/>
      <c r="AM9" s="100">
        <f t="shared" si="0"/>
        <v>19</v>
      </c>
      <c r="AN9" s="99"/>
      <c r="AO9" s="131">
        <f t="shared" si="1"/>
        <v>1144</v>
      </c>
      <c r="AP9" s="106">
        <f t="shared" si="2"/>
        <v>1133</v>
      </c>
      <c r="AQ9" s="132">
        <f t="shared" si="3"/>
        <v>1187</v>
      </c>
      <c r="AR9" s="106">
        <f t="shared" si="4"/>
        <v>1277</v>
      </c>
      <c r="AS9" s="132">
        <f t="shared" si="5"/>
        <v>1089</v>
      </c>
      <c r="AT9" s="132">
        <f t="shared" si="6"/>
        <v>1368</v>
      </c>
      <c r="AU9" s="132">
        <f t="shared" si="7"/>
        <v>1290</v>
      </c>
      <c r="AV9" s="132">
        <f t="shared" si="8"/>
        <v>1242</v>
      </c>
      <c r="AW9" s="106">
        <f t="shared" si="9"/>
        <v>1431</v>
      </c>
      <c r="AX9" s="132">
        <f t="shared" si="10"/>
        <v>1273</v>
      </c>
      <c r="AY9" s="132">
        <f t="shared" si="11"/>
        <v>1337</v>
      </c>
      <c r="AZ9" s="54"/>
      <c r="BA9" s="133">
        <f t="shared" si="12"/>
        <v>14</v>
      </c>
      <c r="BB9" s="132">
        <f t="shared" si="13"/>
        <v>12</v>
      </c>
      <c r="BC9" s="132">
        <f t="shared" si="14"/>
        <v>11</v>
      </c>
      <c r="BD9" s="106">
        <f t="shared" si="15"/>
        <v>21</v>
      </c>
      <c r="BE9" s="132">
        <f t="shared" si="16"/>
        <v>11</v>
      </c>
      <c r="BF9" s="132">
        <f t="shared" si="17"/>
        <v>17</v>
      </c>
      <c r="BG9" s="132">
        <f t="shared" si="18"/>
        <v>25</v>
      </c>
      <c r="BH9" s="132">
        <f t="shared" si="19"/>
        <v>14</v>
      </c>
      <c r="BI9" s="132">
        <f t="shared" si="20"/>
        <v>11</v>
      </c>
      <c r="BJ9" s="132">
        <f t="shared" si="21"/>
        <v>16</v>
      </c>
      <c r="BK9" s="132">
        <f t="shared" si="22"/>
        <v>22</v>
      </c>
      <c r="BL9" s="107">
        <f t="shared" si="29"/>
        <v>174</v>
      </c>
      <c r="BM9" s="106">
        <f t="shared" si="30"/>
        <v>11</v>
      </c>
      <c r="BN9" s="106">
        <f t="shared" si="31"/>
        <v>25</v>
      </c>
      <c r="BO9" s="108">
        <f t="shared" si="32"/>
        <v>163</v>
      </c>
      <c r="BP9" s="59"/>
    </row>
    <row r="10" spans="1:68" ht="14.25" x14ac:dyDescent="0.2">
      <c r="A10" s="134">
        <v>6</v>
      </c>
      <c r="B10" s="52" t="s">
        <v>77</v>
      </c>
      <c r="C10" s="53" t="s">
        <v>78</v>
      </c>
      <c r="D10" s="135"/>
      <c r="E10" s="136">
        <f t="shared" si="23"/>
        <v>1324.55</v>
      </c>
      <c r="F10" s="151">
        <f t="shared" si="24"/>
        <v>-24.450000000000003</v>
      </c>
      <c r="G10" s="135">
        <v>1349</v>
      </c>
      <c r="H10" s="138"/>
      <c r="I10" s="139">
        <f t="shared" si="25"/>
        <v>119.5454545454545</v>
      </c>
      <c r="J10" s="140">
        <v>9</v>
      </c>
      <c r="K10" s="141">
        <v>18</v>
      </c>
      <c r="L10" s="150">
        <v>11</v>
      </c>
      <c r="M10" s="148">
        <f t="shared" si="26"/>
        <v>1229.4545454545455</v>
      </c>
      <c r="N10" s="139">
        <f t="shared" si="27"/>
        <v>189</v>
      </c>
      <c r="O10" s="149">
        <f t="shared" si="28"/>
        <v>176</v>
      </c>
      <c r="P10" s="124">
        <v>24</v>
      </c>
      <c r="Q10" s="125">
        <v>1</v>
      </c>
      <c r="R10" s="126">
        <v>15</v>
      </c>
      <c r="S10" s="127">
        <v>1</v>
      </c>
      <c r="T10" s="128">
        <v>32</v>
      </c>
      <c r="U10" s="129">
        <v>3</v>
      </c>
      <c r="V10" s="126">
        <v>20</v>
      </c>
      <c r="W10" s="129">
        <v>3</v>
      </c>
      <c r="X10" s="128">
        <v>12</v>
      </c>
      <c r="Y10" s="129">
        <v>3</v>
      </c>
      <c r="Z10" s="128">
        <v>14</v>
      </c>
      <c r="AA10" s="129">
        <v>0</v>
      </c>
      <c r="AB10" s="128">
        <v>13</v>
      </c>
      <c r="AC10" s="127">
        <v>0</v>
      </c>
      <c r="AD10" s="124">
        <v>28</v>
      </c>
      <c r="AE10" s="125">
        <v>3</v>
      </c>
      <c r="AF10" s="130">
        <v>3</v>
      </c>
      <c r="AG10" s="127">
        <v>0</v>
      </c>
      <c r="AH10" s="126">
        <v>11</v>
      </c>
      <c r="AI10" s="129">
        <v>1</v>
      </c>
      <c r="AJ10" s="126">
        <v>17</v>
      </c>
      <c r="AK10" s="129">
        <v>3</v>
      </c>
      <c r="AL10" s="99"/>
      <c r="AM10" s="100">
        <f t="shared" si="0"/>
        <v>18</v>
      </c>
      <c r="AN10" s="99"/>
      <c r="AO10" s="131">
        <f t="shared" si="1"/>
        <v>1142</v>
      </c>
      <c r="AP10" s="106">
        <f t="shared" si="2"/>
        <v>1273</v>
      </c>
      <c r="AQ10" s="132">
        <f t="shared" si="3"/>
        <v>1061</v>
      </c>
      <c r="AR10" s="106">
        <f t="shared" si="4"/>
        <v>1171</v>
      </c>
      <c r="AS10" s="132">
        <f t="shared" si="5"/>
        <v>1290</v>
      </c>
      <c r="AT10" s="132">
        <f t="shared" si="6"/>
        <v>1277</v>
      </c>
      <c r="AU10" s="132">
        <f t="shared" si="7"/>
        <v>1278</v>
      </c>
      <c r="AV10" s="132">
        <f t="shared" si="8"/>
        <v>1106</v>
      </c>
      <c r="AW10" s="106">
        <f t="shared" si="9"/>
        <v>1391</v>
      </c>
      <c r="AX10" s="132">
        <f t="shared" si="10"/>
        <v>1293</v>
      </c>
      <c r="AY10" s="132">
        <f t="shared" si="11"/>
        <v>1242</v>
      </c>
      <c r="AZ10" s="54"/>
      <c r="BA10" s="133">
        <f t="shared" si="12"/>
        <v>16</v>
      </c>
      <c r="BB10" s="132">
        <f t="shared" si="13"/>
        <v>16</v>
      </c>
      <c r="BC10" s="132">
        <f t="shared" si="14"/>
        <v>13</v>
      </c>
      <c r="BD10" s="106">
        <f t="shared" si="15"/>
        <v>17</v>
      </c>
      <c r="BE10" s="132">
        <f t="shared" si="16"/>
        <v>25</v>
      </c>
      <c r="BF10" s="132">
        <f t="shared" si="17"/>
        <v>21</v>
      </c>
      <c r="BG10" s="132">
        <f t="shared" si="18"/>
        <v>18</v>
      </c>
      <c r="BH10" s="132">
        <f t="shared" si="19"/>
        <v>14</v>
      </c>
      <c r="BI10" s="132">
        <f t="shared" si="20"/>
        <v>19</v>
      </c>
      <c r="BJ10" s="132">
        <f t="shared" si="21"/>
        <v>16</v>
      </c>
      <c r="BK10" s="132">
        <f t="shared" si="22"/>
        <v>14</v>
      </c>
      <c r="BL10" s="107">
        <f t="shared" si="29"/>
        <v>189</v>
      </c>
      <c r="BM10" s="106">
        <f t="shared" si="30"/>
        <v>13</v>
      </c>
      <c r="BN10" s="106">
        <f t="shared" si="31"/>
        <v>25</v>
      </c>
      <c r="BO10" s="108">
        <f t="shared" si="32"/>
        <v>176</v>
      </c>
      <c r="BP10" s="59"/>
    </row>
    <row r="11" spans="1:68" ht="15.75" x14ac:dyDescent="0.2">
      <c r="A11" s="109">
        <v>7</v>
      </c>
      <c r="B11" s="110" t="s">
        <v>64</v>
      </c>
      <c r="C11" s="143" t="s">
        <v>65</v>
      </c>
      <c r="D11" s="112" t="s">
        <v>148</v>
      </c>
      <c r="E11" s="113">
        <f t="shared" si="23"/>
        <v>1374.27</v>
      </c>
      <c r="F11" s="176">
        <f t="shared" si="24"/>
        <v>37.270000000000003</v>
      </c>
      <c r="G11" s="112">
        <v>1337</v>
      </c>
      <c r="H11" s="115"/>
      <c r="I11" s="116">
        <f t="shared" si="25"/>
        <v>53.727272727272748</v>
      </c>
      <c r="J11" s="117">
        <v>3</v>
      </c>
      <c r="K11" s="141">
        <v>22</v>
      </c>
      <c r="L11" s="150">
        <v>11</v>
      </c>
      <c r="M11" s="148">
        <f t="shared" si="26"/>
        <v>1283.2727272727273</v>
      </c>
      <c r="N11" s="139">
        <f t="shared" si="27"/>
        <v>196</v>
      </c>
      <c r="O11" s="149">
        <f t="shared" si="28"/>
        <v>184</v>
      </c>
      <c r="P11" s="124">
        <v>25</v>
      </c>
      <c r="Q11" s="125">
        <v>1</v>
      </c>
      <c r="R11" s="126">
        <v>27</v>
      </c>
      <c r="S11" s="127">
        <v>3</v>
      </c>
      <c r="T11" s="128">
        <v>16</v>
      </c>
      <c r="U11" s="129">
        <v>3</v>
      </c>
      <c r="V11" s="126">
        <v>10</v>
      </c>
      <c r="W11" s="129">
        <v>3</v>
      </c>
      <c r="X11" s="128">
        <v>13</v>
      </c>
      <c r="Y11" s="129">
        <v>3</v>
      </c>
      <c r="Z11" s="128">
        <v>2</v>
      </c>
      <c r="AA11" s="129">
        <v>3</v>
      </c>
      <c r="AB11" s="128">
        <v>14</v>
      </c>
      <c r="AC11" s="127">
        <v>1</v>
      </c>
      <c r="AD11" s="124">
        <v>12</v>
      </c>
      <c r="AE11" s="125">
        <v>3</v>
      </c>
      <c r="AF11" s="130">
        <v>9</v>
      </c>
      <c r="AG11" s="127">
        <v>1</v>
      </c>
      <c r="AH11" s="126">
        <v>3</v>
      </c>
      <c r="AI11" s="129">
        <v>0</v>
      </c>
      <c r="AJ11" s="126">
        <v>5</v>
      </c>
      <c r="AK11" s="129">
        <v>1</v>
      </c>
      <c r="AL11" s="99"/>
      <c r="AM11" s="100">
        <f t="shared" si="0"/>
        <v>22</v>
      </c>
      <c r="AN11" s="99"/>
      <c r="AO11" s="131">
        <f t="shared" si="1"/>
        <v>1133</v>
      </c>
      <c r="AP11" s="106">
        <f t="shared" si="2"/>
        <v>1115</v>
      </c>
      <c r="AQ11" s="132">
        <f t="shared" si="3"/>
        <v>1246</v>
      </c>
      <c r="AR11" s="106">
        <f t="shared" si="4"/>
        <v>1305</v>
      </c>
      <c r="AS11" s="132">
        <f t="shared" si="5"/>
        <v>1278</v>
      </c>
      <c r="AT11" s="132">
        <f t="shared" si="6"/>
        <v>1413</v>
      </c>
      <c r="AU11" s="132">
        <f t="shared" si="7"/>
        <v>1277</v>
      </c>
      <c r="AV11" s="132">
        <f t="shared" si="8"/>
        <v>1290</v>
      </c>
      <c r="AW11" s="106">
        <f t="shared" si="9"/>
        <v>1306</v>
      </c>
      <c r="AX11" s="132">
        <f t="shared" si="10"/>
        <v>1391</v>
      </c>
      <c r="AY11" s="132">
        <f t="shared" si="11"/>
        <v>1362</v>
      </c>
      <c r="AZ11" s="54"/>
      <c r="BA11" s="133">
        <f t="shared" si="12"/>
        <v>12</v>
      </c>
      <c r="BB11" s="132">
        <f t="shared" si="13"/>
        <v>12</v>
      </c>
      <c r="BC11" s="132">
        <f t="shared" si="14"/>
        <v>17</v>
      </c>
      <c r="BD11" s="106">
        <f t="shared" si="15"/>
        <v>15</v>
      </c>
      <c r="BE11" s="132">
        <f t="shared" si="16"/>
        <v>18</v>
      </c>
      <c r="BF11" s="132">
        <f t="shared" si="17"/>
        <v>22</v>
      </c>
      <c r="BG11" s="132">
        <f t="shared" si="18"/>
        <v>21</v>
      </c>
      <c r="BH11" s="132">
        <f t="shared" si="19"/>
        <v>25</v>
      </c>
      <c r="BI11" s="132">
        <f t="shared" si="20"/>
        <v>16</v>
      </c>
      <c r="BJ11" s="132">
        <f t="shared" si="21"/>
        <v>19</v>
      </c>
      <c r="BK11" s="132">
        <f t="shared" si="22"/>
        <v>19</v>
      </c>
      <c r="BL11" s="107">
        <f t="shared" si="29"/>
        <v>196</v>
      </c>
      <c r="BM11" s="106">
        <f t="shared" si="30"/>
        <v>12</v>
      </c>
      <c r="BN11" s="106">
        <f t="shared" si="31"/>
        <v>25</v>
      </c>
      <c r="BO11" s="108">
        <f t="shared" si="32"/>
        <v>184</v>
      </c>
      <c r="BP11" s="59"/>
    </row>
    <row r="12" spans="1:68" ht="14.25" x14ac:dyDescent="0.2">
      <c r="A12" s="134">
        <v>8</v>
      </c>
      <c r="B12" s="52" t="s">
        <v>41</v>
      </c>
      <c r="C12" s="53" t="s">
        <v>39</v>
      </c>
      <c r="D12" s="152"/>
      <c r="E12" s="136">
        <f t="shared" si="23"/>
        <v>1249.97</v>
      </c>
      <c r="F12" s="151">
        <f t="shared" si="24"/>
        <v>-63.029999999999973</v>
      </c>
      <c r="G12" s="135">
        <v>1313</v>
      </c>
      <c r="H12" s="138"/>
      <c r="I12" s="139">
        <f t="shared" si="25"/>
        <v>145.5454545454545</v>
      </c>
      <c r="J12" s="140">
        <v>20</v>
      </c>
      <c r="K12" s="141">
        <v>15</v>
      </c>
      <c r="L12" s="150">
        <v>11</v>
      </c>
      <c r="M12" s="148">
        <f t="shared" si="26"/>
        <v>1167.4545454545455</v>
      </c>
      <c r="N12" s="139">
        <f t="shared" si="27"/>
        <v>157</v>
      </c>
      <c r="O12" s="149">
        <f t="shared" si="28"/>
        <v>148</v>
      </c>
      <c r="P12" s="124">
        <v>26</v>
      </c>
      <c r="Q12" s="125">
        <v>3</v>
      </c>
      <c r="R12" s="126">
        <v>17</v>
      </c>
      <c r="S12" s="127">
        <v>0</v>
      </c>
      <c r="T12" s="128">
        <v>20</v>
      </c>
      <c r="U12" s="129">
        <v>0</v>
      </c>
      <c r="V12" s="126">
        <v>30</v>
      </c>
      <c r="W12" s="129">
        <v>0</v>
      </c>
      <c r="X12" s="128">
        <v>36</v>
      </c>
      <c r="Y12" s="129">
        <v>3</v>
      </c>
      <c r="Z12" s="128">
        <v>21</v>
      </c>
      <c r="AA12" s="129">
        <v>3</v>
      </c>
      <c r="AB12" s="128">
        <v>3</v>
      </c>
      <c r="AC12" s="127">
        <v>0</v>
      </c>
      <c r="AD12" s="124">
        <v>1</v>
      </c>
      <c r="AE12" s="125">
        <v>0</v>
      </c>
      <c r="AF12" s="130">
        <v>34</v>
      </c>
      <c r="AG12" s="127">
        <v>3</v>
      </c>
      <c r="AH12" s="126">
        <v>28</v>
      </c>
      <c r="AI12" s="129">
        <v>0</v>
      </c>
      <c r="AJ12" s="126">
        <v>27</v>
      </c>
      <c r="AK12" s="129">
        <v>3</v>
      </c>
      <c r="AL12" s="99"/>
      <c r="AM12" s="100">
        <f t="shared" si="0"/>
        <v>15</v>
      </c>
      <c r="AN12" s="99"/>
      <c r="AO12" s="131">
        <f t="shared" si="1"/>
        <v>1116</v>
      </c>
      <c r="AP12" s="106">
        <f t="shared" si="2"/>
        <v>1242</v>
      </c>
      <c r="AQ12" s="132">
        <f t="shared" si="3"/>
        <v>1171</v>
      </c>
      <c r="AR12" s="106">
        <f t="shared" si="4"/>
        <v>1090</v>
      </c>
      <c r="AS12" s="132">
        <f t="shared" si="5"/>
        <v>1000</v>
      </c>
      <c r="AT12" s="132">
        <f t="shared" si="6"/>
        <v>1155</v>
      </c>
      <c r="AU12" s="132">
        <f t="shared" si="7"/>
        <v>1391</v>
      </c>
      <c r="AV12" s="132">
        <f t="shared" si="8"/>
        <v>1431</v>
      </c>
      <c r="AW12" s="106">
        <f t="shared" si="9"/>
        <v>1025</v>
      </c>
      <c r="AX12" s="132">
        <f t="shared" si="10"/>
        <v>1106</v>
      </c>
      <c r="AY12" s="132">
        <f t="shared" si="11"/>
        <v>1115</v>
      </c>
      <c r="AZ12" s="54"/>
      <c r="BA12" s="133">
        <f t="shared" si="12"/>
        <v>19</v>
      </c>
      <c r="BB12" s="132">
        <f t="shared" si="13"/>
        <v>14</v>
      </c>
      <c r="BC12" s="132">
        <f t="shared" si="14"/>
        <v>17</v>
      </c>
      <c r="BD12" s="106">
        <f t="shared" si="15"/>
        <v>15</v>
      </c>
      <c r="BE12" s="132">
        <f t="shared" si="16"/>
        <v>13</v>
      </c>
      <c r="BF12" s="132">
        <f t="shared" si="17"/>
        <v>14</v>
      </c>
      <c r="BG12" s="132">
        <f t="shared" si="18"/>
        <v>19</v>
      </c>
      <c r="BH12" s="132">
        <f t="shared" si="19"/>
        <v>11</v>
      </c>
      <c r="BI12" s="132">
        <f t="shared" si="20"/>
        <v>9</v>
      </c>
      <c r="BJ12" s="132">
        <f t="shared" si="21"/>
        <v>14</v>
      </c>
      <c r="BK12" s="132">
        <f t="shared" si="22"/>
        <v>12</v>
      </c>
      <c r="BL12" s="107">
        <f t="shared" si="29"/>
        <v>157</v>
      </c>
      <c r="BM12" s="106">
        <f t="shared" si="30"/>
        <v>9</v>
      </c>
      <c r="BN12" s="106">
        <f t="shared" si="31"/>
        <v>19</v>
      </c>
      <c r="BO12" s="108">
        <f t="shared" si="32"/>
        <v>148</v>
      </c>
      <c r="BP12" s="59"/>
    </row>
    <row r="13" spans="1:68" ht="14.25" x14ac:dyDescent="0.2">
      <c r="A13" s="134">
        <v>9</v>
      </c>
      <c r="B13" s="52" t="s">
        <v>70</v>
      </c>
      <c r="C13" s="52" t="s">
        <v>12</v>
      </c>
      <c r="D13" s="152"/>
      <c r="E13" s="136">
        <f t="shared" si="23"/>
        <v>1275.23</v>
      </c>
      <c r="F13" s="151">
        <f t="shared" si="24"/>
        <v>-30.769999999999982</v>
      </c>
      <c r="G13" s="135">
        <v>1306</v>
      </c>
      <c r="H13" s="138"/>
      <c r="I13" s="139">
        <f t="shared" si="25"/>
        <v>78.090909090909008</v>
      </c>
      <c r="J13" s="140">
        <v>15</v>
      </c>
      <c r="K13" s="141">
        <v>16</v>
      </c>
      <c r="L13" s="150">
        <v>11</v>
      </c>
      <c r="M13" s="148">
        <f t="shared" si="26"/>
        <v>1227.909090909091</v>
      </c>
      <c r="N13" s="139">
        <f t="shared" si="27"/>
        <v>178</v>
      </c>
      <c r="O13" s="149">
        <f t="shared" si="28"/>
        <v>167</v>
      </c>
      <c r="P13" s="124">
        <v>27</v>
      </c>
      <c r="Q13" s="125">
        <v>1</v>
      </c>
      <c r="R13" s="126">
        <v>33</v>
      </c>
      <c r="S13" s="127">
        <v>3</v>
      </c>
      <c r="T13" s="128">
        <v>23</v>
      </c>
      <c r="U13" s="129">
        <v>1</v>
      </c>
      <c r="V13" s="126">
        <v>2</v>
      </c>
      <c r="W13" s="129">
        <v>0</v>
      </c>
      <c r="X13" s="128">
        <v>19</v>
      </c>
      <c r="Y13" s="129">
        <v>3</v>
      </c>
      <c r="Z13" s="128">
        <v>20</v>
      </c>
      <c r="AA13" s="129">
        <v>3</v>
      </c>
      <c r="AB13" s="128">
        <v>17</v>
      </c>
      <c r="AC13" s="127">
        <v>3</v>
      </c>
      <c r="AD13" s="124">
        <v>14</v>
      </c>
      <c r="AE13" s="125">
        <v>0</v>
      </c>
      <c r="AF13" s="130">
        <v>7</v>
      </c>
      <c r="AG13" s="127">
        <v>1</v>
      </c>
      <c r="AH13" s="126">
        <v>13</v>
      </c>
      <c r="AI13" s="129">
        <v>0</v>
      </c>
      <c r="AJ13" s="126">
        <v>11</v>
      </c>
      <c r="AK13" s="129">
        <v>1</v>
      </c>
      <c r="AL13" s="99"/>
      <c r="AM13" s="100">
        <f t="shared" si="0"/>
        <v>16</v>
      </c>
      <c r="AN13" s="99"/>
      <c r="AO13" s="131">
        <f t="shared" si="1"/>
        <v>1115</v>
      </c>
      <c r="AP13" s="106">
        <f t="shared" si="2"/>
        <v>1050</v>
      </c>
      <c r="AQ13" s="132">
        <f t="shared" si="3"/>
        <v>1144</v>
      </c>
      <c r="AR13" s="106">
        <f t="shared" si="4"/>
        <v>1413</v>
      </c>
      <c r="AS13" s="132">
        <f t="shared" si="5"/>
        <v>1187</v>
      </c>
      <c r="AT13" s="132">
        <f t="shared" si="6"/>
        <v>1171</v>
      </c>
      <c r="AU13" s="132">
        <f t="shared" si="7"/>
        <v>1242</v>
      </c>
      <c r="AV13" s="132">
        <f t="shared" si="8"/>
        <v>1277</v>
      </c>
      <c r="AW13" s="106">
        <f t="shared" si="9"/>
        <v>1337</v>
      </c>
      <c r="AX13" s="132">
        <f t="shared" si="10"/>
        <v>1278</v>
      </c>
      <c r="AY13" s="132">
        <f t="shared" si="11"/>
        <v>1293</v>
      </c>
      <c r="AZ13" s="54"/>
      <c r="BA13" s="133">
        <f t="shared" si="12"/>
        <v>12</v>
      </c>
      <c r="BB13" s="132">
        <f t="shared" si="13"/>
        <v>11</v>
      </c>
      <c r="BC13" s="132">
        <f t="shared" si="14"/>
        <v>14</v>
      </c>
      <c r="BD13" s="106">
        <f t="shared" si="15"/>
        <v>22</v>
      </c>
      <c r="BE13" s="132">
        <f t="shared" si="16"/>
        <v>11</v>
      </c>
      <c r="BF13" s="132">
        <f t="shared" si="17"/>
        <v>17</v>
      </c>
      <c r="BG13" s="132">
        <f t="shared" si="18"/>
        <v>14</v>
      </c>
      <c r="BH13" s="132">
        <f t="shared" si="19"/>
        <v>21</v>
      </c>
      <c r="BI13" s="132">
        <f t="shared" si="20"/>
        <v>22</v>
      </c>
      <c r="BJ13" s="132">
        <f t="shared" si="21"/>
        <v>18</v>
      </c>
      <c r="BK13" s="132">
        <f t="shared" si="22"/>
        <v>16</v>
      </c>
      <c r="BL13" s="107">
        <f t="shared" si="29"/>
        <v>178</v>
      </c>
      <c r="BM13" s="106">
        <f t="shared" si="30"/>
        <v>11</v>
      </c>
      <c r="BN13" s="106">
        <f t="shared" si="31"/>
        <v>22</v>
      </c>
      <c r="BO13" s="108">
        <f t="shared" si="32"/>
        <v>167</v>
      </c>
      <c r="BP13" s="59"/>
    </row>
    <row r="14" spans="1:68" ht="14.25" x14ac:dyDescent="0.2">
      <c r="A14" s="134">
        <v>10</v>
      </c>
      <c r="B14" s="52" t="s">
        <v>150</v>
      </c>
      <c r="C14" s="52" t="s">
        <v>12</v>
      </c>
      <c r="D14" s="152"/>
      <c r="E14" s="136">
        <f t="shared" si="23"/>
        <v>1263</v>
      </c>
      <c r="F14" s="151">
        <f t="shared" si="24"/>
        <v>-41.999999999999957</v>
      </c>
      <c r="G14" s="154">
        <v>1305</v>
      </c>
      <c r="H14" s="138"/>
      <c r="I14" s="139">
        <f t="shared" si="25"/>
        <v>81.818181818181756</v>
      </c>
      <c r="J14" s="140">
        <v>19</v>
      </c>
      <c r="K14" s="141">
        <v>15</v>
      </c>
      <c r="L14" s="150">
        <v>11</v>
      </c>
      <c r="M14" s="148">
        <f t="shared" si="26"/>
        <v>1223.1818181818182</v>
      </c>
      <c r="N14" s="139">
        <f t="shared" si="27"/>
        <v>164</v>
      </c>
      <c r="O14" s="149">
        <f t="shared" si="28"/>
        <v>153</v>
      </c>
      <c r="P14" s="124">
        <v>28</v>
      </c>
      <c r="Q14" s="125">
        <v>3</v>
      </c>
      <c r="R14" s="126">
        <v>32</v>
      </c>
      <c r="S14" s="127">
        <v>3</v>
      </c>
      <c r="T14" s="128">
        <v>11</v>
      </c>
      <c r="U14" s="129">
        <v>1</v>
      </c>
      <c r="V14" s="126">
        <v>7</v>
      </c>
      <c r="W14" s="129">
        <v>0</v>
      </c>
      <c r="X14" s="128">
        <v>17</v>
      </c>
      <c r="Y14" s="129">
        <v>0</v>
      </c>
      <c r="Z14" s="128">
        <v>1</v>
      </c>
      <c r="AA14" s="129">
        <v>1</v>
      </c>
      <c r="AB14" s="128">
        <v>4</v>
      </c>
      <c r="AC14" s="127">
        <v>0</v>
      </c>
      <c r="AD14" s="124">
        <v>31</v>
      </c>
      <c r="AE14" s="125">
        <v>3</v>
      </c>
      <c r="AF14" s="130">
        <v>18</v>
      </c>
      <c r="AG14" s="127">
        <v>0</v>
      </c>
      <c r="AH14" s="126">
        <v>23</v>
      </c>
      <c r="AI14" s="129">
        <v>3</v>
      </c>
      <c r="AJ14" s="126">
        <v>21</v>
      </c>
      <c r="AK14" s="129">
        <v>1</v>
      </c>
      <c r="AL14" s="99"/>
      <c r="AM14" s="100">
        <f t="shared" si="0"/>
        <v>15</v>
      </c>
      <c r="AN14" s="99"/>
      <c r="AO14" s="131">
        <f t="shared" si="1"/>
        <v>1106</v>
      </c>
      <c r="AP14" s="106">
        <f t="shared" si="2"/>
        <v>1061</v>
      </c>
      <c r="AQ14" s="132">
        <f t="shared" si="3"/>
        <v>1293</v>
      </c>
      <c r="AR14" s="106">
        <f t="shared" si="4"/>
        <v>1337</v>
      </c>
      <c r="AS14" s="132">
        <f t="shared" si="5"/>
        <v>1242</v>
      </c>
      <c r="AT14" s="132">
        <f t="shared" si="6"/>
        <v>1431</v>
      </c>
      <c r="AU14" s="132">
        <f t="shared" si="7"/>
        <v>1368</v>
      </c>
      <c r="AV14" s="132">
        <f t="shared" si="8"/>
        <v>1089</v>
      </c>
      <c r="AW14" s="106">
        <f t="shared" si="9"/>
        <v>1229</v>
      </c>
      <c r="AX14" s="132">
        <f t="shared" si="10"/>
        <v>1144</v>
      </c>
      <c r="AY14" s="132">
        <f t="shared" si="11"/>
        <v>1155</v>
      </c>
      <c r="AZ14" s="54"/>
      <c r="BA14" s="133">
        <f t="shared" si="12"/>
        <v>14</v>
      </c>
      <c r="BB14" s="132">
        <f t="shared" si="13"/>
        <v>13</v>
      </c>
      <c r="BC14" s="132">
        <f t="shared" si="14"/>
        <v>16</v>
      </c>
      <c r="BD14" s="106">
        <f t="shared" si="15"/>
        <v>22</v>
      </c>
      <c r="BE14" s="132">
        <f t="shared" si="16"/>
        <v>14</v>
      </c>
      <c r="BF14" s="132">
        <f t="shared" si="17"/>
        <v>11</v>
      </c>
      <c r="BG14" s="132">
        <f t="shared" si="18"/>
        <v>17</v>
      </c>
      <c r="BH14" s="132">
        <f t="shared" si="19"/>
        <v>11</v>
      </c>
      <c r="BI14" s="132">
        <f t="shared" si="20"/>
        <v>18</v>
      </c>
      <c r="BJ14" s="132">
        <f t="shared" si="21"/>
        <v>14</v>
      </c>
      <c r="BK14" s="132">
        <f t="shared" si="22"/>
        <v>14</v>
      </c>
      <c r="BL14" s="107">
        <f t="shared" si="29"/>
        <v>164</v>
      </c>
      <c r="BM14" s="106">
        <f t="shared" si="30"/>
        <v>11</v>
      </c>
      <c r="BN14" s="106">
        <f t="shared" si="31"/>
        <v>22</v>
      </c>
      <c r="BO14" s="108">
        <f t="shared" si="32"/>
        <v>153</v>
      </c>
      <c r="BP14" s="59"/>
    </row>
    <row r="15" spans="1:68" ht="14.25" x14ac:dyDescent="0.2">
      <c r="A15" s="134">
        <v>11</v>
      </c>
      <c r="B15" s="52" t="s">
        <v>151</v>
      </c>
      <c r="C15" s="53" t="s">
        <v>152</v>
      </c>
      <c r="D15" s="152"/>
      <c r="E15" s="136">
        <f t="shared" si="23"/>
        <v>1281.04</v>
      </c>
      <c r="F15" s="151">
        <f t="shared" si="24"/>
        <v>-11.95999999999998</v>
      </c>
      <c r="G15" s="135">
        <v>1293</v>
      </c>
      <c r="H15" s="138"/>
      <c r="I15" s="139">
        <f t="shared" si="25"/>
        <v>21.090909090909008</v>
      </c>
      <c r="J15" s="140">
        <v>14</v>
      </c>
      <c r="K15" s="141">
        <v>16</v>
      </c>
      <c r="L15" s="150">
        <v>11</v>
      </c>
      <c r="M15" s="148">
        <f t="shared" si="26"/>
        <v>1271.909090909091</v>
      </c>
      <c r="N15" s="139">
        <f t="shared" si="27"/>
        <v>185</v>
      </c>
      <c r="O15" s="149">
        <f t="shared" si="28"/>
        <v>180</v>
      </c>
      <c r="P15" s="124">
        <v>29</v>
      </c>
      <c r="Q15" s="125">
        <v>3</v>
      </c>
      <c r="R15" s="126">
        <v>18</v>
      </c>
      <c r="S15" s="127">
        <v>3</v>
      </c>
      <c r="T15" s="128">
        <v>10</v>
      </c>
      <c r="U15" s="129">
        <v>1</v>
      </c>
      <c r="V15" s="126">
        <v>13</v>
      </c>
      <c r="W15" s="129">
        <v>0</v>
      </c>
      <c r="X15" s="128">
        <v>16</v>
      </c>
      <c r="Y15" s="129">
        <v>3</v>
      </c>
      <c r="Z15" s="128">
        <v>12</v>
      </c>
      <c r="AA15" s="129">
        <v>0</v>
      </c>
      <c r="AB15" s="128">
        <v>2</v>
      </c>
      <c r="AC15" s="127">
        <v>1</v>
      </c>
      <c r="AD15" s="124">
        <v>4</v>
      </c>
      <c r="AE15" s="125">
        <v>0</v>
      </c>
      <c r="AF15" s="130">
        <v>28</v>
      </c>
      <c r="AG15" s="127">
        <v>3</v>
      </c>
      <c r="AH15" s="126">
        <v>6</v>
      </c>
      <c r="AI15" s="129">
        <v>1</v>
      </c>
      <c r="AJ15" s="126">
        <v>9</v>
      </c>
      <c r="AK15" s="129">
        <v>1</v>
      </c>
      <c r="AL15" s="99"/>
      <c r="AM15" s="100">
        <f t="shared" si="0"/>
        <v>16</v>
      </c>
      <c r="AN15" s="99"/>
      <c r="AO15" s="131">
        <f t="shared" si="1"/>
        <v>1101</v>
      </c>
      <c r="AP15" s="106">
        <f t="shared" si="2"/>
        <v>1229</v>
      </c>
      <c r="AQ15" s="132">
        <f t="shared" si="3"/>
        <v>1305</v>
      </c>
      <c r="AR15" s="106">
        <f t="shared" si="4"/>
        <v>1278</v>
      </c>
      <c r="AS15" s="132">
        <f t="shared" si="5"/>
        <v>1246</v>
      </c>
      <c r="AT15" s="132">
        <f t="shared" si="6"/>
        <v>1290</v>
      </c>
      <c r="AU15" s="132">
        <f t="shared" si="7"/>
        <v>1413</v>
      </c>
      <c r="AV15" s="132">
        <f t="shared" si="8"/>
        <v>1368</v>
      </c>
      <c r="AW15" s="106">
        <f t="shared" si="9"/>
        <v>1106</v>
      </c>
      <c r="AX15" s="132">
        <f t="shared" si="10"/>
        <v>1349</v>
      </c>
      <c r="AY15" s="132">
        <f t="shared" si="11"/>
        <v>1306</v>
      </c>
      <c r="AZ15" s="54"/>
      <c r="BA15" s="133">
        <f t="shared" si="12"/>
        <v>5</v>
      </c>
      <c r="BB15" s="132">
        <f t="shared" si="13"/>
        <v>18</v>
      </c>
      <c r="BC15" s="132">
        <f t="shared" si="14"/>
        <v>15</v>
      </c>
      <c r="BD15" s="106">
        <f t="shared" si="15"/>
        <v>18</v>
      </c>
      <c r="BE15" s="132">
        <f t="shared" si="16"/>
        <v>17</v>
      </c>
      <c r="BF15" s="132">
        <f t="shared" si="17"/>
        <v>25</v>
      </c>
      <c r="BG15" s="132">
        <f t="shared" si="18"/>
        <v>22</v>
      </c>
      <c r="BH15" s="132">
        <f t="shared" si="19"/>
        <v>17</v>
      </c>
      <c r="BI15" s="132">
        <f t="shared" si="20"/>
        <v>14</v>
      </c>
      <c r="BJ15" s="132">
        <f t="shared" si="21"/>
        <v>18</v>
      </c>
      <c r="BK15" s="132">
        <f t="shared" si="22"/>
        <v>16</v>
      </c>
      <c r="BL15" s="107">
        <f t="shared" si="29"/>
        <v>185</v>
      </c>
      <c r="BM15" s="106">
        <f t="shared" si="30"/>
        <v>5</v>
      </c>
      <c r="BN15" s="106">
        <f t="shared" si="31"/>
        <v>25</v>
      </c>
      <c r="BO15" s="108">
        <f t="shared" si="32"/>
        <v>180</v>
      </c>
      <c r="BP15" s="59"/>
    </row>
    <row r="16" spans="1:68" ht="15.75" x14ac:dyDescent="0.2">
      <c r="A16" s="109">
        <v>12</v>
      </c>
      <c r="B16" s="110" t="s">
        <v>4</v>
      </c>
      <c r="C16" s="111" t="s">
        <v>12</v>
      </c>
      <c r="D16" s="178"/>
      <c r="E16" s="113">
        <f t="shared" si="23"/>
        <v>1380.3400000000001</v>
      </c>
      <c r="F16" s="176">
        <f t="shared" si="24"/>
        <v>90.340000000000032</v>
      </c>
      <c r="G16" s="112">
        <v>1290</v>
      </c>
      <c r="H16" s="115"/>
      <c r="I16" s="116">
        <f t="shared" si="25"/>
        <v>-16.181818181818244</v>
      </c>
      <c r="J16" s="117">
        <v>1</v>
      </c>
      <c r="K16" s="141">
        <v>25</v>
      </c>
      <c r="L16" s="150">
        <v>11</v>
      </c>
      <c r="M16" s="148">
        <f t="shared" si="26"/>
        <v>1306.1818181818182</v>
      </c>
      <c r="N16" s="139">
        <f t="shared" si="27"/>
        <v>200</v>
      </c>
      <c r="O16" s="149">
        <f t="shared" si="28"/>
        <v>186</v>
      </c>
      <c r="P16" s="124">
        <v>30</v>
      </c>
      <c r="Q16" s="125">
        <v>3</v>
      </c>
      <c r="R16" s="126">
        <v>2</v>
      </c>
      <c r="S16" s="127">
        <v>1</v>
      </c>
      <c r="T16" s="128">
        <v>4</v>
      </c>
      <c r="U16" s="129">
        <v>3</v>
      </c>
      <c r="V16" s="126">
        <v>17</v>
      </c>
      <c r="W16" s="129">
        <v>3</v>
      </c>
      <c r="X16" s="128">
        <v>6</v>
      </c>
      <c r="Y16" s="129">
        <v>0</v>
      </c>
      <c r="Z16" s="128">
        <v>11</v>
      </c>
      <c r="AA16" s="129">
        <v>3</v>
      </c>
      <c r="AB16" s="128">
        <v>5</v>
      </c>
      <c r="AC16" s="127">
        <v>3</v>
      </c>
      <c r="AD16" s="124">
        <v>7</v>
      </c>
      <c r="AE16" s="125">
        <v>0</v>
      </c>
      <c r="AF16" s="130">
        <v>14</v>
      </c>
      <c r="AG16" s="127">
        <v>3</v>
      </c>
      <c r="AH16" s="126">
        <v>16</v>
      </c>
      <c r="AI16" s="129">
        <v>3</v>
      </c>
      <c r="AJ16" s="126">
        <v>3</v>
      </c>
      <c r="AK16" s="129">
        <v>3</v>
      </c>
      <c r="AL16" s="99"/>
      <c r="AM16" s="100">
        <f t="shared" si="0"/>
        <v>25</v>
      </c>
      <c r="AN16" s="99"/>
      <c r="AO16" s="131">
        <f t="shared" si="1"/>
        <v>1090</v>
      </c>
      <c r="AP16" s="106">
        <f t="shared" si="2"/>
        <v>1413</v>
      </c>
      <c r="AQ16" s="132">
        <f t="shared" si="3"/>
        <v>1368</v>
      </c>
      <c r="AR16" s="106">
        <f t="shared" si="4"/>
        <v>1242</v>
      </c>
      <c r="AS16" s="132">
        <f t="shared" si="5"/>
        <v>1349</v>
      </c>
      <c r="AT16" s="132">
        <f t="shared" si="6"/>
        <v>1293</v>
      </c>
      <c r="AU16" s="132">
        <f t="shared" si="7"/>
        <v>1362</v>
      </c>
      <c r="AV16" s="132">
        <f t="shared" si="8"/>
        <v>1337</v>
      </c>
      <c r="AW16" s="106">
        <f t="shared" si="9"/>
        <v>1277</v>
      </c>
      <c r="AX16" s="132">
        <f t="shared" si="10"/>
        <v>1246</v>
      </c>
      <c r="AY16" s="132">
        <f t="shared" si="11"/>
        <v>1391</v>
      </c>
      <c r="AZ16" s="54"/>
      <c r="BA16" s="133">
        <f t="shared" si="12"/>
        <v>15</v>
      </c>
      <c r="BB16" s="132">
        <f t="shared" si="13"/>
        <v>22</v>
      </c>
      <c r="BC16" s="132">
        <f t="shared" si="14"/>
        <v>17</v>
      </c>
      <c r="BD16" s="106">
        <f t="shared" si="15"/>
        <v>14</v>
      </c>
      <c r="BE16" s="132">
        <f t="shared" si="16"/>
        <v>18</v>
      </c>
      <c r="BF16" s="132">
        <f t="shared" si="17"/>
        <v>16</v>
      </c>
      <c r="BG16" s="132">
        <f t="shared" si="18"/>
        <v>19</v>
      </c>
      <c r="BH16" s="132">
        <f t="shared" si="19"/>
        <v>22</v>
      </c>
      <c r="BI16" s="132">
        <f t="shared" si="20"/>
        <v>21</v>
      </c>
      <c r="BJ16" s="132">
        <f t="shared" si="21"/>
        <v>17</v>
      </c>
      <c r="BK16" s="132">
        <f t="shared" si="22"/>
        <v>19</v>
      </c>
      <c r="BL16" s="107">
        <f t="shared" si="29"/>
        <v>200</v>
      </c>
      <c r="BM16" s="106">
        <f t="shared" si="30"/>
        <v>14</v>
      </c>
      <c r="BN16" s="106">
        <f t="shared" si="31"/>
        <v>22</v>
      </c>
      <c r="BO16" s="108">
        <f t="shared" si="32"/>
        <v>186</v>
      </c>
      <c r="BP16" s="59"/>
    </row>
    <row r="17" spans="1:68" ht="14.25" x14ac:dyDescent="0.2">
      <c r="A17" s="134">
        <v>13</v>
      </c>
      <c r="B17" s="52" t="s">
        <v>6</v>
      </c>
      <c r="C17" s="52" t="s">
        <v>12</v>
      </c>
      <c r="D17" s="135"/>
      <c r="E17" s="136">
        <f t="shared" si="23"/>
        <v>1300.5899999999999</v>
      </c>
      <c r="F17" s="151">
        <f t="shared" si="24"/>
        <v>22.589999999999986</v>
      </c>
      <c r="G17" s="135">
        <v>1278</v>
      </c>
      <c r="H17" s="138"/>
      <c r="I17" s="139">
        <f t="shared" si="25"/>
        <v>-23</v>
      </c>
      <c r="J17" s="140">
        <v>8</v>
      </c>
      <c r="K17" s="141">
        <v>18</v>
      </c>
      <c r="L17" s="150">
        <v>11</v>
      </c>
      <c r="M17" s="148">
        <f t="shared" si="26"/>
        <v>1301</v>
      </c>
      <c r="N17" s="139">
        <f t="shared" si="27"/>
        <v>193</v>
      </c>
      <c r="O17" s="149">
        <f t="shared" si="28"/>
        <v>182</v>
      </c>
      <c r="P17" s="124">
        <v>31</v>
      </c>
      <c r="Q17" s="125">
        <v>3</v>
      </c>
      <c r="R17" s="126">
        <v>4</v>
      </c>
      <c r="S17" s="127">
        <v>1</v>
      </c>
      <c r="T17" s="128">
        <v>3</v>
      </c>
      <c r="U17" s="129">
        <v>3</v>
      </c>
      <c r="V17" s="126">
        <v>11</v>
      </c>
      <c r="W17" s="129">
        <v>3</v>
      </c>
      <c r="X17" s="128">
        <v>7</v>
      </c>
      <c r="Y17" s="129">
        <v>0</v>
      </c>
      <c r="Z17" s="128">
        <v>17</v>
      </c>
      <c r="AA17" s="129">
        <v>1</v>
      </c>
      <c r="AB17" s="128">
        <v>6</v>
      </c>
      <c r="AC17" s="127">
        <v>3</v>
      </c>
      <c r="AD17" s="124">
        <v>16</v>
      </c>
      <c r="AE17" s="125">
        <v>1</v>
      </c>
      <c r="AF17" s="130">
        <v>2</v>
      </c>
      <c r="AG17" s="127">
        <v>0</v>
      </c>
      <c r="AH17" s="126">
        <v>9</v>
      </c>
      <c r="AI17" s="129">
        <v>3</v>
      </c>
      <c r="AJ17" s="126">
        <v>14</v>
      </c>
      <c r="AK17" s="129">
        <v>0</v>
      </c>
      <c r="AL17" s="99"/>
      <c r="AM17" s="100">
        <f t="shared" si="0"/>
        <v>18</v>
      </c>
      <c r="AN17" s="99"/>
      <c r="AO17" s="131">
        <f t="shared" si="1"/>
        <v>1089</v>
      </c>
      <c r="AP17" s="106">
        <f t="shared" si="2"/>
        <v>1368</v>
      </c>
      <c r="AQ17" s="132">
        <f t="shared" si="3"/>
        <v>1391</v>
      </c>
      <c r="AR17" s="106">
        <f t="shared" si="4"/>
        <v>1293</v>
      </c>
      <c r="AS17" s="132">
        <f t="shared" si="5"/>
        <v>1337</v>
      </c>
      <c r="AT17" s="132">
        <f t="shared" si="6"/>
        <v>1242</v>
      </c>
      <c r="AU17" s="132">
        <f t="shared" si="7"/>
        <v>1349</v>
      </c>
      <c r="AV17" s="132">
        <f t="shared" si="8"/>
        <v>1246</v>
      </c>
      <c r="AW17" s="106">
        <f t="shared" si="9"/>
        <v>1413</v>
      </c>
      <c r="AX17" s="132">
        <f t="shared" si="10"/>
        <v>1306</v>
      </c>
      <c r="AY17" s="132">
        <f t="shared" si="11"/>
        <v>1277</v>
      </c>
      <c r="AZ17" s="54"/>
      <c r="BA17" s="133">
        <f t="shared" si="12"/>
        <v>11</v>
      </c>
      <c r="BB17" s="132">
        <f t="shared" si="13"/>
        <v>17</v>
      </c>
      <c r="BC17" s="132">
        <f t="shared" si="14"/>
        <v>19</v>
      </c>
      <c r="BD17" s="106">
        <f t="shared" si="15"/>
        <v>16</v>
      </c>
      <c r="BE17" s="132">
        <f t="shared" si="16"/>
        <v>22</v>
      </c>
      <c r="BF17" s="132">
        <f t="shared" si="17"/>
        <v>14</v>
      </c>
      <c r="BG17" s="132">
        <f t="shared" si="18"/>
        <v>18</v>
      </c>
      <c r="BH17" s="132">
        <f t="shared" si="19"/>
        <v>17</v>
      </c>
      <c r="BI17" s="132">
        <f t="shared" si="20"/>
        <v>22</v>
      </c>
      <c r="BJ17" s="132">
        <f t="shared" si="21"/>
        <v>16</v>
      </c>
      <c r="BK17" s="132">
        <f t="shared" si="22"/>
        <v>21</v>
      </c>
      <c r="BL17" s="107">
        <f t="shared" si="29"/>
        <v>193</v>
      </c>
      <c r="BM17" s="106">
        <f t="shared" si="30"/>
        <v>11</v>
      </c>
      <c r="BN17" s="106">
        <f t="shared" si="31"/>
        <v>22</v>
      </c>
      <c r="BO17" s="108">
        <f t="shared" si="32"/>
        <v>182</v>
      </c>
      <c r="BP17" s="59"/>
    </row>
    <row r="18" spans="1:68" ht="14.25" x14ac:dyDescent="0.2">
      <c r="A18" s="134">
        <v>14</v>
      </c>
      <c r="B18" s="52" t="s">
        <v>146</v>
      </c>
      <c r="C18" s="53" t="s">
        <v>53</v>
      </c>
      <c r="D18" s="135"/>
      <c r="E18" s="136">
        <f t="shared" si="23"/>
        <v>1321.34</v>
      </c>
      <c r="F18" s="151">
        <f t="shared" si="24"/>
        <v>44.340000000000011</v>
      </c>
      <c r="G18" s="135">
        <v>1277</v>
      </c>
      <c r="H18" s="138"/>
      <c r="I18" s="139">
        <f t="shared" si="25"/>
        <v>2</v>
      </c>
      <c r="J18" s="140">
        <v>4</v>
      </c>
      <c r="K18" s="141">
        <v>21</v>
      </c>
      <c r="L18" s="150">
        <v>11</v>
      </c>
      <c r="M18" s="148">
        <f t="shared" si="26"/>
        <v>1275</v>
      </c>
      <c r="N18" s="139">
        <f t="shared" si="27"/>
        <v>197</v>
      </c>
      <c r="O18" s="149">
        <f t="shared" si="28"/>
        <v>187</v>
      </c>
      <c r="P18" s="124">
        <v>32</v>
      </c>
      <c r="Q18" s="125">
        <v>0</v>
      </c>
      <c r="R18" s="126">
        <v>30</v>
      </c>
      <c r="S18" s="127">
        <v>3</v>
      </c>
      <c r="T18" s="128">
        <v>22</v>
      </c>
      <c r="U18" s="129">
        <v>1</v>
      </c>
      <c r="V18" s="126">
        <v>5</v>
      </c>
      <c r="W18" s="129">
        <v>3</v>
      </c>
      <c r="X18" s="128">
        <v>3</v>
      </c>
      <c r="Y18" s="129">
        <v>3</v>
      </c>
      <c r="Z18" s="128">
        <v>6</v>
      </c>
      <c r="AA18" s="129">
        <v>3</v>
      </c>
      <c r="AB18" s="128">
        <v>7</v>
      </c>
      <c r="AC18" s="127">
        <v>1</v>
      </c>
      <c r="AD18" s="124">
        <v>9</v>
      </c>
      <c r="AE18" s="125">
        <v>3</v>
      </c>
      <c r="AF18" s="130">
        <v>12</v>
      </c>
      <c r="AG18" s="127">
        <v>0</v>
      </c>
      <c r="AH18" s="126">
        <v>2</v>
      </c>
      <c r="AI18" s="129">
        <v>1</v>
      </c>
      <c r="AJ18" s="126">
        <v>13</v>
      </c>
      <c r="AK18" s="129">
        <v>3</v>
      </c>
      <c r="AL18" s="99"/>
      <c r="AM18" s="100">
        <f t="shared" si="0"/>
        <v>21</v>
      </c>
      <c r="AN18" s="99"/>
      <c r="AO18" s="131">
        <f t="shared" si="1"/>
        <v>1061</v>
      </c>
      <c r="AP18" s="106">
        <f t="shared" si="2"/>
        <v>1090</v>
      </c>
      <c r="AQ18" s="132">
        <f t="shared" si="3"/>
        <v>1148</v>
      </c>
      <c r="AR18" s="106">
        <f t="shared" si="4"/>
        <v>1362</v>
      </c>
      <c r="AS18" s="132">
        <f t="shared" si="5"/>
        <v>1391</v>
      </c>
      <c r="AT18" s="132">
        <f t="shared" si="6"/>
        <v>1349</v>
      </c>
      <c r="AU18" s="132">
        <f t="shared" si="7"/>
        <v>1337</v>
      </c>
      <c r="AV18" s="132">
        <f t="shared" si="8"/>
        <v>1306</v>
      </c>
      <c r="AW18" s="106">
        <f t="shared" si="9"/>
        <v>1290</v>
      </c>
      <c r="AX18" s="132">
        <f t="shared" si="10"/>
        <v>1413</v>
      </c>
      <c r="AY18" s="132">
        <f t="shared" si="11"/>
        <v>1278</v>
      </c>
      <c r="AZ18" s="54"/>
      <c r="BA18" s="133">
        <f t="shared" si="12"/>
        <v>13</v>
      </c>
      <c r="BB18" s="132">
        <f t="shared" si="13"/>
        <v>15</v>
      </c>
      <c r="BC18" s="132">
        <f t="shared" si="14"/>
        <v>10</v>
      </c>
      <c r="BD18" s="106">
        <f t="shared" si="15"/>
        <v>19</v>
      </c>
      <c r="BE18" s="132">
        <f t="shared" si="16"/>
        <v>19</v>
      </c>
      <c r="BF18" s="132">
        <f t="shared" si="17"/>
        <v>18</v>
      </c>
      <c r="BG18" s="132">
        <f t="shared" si="18"/>
        <v>22</v>
      </c>
      <c r="BH18" s="132">
        <f t="shared" si="19"/>
        <v>16</v>
      </c>
      <c r="BI18" s="132">
        <f t="shared" si="20"/>
        <v>25</v>
      </c>
      <c r="BJ18" s="132">
        <f t="shared" si="21"/>
        <v>22</v>
      </c>
      <c r="BK18" s="132">
        <f t="shared" si="22"/>
        <v>18</v>
      </c>
      <c r="BL18" s="107">
        <f t="shared" si="29"/>
        <v>197</v>
      </c>
      <c r="BM18" s="106">
        <f t="shared" si="30"/>
        <v>10</v>
      </c>
      <c r="BN18" s="106">
        <f t="shared" si="31"/>
        <v>25</v>
      </c>
      <c r="BO18" s="108">
        <f t="shared" si="32"/>
        <v>187</v>
      </c>
      <c r="BP18" s="59"/>
    </row>
    <row r="19" spans="1:68" ht="14.25" x14ac:dyDescent="0.2">
      <c r="A19" s="134">
        <v>15</v>
      </c>
      <c r="B19" s="52" t="s">
        <v>153</v>
      </c>
      <c r="C19" s="53" t="s">
        <v>154</v>
      </c>
      <c r="D19" s="135"/>
      <c r="E19" s="136">
        <f t="shared" si="23"/>
        <v>1246.43</v>
      </c>
      <c r="F19" s="151">
        <f t="shared" si="24"/>
        <v>-26.569999999999965</v>
      </c>
      <c r="G19" s="135">
        <v>1273</v>
      </c>
      <c r="H19" s="138"/>
      <c r="I19" s="139">
        <f t="shared" si="25"/>
        <v>65.36363636363626</v>
      </c>
      <c r="J19" s="140">
        <v>16</v>
      </c>
      <c r="K19" s="141">
        <v>16</v>
      </c>
      <c r="L19" s="150">
        <v>11</v>
      </c>
      <c r="M19" s="148">
        <f t="shared" si="26"/>
        <v>1207.6363636363637</v>
      </c>
      <c r="N19" s="139">
        <f t="shared" si="27"/>
        <v>174</v>
      </c>
      <c r="O19" s="149">
        <f t="shared" si="28"/>
        <v>163</v>
      </c>
      <c r="P19" s="124">
        <v>33</v>
      </c>
      <c r="Q19" s="125">
        <v>1</v>
      </c>
      <c r="R19" s="126">
        <v>6</v>
      </c>
      <c r="S19" s="127">
        <v>1</v>
      </c>
      <c r="T19" s="128">
        <v>25</v>
      </c>
      <c r="U19" s="129">
        <v>3</v>
      </c>
      <c r="V19" s="126">
        <v>23</v>
      </c>
      <c r="W19" s="129">
        <v>1</v>
      </c>
      <c r="X19" s="128">
        <v>4</v>
      </c>
      <c r="Y19" s="129">
        <v>1</v>
      </c>
      <c r="Z19" s="128">
        <v>30</v>
      </c>
      <c r="AA19" s="129">
        <v>3</v>
      </c>
      <c r="AB19" s="128">
        <v>16</v>
      </c>
      <c r="AC19" s="127">
        <v>0</v>
      </c>
      <c r="AD19" s="124">
        <v>20</v>
      </c>
      <c r="AE19" s="125">
        <v>3</v>
      </c>
      <c r="AF19" s="130">
        <v>24</v>
      </c>
      <c r="AG19" s="127">
        <v>3</v>
      </c>
      <c r="AH19" s="126">
        <v>5</v>
      </c>
      <c r="AI19" s="129">
        <v>0</v>
      </c>
      <c r="AJ19" s="126">
        <v>18</v>
      </c>
      <c r="AK19" s="129">
        <v>0</v>
      </c>
      <c r="AL19" s="99"/>
      <c r="AM19" s="100">
        <f t="shared" si="0"/>
        <v>16</v>
      </c>
      <c r="AN19" s="99"/>
      <c r="AO19" s="131">
        <f t="shared" si="1"/>
        <v>1050</v>
      </c>
      <c r="AP19" s="106">
        <f t="shared" si="2"/>
        <v>1349</v>
      </c>
      <c r="AQ19" s="132">
        <f t="shared" si="3"/>
        <v>1133</v>
      </c>
      <c r="AR19" s="106">
        <f t="shared" si="4"/>
        <v>1144</v>
      </c>
      <c r="AS19" s="132">
        <f t="shared" si="5"/>
        <v>1368</v>
      </c>
      <c r="AT19" s="132">
        <f t="shared" si="6"/>
        <v>1090</v>
      </c>
      <c r="AU19" s="132">
        <f t="shared" si="7"/>
        <v>1246</v>
      </c>
      <c r="AV19" s="132">
        <f t="shared" si="8"/>
        <v>1171</v>
      </c>
      <c r="AW19" s="106">
        <f t="shared" si="9"/>
        <v>1142</v>
      </c>
      <c r="AX19" s="132">
        <f t="shared" si="10"/>
        <v>1362</v>
      </c>
      <c r="AY19" s="132">
        <f t="shared" si="11"/>
        <v>1229</v>
      </c>
      <c r="AZ19" s="54"/>
      <c r="BA19" s="133">
        <f t="shared" si="12"/>
        <v>11</v>
      </c>
      <c r="BB19" s="132">
        <f t="shared" si="13"/>
        <v>18</v>
      </c>
      <c r="BC19" s="132">
        <f t="shared" si="14"/>
        <v>12</v>
      </c>
      <c r="BD19" s="106">
        <f t="shared" si="15"/>
        <v>14</v>
      </c>
      <c r="BE19" s="132">
        <f t="shared" si="16"/>
        <v>17</v>
      </c>
      <c r="BF19" s="132">
        <f t="shared" si="17"/>
        <v>15</v>
      </c>
      <c r="BG19" s="132">
        <f t="shared" si="18"/>
        <v>17</v>
      </c>
      <c r="BH19" s="132">
        <f t="shared" si="19"/>
        <v>17</v>
      </c>
      <c r="BI19" s="132">
        <f t="shared" si="20"/>
        <v>16</v>
      </c>
      <c r="BJ19" s="132">
        <f t="shared" si="21"/>
        <v>19</v>
      </c>
      <c r="BK19" s="132">
        <f t="shared" si="22"/>
        <v>18</v>
      </c>
      <c r="BL19" s="107">
        <f t="shared" si="29"/>
        <v>174</v>
      </c>
      <c r="BM19" s="106">
        <f t="shared" si="30"/>
        <v>11</v>
      </c>
      <c r="BN19" s="106">
        <f t="shared" si="31"/>
        <v>19</v>
      </c>
      <c r="BO19" s="108">
        <f t="shared" si="32"/>
        <v>163</v>
      </c>
      <c r="BP19" s="59"/>
    </row>
    <row r="20" spans="1:68" ht="14.25" x14ac:dyDescent="0.2">
      <c r="A20" s="134">
        <v>16</v>
      </c>
      <c r="B20" s="52" t="s">
        <v>55</v>
      </c>
      <c r="C20" s="53" t="s">
        <v>56</v>
      </c>
      <c r="D20" s="135"/>
      <c r="E20" s="136">
        <f t="shared" si="23"/>
        <v>1259.9100000000001</v>
      </c>
      <c r="F20" s="151">
        <f t="shared" si="24"/>
        <v>13.91</v>
      </c>
      <c r="G20" s="135">
        <v>1246</v>
      </c>
      <c r="H20" s="138"/>
      <c r="I20" s="139">
        <f t="shared" si="25"/>
        <v>-27</v>
      </c>
      <c r="J20" s="140">
        <v>11</v>
      </c>
      <c r="K20" s="141">
        <v>17</v>
      </c>
      <c r="L20" s="150">
        <v>11</v>
      </c>
      <c r="M20" s="148">
        <f t="shared" si="26"/>
        <v>1273</v>
      </c>
      <c r="N20" s="139">
        <f t="shared" si="27"/>
        <v>196</v>
      </c>
      <c r="O20" s="149">
        <f t="shared" si="28"/>
        <v>187</v>
      </c>
      <c r="P20" s="124">
        <v>34</v>
      </c>
      <c r="Q20" s="125">
        <v>3</v>
      </c>
      <c r="R20" s="126">
        <v>3</v>
      </c>
      <c r="S20" s="127">
        <v>1</v>
      </c>
      <c r="T20" s="128">
        <v>7</v>
      </c>
      <c r="U20" s="129">
        <v>0</v>
      </c>
      <c r="V20" s="126">
        <v>28</v>
      </c>
      <c r="W20" s="129">
        <v>3</v>
      </c>
      <c r="X20" s="128">
        <v>11</v>
      </c>
      <c r="Y20" s="129">
        <v>0</v>
      </c>
      <c r="Z20" s="128">
        <v>18</v>
      </c>
      <c r="AA20" s="129">
        <v>3</v>
      </c>
      <c r="AB20" s="128">
        <v>15</v>
      </c>
      <c r="AC20" s="127">
        <v>3</v>
      </c>
      <c r="AD20" s="124">
        <v>13</v>
      </c>
      <c r="AE20" s="125">
        <v>1</v>
      </c>
      <c r="AF20" s="130">
        <v>4</v>
      </c>
      <c r="AG20" s="127">
        <v>3</v>
      </c>
      <c r="AH20" s="126">
        <v>12</v>
      </c>
      <c r="AI20" s="129">
        <v>0</v>
      </c>
      <c r="AJ20" s="126">
        <v>2</v>
      </c>
      <c r="AK20" s="129">
        <v>0</v>
      </c>
      <c r="AL20" s="99"/>
      <c r="AM20" s="100">
        <f t="shared" si="0"/>
        <v>17</v>
      </c>
      <c r="AN20" s="99"/>
      <c r="AO20" s="131">
        <f t="shared" si="1"/>
        <v>1025</v>
      </c>
      <c r="AP20" s="106">
        <f t="shared" si="2"/>
        <v>1391</v>
      </c>
      <c r="AQ20" s="132">
        <f t="shared" si="3"/>
        <v>1337</v>
      </c>
      <c r="AR20" s="106">
        <f t="shared" si="4"/>
        <v>1106</v>
      </c>
      <c r="AS20" s="132">
        <f t="shared" si="5"/>
        <v>1293</v>
      </c>
      <c r="AT20" s="132">
        <f t="shared" si="6"/>
        <v>1229</v>
      </c>
      <c r="AU20" s="132">
        <f t="shared" si="7"/>
        <v>1273</v>
      </c>
      <c r="AV20" s="132">
        <f t="shared" si="8"/>
        <v>1278</v>
      </c>
      <c r="AW20" s="106">
        <f t="shared" si="9"/>
        <v>1368</v>
      </c>
      <c r="AX20" s="132">
        <f t="shared" si="10"/>
        <v>1290</v>
      </c>
      <c r="AY20" s="132">
        <f t="shared" si="11"/>
        <v>1413</v>
      </c>
      <c r="AZ20" s="54"/>
      <c r="BA20" s="133">
        <f t="shared" si="12"/>
        <v>9</v>
      </c>
      <c r="BB20" s="132">
        <f t="shared" si="13"/>
        <v>19</v>
      </c>
      <c r="BC20" s="132">
        <f t="shared" si="14"/>
        <v>22</v>
      </c>
      <c r="BD20" s="106">
        <f t="shared" si="15"/>
        <v>14</v>
      </c>
      <c r="BE20" s="132">
        <f t="shared" si="16"/>
        <v>16</v>
      </c>
      <c r="BF20" s="132">
        <f t="shared" si="17"/>
        <v>18</v>
      </c>
      <c r="BG20" s="132">
        <f t="shared" si="18"/>
        <v>16</v>
      </c>
      <c r="BH20" s="132">
        <f t="shared" si="19"/>
        <v>18</v>
      </c>
      <c r="BI20" s="132">
        <f t="shared" si="20"/>
        <v>17</v>
      </c>
      <c r="BJ20" s="132">
        <f t="shared" si="21"/>
        <v>25</v>
      </c>
      <c r="BK20" s="132">
        <f t="shared" si="22"/>
        <v>22</v>
      </c>
      <c r="BL20" s="107">
        <f t="shared" si="29"/>
        <v>196</v>
      </c>
      <c r="BM20" s="106">
        <f t="shared" si="30"/>
        <v>9</v>
      </c>
      <c r="BN20" s="106">
        <f t="shared" si="31"/>
        <v>25</v>
      </c>
      <c r="BO20" s="108">
        <f t="shared" si="32"/>
        <v>187</v>
      </c>
      <c r="BP20" s="59"/>
    </row>
    <row r="21" spans="1:68" ht="14.25" x14ac:dyDescent="0.2">
      <c r="A21" s="134">
        <v>17</v>
      </c>
      <c r="B21" s="52" t="s">
        <v>191</v>
      </c>
      <c r="C21" s="53" t="s">
        <v>53</v>
      </c>
      <c r="D21" s="135"/>
      <c r="E21" s="136">
        <f t="shared" si="23"/>
        <v>1227.1400000000001</v>
      </c>
      <c r="F21" s="151">
        <f t="shared" si="24"/>
        <v>-14.859999999999989</v>
      </c>
      <c r="G21" s="154">
        <v>1242</v>
      </c>
      <c r="H21" s="138"/>
      <c r="I21" s="139">
        <f t="shared" si="25"/>
        <v>-30.727272727272748</v>
      </c>
      <c r="J21" s="140">
        <v>21</v>
      </c>
      <c r="K21" s="141">
        <v>14</v>
      </c>
      <c r="L21" s="150">
        <v>11</v>
      </c>
      <c r="M21" s="148">
        <f t="shared" si="26"/>
        <v>1272.7272727272727</v>
      </c>
      <c r="N21" s="139">
        <f t="shared" si="27"/>
        <v>184</v>
      </c>
      <c r="O21" s="149">
        <f t="shared" si="28"/>
        <v>180</v>
      </c>
      <c r="P21" s="124">
        <v>35</v>
      </c>
      <c r="Q21" s="125">
        <v>3</v>
      </c>
      <c r="R21" s="126">
        <v>8</v>
      </c>
      <c r="S21" s="127">
        <v>3</v>
      </c>
      <c r="T21" s="128">
        <v>2</v>
      </c>
      <c r="U21" s="129">
        <v>1</v>
      </c>
      <c r="V21" s="126">
        <v>12</v>
      </c>
      <c r="W21" s="129">
        <v>0</v>
      </c>
      <c r="X21" s="128">
        <v>10</v>
      </c>
      <c r="Y21" s="129">
        <v>3</v>
      </c>
      <c r="Z21" s="128">
        <v>13</v>
      </c>
      <c r="AA21" s="129">
        <v>1</v>
      </c>
      <c r="AB21" s="128">
        <v>9</v>
      </c>
      <c r="AC21" s="127">
        <v>0</v>
      </c>
      <c r="AD21" s="124">
        <v>5</v>
      </c>
      <c r="AE21" s="125">
        <v>1</v>
      </c>
      <c r="AF21" s="130">
        <v>21</v>
      </c>
      <c r="AG21" s="127">
        <v>1</v>
      </c>
      <c r="AH21" s="126">
        <v>18</v>
      </c>
      <c r="AI21" s="129">
        <v>1</v>
      </c>
      <c r="AJ21" s="126">
        <v>6</v>
      </c>
      <c r="AK21" s="129">
        <v>0</v>
      </c>
      <c r="AL21" s="99"/>
      <c r="AM21" s="100">
        <f t="shared" si="0"/>
        <v>14</v>
      </c>
      <c r="AN21" s="99"/>
      <c r="AO21" s="131">
        <f t="shared" si="1"/>
        <v>1000</v>
      </c>
      <c r="AP21" s="106">
        <f t="shared" si="2"/>
        <v>1313</v>
      </c>
      <c r="AQ21" s="132">
        <f t="shared" si="3"/>
        <v>1413</v>
      </c>
      <c r="AR21" s="106">
        <f t="shared" si="4"/>
        <v>1290</v>
      </c>
      <c r="AS21" s="132">
        <f t="shared" si="5"/>
        <v>1305</v>
      </c>
      <c r="AT21" s="132">
        <f t="shared" si="6"/>
        <v>1278</v>
      </c>
      <c r="AU21" s="132">
        <f t="shared" si="7"/>
        <v>1306</v>
      </c>
      <c r="AV21" s="132">
        <f t="shared" si="8"/>
        <v>1362</v>
      </c>
      <c r="AW21" s="106">
        <f t="shared" si="9"/>
        <v>1155</v>
      </c>
      <c r="AX21" s="132">
        <f t="shared" si="10"/>
        <v>1229</v>
      </c>
      <c r="AY21" s="132">
        <f t="shared" si="11"/>
        <v>1349</v>
      </c>
      <c r="AZ21" s="54"/>
      <c r="BA21" s="133">
        <f t="shared" si="12"/>
        <v>4</v>
      </c>
      <c r="BB21" s="132">
        <f t="shared" si="13"/>
        <v>15</v>
      </c>
      <c r="BC21" s="132">
        <f t="shared" si="14"/>
        <v>22</v>
      </c>
      <c r="BD21" s="106">
        <f t="shared" si="15"/>
        <v>25</v>
      </c>
      <c r="BE21" s="132">
        <f t="shared" si="16"/>
        <v>15</v>
      </c>
      <c r="BF21" s="132">
        <f t="shared" si="17"/>
        <v>18</v>
      </c>
      <c r="BG21" s="132">
        <f t="shared" si="18"/>
        <v>16</v>
      </c>
      <c r="BH21" s="132">
        <f t="shared" si="19"/>
        <v>19</v>
      </c>
      <c r="BI21" s="132">
        <f t="shared" si="20"/>
        <v>14</v>
      </c>
      <c r="BJ21" s="132">
        <f t="shared" si="21"/>
        <v>18</v>
      </c>
      <c r="BK21" s="132">
        <f t="shared" si="22"/>
        <v>18</v>
      </c>
      <c r="BL21" s="107">
        <f t="shared" si="29"/>
        <v>184</v>
      </c>
      <c r="BM21" s="106">
        <f t="shared" si="30"/>
        <v>4</v>
      </c>
      <c r="BN21" s="106">
        <f t="shared" si="31"/>
        <v>25</v>
      </c>
      <c r="BO21" s="108">
        <f t="shared" si="32"/>
        <v>180</v>
      </c>
      <c r="BP21" s="59"/>
    </row>
    <row r="22" spans="1:68" ht="14.25" x14ac:dyDescent="0.2">
      <c r="A22" s="134">
        <v>18</v>
      </c>
      <c r="B22" s="52" t="s">
        <v>54</v>
      </c>
      <c r="C22" s="53" t="s">
        <v>13</v>
      </c>
      <c r="D22" s="135"/>
      <c r="E22" s="136">
        <f t="shared" si="23"/>
        <v>1237.01</v>
      </c>
      <c r="F22" s="151">
        <f t="shared" si="24"/>
        <v>8.0099999999999838</v>
      </c>
      <c r="G22" s="135">
        <v>1229</v>
      </c>
      <c r="H22" s="138"/>
      <c r="I22" s="139">
        <f t="shared" si="25"/>
        <v>21.181818181818244</v>
      </c>
      <c r="J22" s="140">
        <v>10</v>
      </c>
      <c r="K22" s="141">
        <v>18</v>
      </c>
      <c r="L22" s="150">
        <v>11</v>
      </c>
      <c r="M22" s="148">
        <f t="shared" si="26"/>
        <v>1207.8181818181818</v>
      </c>
      <c r="N22" s="139">
        <f t="shared" si="27"/>
        <v>170</v>
      </c>
      <c r="O22" s="149">
        <f t="shared" si="28"/>
        <v>160</v>
      </c>
      <c r="P22" s="124">
        <v>36</v>
      </c>
      <c r="Q22" s="125">
        <v>3</v>
      </c>
      <c r="R22" s="126">
        <v>11</v>
      </c>
      <c r="S22" s="127">
        <v>0</v>
      </c>
      <c r="T22" s="128">
        <v>28</v>
      </c>
      <c r="U22" s="129">
        <v>1</v>
      </c>
      <c r="V22" s="126">
        <v>22</v>
      </c>
      <c r="W22" s="129">
        <v>3</v>
      </c>
      <c r="X22" s="128">
        <v>2</v>
      </c>
      <c r="Y22" s="129">
        <v>0</v>
      </c>
      <c r="Z22" s="128">
        <v>16</v>
      </c>
      <c r="AA22" s="129">
        <v>0</v>
      </c>
      <c r="AB22" s="128">
        <v>23</v>
      </c>
      <c r="AC22" s="127">
        <v>3</v>
      </c>
      <c r="AD22" s="124">
        <v>26</v>
      </c>
      <c r="AE22" s="125">
        <v>1</v>
      </c>
      <c r="AF22" s="130">
        <v>10</v>
      </c>
      <c r="AG22" s="127">
        <v>3</v>
      </c>
      <c r="AH22" s="126">
        <v>17</v>
      </c>
      <c r="AI22" s="129">
        <v>1</v>
      </c>
      <c r="AJ22" s="126">
        <v>15</v>
      </c>
      <c r="AK22" s="129">
        <v>3</v>
      </c>
      <c r="AL22" s="99"/>
      <c r="AM22" s="100">
        <f t="shared" si="0"/>
        <v>18</v>
      </c>
      <c r="AN22" s="99"/>
      <c r="AO22" s="131">
        <f t="shared" si="1"/>
        <v>1000</v>
      </c>
      <c r="AP22" s="106">
        <f t="shared" si="2"/>
        <v>1293</v>
      </c>
      <c r="AQ22" s="132">
        <f t="shared" si="3"/>
        <v>1106</v>
      </c>
      <c r="AR22" s="106">
        <f t="shared" si="4"/>
        <v>1148</v>
      </c>
      <c r="AS22" s="132">
        <f t="shared" si="5"/>
        <v>1413</v>
      </c>
      <c r="AT22" s="132">
        <f t="shared" si="6"/>
        <v>1246</v>
      </c>
      <c r="AU22" s="132">
        <f t="shared" si="7"/>
        <v>1144</v>
      </c>
      <c r="AV22" s="132">
        <f t="shared" si="8"/>
        <v>1116</v>
      </c>
      <c r="AW22" s="106">
        <f t="shared" si="9"/>
        <v>1305</v>
      </c>
      <c r="AX22" s="132">
        <f t="shared" si="10"/>
        <v>1242</v>
      </c>
      <c r="AY22" s="132">
        <f t="shared" si="11"/>
        <v>1273</v>
      </c>
      <c r="AZ22" s="54"/>
      <c r="BA22" s="133">
        <f t="shared" si="12"/>
        <v>13</v>
      </c>
      <c r="BB22" s="132">
        <f t="shared" si="13"/>
        <v>16</v>
      </c>
      <c r="BC22" s="132">
        <f t="shared" si="14"/>
        <v>14</v>
      </c>
      <c r="BD22" s="106">
        <f t="shared" si="15"/>
        <v>10</v>
      </c>
      <c r="BE22" s="132">
        <f t="shared" si="16"/>
        <v>22</v>
      </c>
      <c r="BF22" s="132">
        <f t="shared" si="17"/>
        <v>17</v>
      </c>
      <c r="BG22" s="132">
        <f t="shared" si="18"/>
        <v>14</v>
      </c>
      <c r="BH22" s="132">
        <f t="shared" si="19"/>
        <v>19</v>
      </c>
      <c r="BI22" s="132">
        <f t="shared" si="20"/>
        <v>15</v>
      </c>
      <c r="BJ22" s="132">
        <f t="shared" si="21"/>
        <v>14</v>
      </c>
      <c r="BK22" s="132">
        <f t="shared" si="22"/>
        <v>16</v>
      </c>
      <c r="BL22" s="107">
        <f t="shared" si="29"/>
        <v>170</v>
      </c>
      <c r="BM22" s="106">
        <f t="shared" si="30"/>
        <v>10</v>
      </c>
      <c r="BN22" s="106">
        <f t="shared" si="31"/>
        <v>22</v>
      </c>
      <c r="BO22" s="108">
        <f t="shared" si="32"/>
        <v>160</v>
      </c>
      <c r="BP22" s="59"/>
    </row>
    <row r="23" spans="1:68" ht="14.25" x14ac:dyDescent="0.2">
      <c r="A23" s="134">
        <v>19</v>
      </c>
      <c r="B23" s="52" t="s">
        <v>155</v>
      </c>
      <c r="C23" s="53" t="s">
        <v>13</v>
      </c>
      <c r="D23" s="135"/>
      <c r="E23" s="136">
        <f t="shared" si="23"/>
        <v>1128.8799999999999</v>
      </c>
      <c r="F23" s="151">
        <f t="shared" si="24"/>
        <v>-58.120000000000012</v>
      </c>
      <c r="G23" s="135">
        <v>1187</v>
      </c>
      <c r="H23" s="138"/>
      <c r="I23" s="139">
        <f t="shared" si="25"/>
        <v>9.4545454545454959</v>
      </c>
      <c r="J23" s="140">
        <v>29</v>
      </c>
      <c r="K23" s="141">
        <v>11</v>
      </c>
      <c r="L23" s="150">
        <v>11</v>
      </c>
      <c r="M23" s="148">
        <f t="shared" si="26"/>
        <v>1177.5454545454545</v>
      </c>
      <c r="N23" s="139">
        <f t="shared" si="27"/>
        <v>154</v>
      </c>
      <c r="O23" s="149">
        <f t="shared" si="28"/>
        <v>145</v>
      </c>
      <c r="P23" s="124">
        <v>1</v>
      </c>
      <c r="Q23" s="125">
        <v>1</v>
      </c>
      <c r="R23" s="126">
        <v>24</v>
      </c>
      <c r="S23" s="127">
        <v>1</v>
      </c>
      <c r="T23" s="128">
        <v>5</v>
      </c>
      <c r="U23" s="129">
        <v>0</v>
      </c>
      <c r="V23" s="126">
        <v>34</v>
      </c>
      <c r="W23" s="129">
        <v>3</v>
      </c>
      <c r="X23" s="128">
        <v>9</v>
      </c>
      <c r="Y23" s="129">
        <v>0</v>
      </c>
      <c r="Z23" s="128">
        <v>31</v>
      </c>
      <c r="AA23" s="129">
        <v>1</v>
      </c>
      <c r="AB23" s="128">
        <v>26</v>
      </c>
      <c r="AC23" s="127">
        <v>0</v>
      </c>
      <c r="AD23" s="124">
        <v>25</v>
      </c>
      <c r="AE23" s="125">
        <v>3</v>
      </c>
      <c r="AF23" s="130">
        <v>27</v>
      </c>
      <c r="AG23" s="127">
        <v>1</v>
      </c>
      <c r="AH23" s="126">
        <v>30</v>
      </c>
      <c r="AI23" s="129">
        <v>1</v>
      </c>
      <c r="AJ23" s="126">
        <v>23</v>
      </c>
      <c r="AK23" s="129">
        <v>0</v>
      </c>
      <c r="AL23" s="99"/>
      <c r="AM23" s="100">
        <f t="shared" si="0"/>
        <v>11</v>
      </c>
      <c r="AN23" s="99"/>
      <c r="AO23" s="131">
        <f t="shared" si="1"/>
        <v>1431</v>
      </c>
      <c r="AP23" s="106">
        <f t="shared" si="2"/>
        <v>1142</v>
      </c>
      <c r="AQ23" s="132">
        <f t="shared" si="3"/>
        <v>1362</v>
      </c>
      <c r="AR23" s="106">
        <f t="shared" si="4"/>
        <v>1025</v>
      </c>
      <c r="AS23" s="132">
        <f t="shared" si="5"/>
        <v>1306</v>
      </c>
      <c r="AT23" s="132">
        <f t="shared" si="6"/>
        <v>1089</v>
      </c>
      <c r="AU23" s="132">
        <f t="shared" si="7"/>
        <v>1116</v>
      </c>
      <c r="AV23" s="132">
        <f t="shared" si="8"/>
        <v>1133</v>
      </c>
      <c r="AW23" s="106">
        <f t="shared" si="9"/>
        <v>1115</v>
      </c>
      <c r="AX23" s="132">
        <f t="shared" si="10"/>
        <v>1090</v>
      </c>
      <c r="AY23" s="132">
        <f t="shared" si="11"/>
        <v>1144</v>
      </c>
      <c r="AZ23" s="54"/>
      <c r="BA23" s="133">
        <f t="shared" si="12"/>
        <v>11</v>
      </c>
      <c r="BB23" s="132">
        <f t="shared" si="13"/>
        <v>16</v>
      </c>
      <c r="BC23" s="132">
        <f t="shared" si="14"/>
        <v>19</v>
      </c>
      <c r="BD23" s="106">
        <f t="shared" si="15"/>
        <v>9</v>
      </c>
      <c r="BE23" s="132">
        <f t="shared" si="16"/>
        <v>16</v>
      </c>
      <c r="BF23" s="132">
        <f t="shared" si="17"/>
        <v>11</v>
      </c>
      <c r="BG23" s="132">
        <f t="shared" si="18"/>
        <v>19</v>
      </c>
      <c r="BH23" s="132">
        <f t="shared" si="19"/>
        <v>12</v>
      </c>
      <c r="BI23" s="132">
        <f t="shared" si="20"/>
        <v>12</v>
      </c>
      <c r="BJ23" s="132">
        <f t="shared" si="21"/>
        <v>15</v>
      </c>
      <c r="BK23" s="132">
        <f t="shared" si="22"/>
        <v>14</v>
      </c>
      <c r="BL23" s="107">
        <f t="shared" si="29"/>
        <v>154</v>
      </c>
      <c r="BM23" s="106">
        <f t="shared" si="30"/>
        <v>9</v>
      </c>
      <c r="BN23" s="106">
        <f t="shared" si="31"/>
        <v>19</v>
      </c>
      <c r="BO23" s="108">
        <f t="shared" si="32"/>
        <v>145</v>
      </c>
      <c r="BP23" s="59"/>
    </row>
    <row r="24" spans="1:68" ht="14.25" x14ac:dyDescent="0.2">
      <c r="A24" s="134">
        <v>20</v>
      </c>
      <c r="B24" s="52" t="s">
        <v>156</v>
      </c>
      <c r="C24" s="52" t="s">
        <v>12</v>
      </c>
      <c r="D24" s="135"/>
      <c r="E24" s="136">
        <f t="shared" si="23"/>
        <v>1196.9100000000001</v>
      </c>
      <c r="F24" s="151">
        <f t="shared" si="24"/>
        <v>25.909999999999975</v>
      </c>
      <c r="G24" s="135">
        <v>1171</v>
      </c>
      <c r="H24" s="138"/>
      <c r="I24" s="139">
        <f t="shared" si="25"/>
        <v>-63.36363636363626</v>
      </c>
      <c r="J24" s="140">
        <v>13</v>
      </c>
      <c r="K24" s="141">
        <v>17</v>
      </c>
      <c r="L24" s="150">
        <v>11</v>
      </c>
      <c r="M24" s="148">
        <f t="shared" si="26"/>
        <v>1234.3636363636363</v>
      </c>
      <c r="N24" s="139">
        <f t="shared" si="27"/>
        <v>160</v>
      </c>
      <c r="O24" s="149">
        <f t="shared" si="28"/>
        <v>155</v>
      </c>
      <c r="P24" s="124">
        <v>2</v>
      </c>
      <c r="Q24" s="125">
        <v>0</v>
      </c>
      <c r="R24" s="126">
        <v>29</v>
      </c>
      <c r="S24" s="127">
        <v>3</v>
      </c>
      <c r="T24" s="128">
        <v>8</v>
      </c>
      <c r="U24" s="129">
        <v>3</v>
      </c>
      <c r="V24" s="126">
        <v>6</v>
      </c>
      <c r="W24" s="129">
        <v>0</v>
      </c>
      <c r="X24" s="128">
        <v>23</v>
      </c>
      <c r="Y24" s="129">
        <v>3</v>
      </c>
      <c r="Z24" s="128">
        <v>9</v>
      </c>
      <c r="AA24" s="129">
        <v>0</v>
      </c>
      <c r="AB24" s="128">
        <v>24</v>
      </c>
      <c r="AC24" s="127">
        <v>1</v>
      </c>
      <c r="AD24" s="124">
        <v>15</v>
      </c>
      <c r="AE24" s="125">
        <v>0</v>
      </c>
      <c r="AF24" s="130">
        <v>36</v>
      </c>
      <c r="AG24" s="127">
        <v>1</v>
      </c>
      <c r="AH24" s="126">
        <v>1</v>
      </c>
      <c r="AI24" s="129">
        <v>3</v>
      </c>
      <c r="AJ24" s="126">
        <v>28</v>
      </c>
      <c r="AK24" s="129">
        <v>3</v>
      </c>
      <c r="AL24" s="99"/>
      <c r="AM24" s="100">
        <f t="shared" si="0"/>
        <v>17</v>
      </c>
      <c r="AN24" s="99"/>
      <c r="AO24" s="131">
        <f t="shared" si="1"/>
        <v>1413</v>
      </c>
      <c r="AP24" s="106">
        <f t="shared" si="2"/>
        <v>1101</v>
      </c>
      <c r="AQ24" s="132">
        <f t="shared" si="3"/>
        <v>1313</v>
      </c>
      <c r="AR24" s="106">
        <f t="shared" si="4"/>
        <v>1349</v>
      </c>
      <c r="AS24" s="132">
        <f t="shared" si="5"/>
        <v>1144</v>
      </c>
      <c r="AT24" s="132">
        <f t="shared" si="6"/>
        <v>1306</v>
      </c>
      <c r="AU24" s="132">
        <f t="shared" si="7"/>
        <v>1142</v>
      </c>
      <c r="AV24" s="132">
        <f t="shared" si="8"/>
        <v>1273</v>
      </c>
      <c r="AW24" s="106">
        <f t="shared" si="9"/>
        <v>1000</v>
      </c>
      <c r="AX24" s="132">
        <f t="shared" si="10"/>
        <v>1431</v>
      </c>
      <c r="AY24" s="132">
        <f t="shared" si="11"/>
        <v>1106</v>
      </c>
      <c r="AZ24" s="54"/>
      <c r="BA24" s="133">
        <f t="shared" si="12"/>
        <v>22</v>
      </c>
      <c r="BB24" s="132">
        <f t="shared" si="13"/>
        <v>5</v>
      </c>
      <c r="BC24" s="132">
        <f t="shared" si="14"/>
        <v>15</v>
      </c>
      <c r="BD24" s="106">
        <f t="shared" si="15"/>
        <v>18</v>
      </c>
      <c r="BE24" s="132">
        <f t="shared" si="16"/>
        <v>14</v>
      </c>
      <c r="BF24" s="132">
        <f t="shared" si="17"/>
        <v>16</v>
      </c>
      <c r="BG24" s="132">
        <f t="shared" si="18"/>
        <v>16</v>
      </c>
      <c r="BH24" s="132">
        <f t="shared" si="19"/>
        <v>16</v>
      </c>
      <c r="BI24" s="132">
        <f t="shared" si="20"/>
        <v>13</v>
      </c>
      <c r="BJ24" s="132">
        <f t="shared" si="21"/>
        <v>11</v>
      </c>
      <c r="BK24" s="132">
        <f t="shared" si="22"/>
        <v>14</v>
      </c>
      <c r="BL24" s="107">
        <f t="shared" si="29"/>
        <v>160</v>
      </c>
      <c r="BM24" s="106">
        <f t="shared" si="30"/>
        <v>5</v>
      </c>
      <c r="BN24" s="106">
        <f t="shared" si="31"/>
        <v>22</v>
      </c>
      <c r="BO24" s="108">
        <f t="shared" si="32"/>
        <v>155</v>
      </c>
      <c r="BP24" s="59"/>
    </row>
    <row r="25" spans="1:68" ht="14.25" x14ac:dyDescent="0.2">
      <c r="A25" s="134">
        <v>21</v>
      </c>
      <c r="B25" s="52" t="s">
        <v>7</v>
      </c>
      <c r="C25" s="53" t="s">
        <v>58</v>
      </c>
      <c r="D25" s="135"/>
      <c r="E25" s="136">
        <f t="shared" si="23"/>
        <v>1134.8</v>
      </c>
      <c r="F25" s="151">
        <f t="shared" si="24"/>
        <v>-20.199999999999996</v>
      </c>
      <c r="G25" s="135">
        <v>1155</v>
      </c>
      <c r="H25" s="138"/>
      <c r="I25" s="139">
        <f t="shared" si="25"/>
        <v>-14.545454545454504</v>
      </c>
      <c r="J25" s="140">
        <v>24</v>
      </c>
      <c r="K25" s="141">
        <v>14</v>
      </c>
      <c r="L25" s="150">
        <v>11</v>
      </c>
      <c r="M25" s="148">
        <f t="shared" si="26"/>
        <v>1169.5454545454545</v>
      </c>
      <c r="N25" s="139">
        <f t="shared" si="27"/>
        <v>153</v>
      </c>
      <c r="O25" s="149">
        <f t="shared" si="28"/>
        <v>144</v>
      </c>
      <c r="P25" s="124">
        <v>3</v>
      </c>
      <c r="Q25" s="125">
        <v>0</v>
      </c>
      <c r="R25" s="126">
        <v>34</v>
      </c>
      <c r="S25" s="127">
        <v>1</v>
      </c>
      <c r="T25" s="128">
        <v>24</v>
      </c>
      <c r="U25" s="129">
        <v>1</v>
      </c>
      <c r="V25" s="126">
        <v>33</v>
      </c>
      <c r="W25" s="129">
        <v>3</v>
      </c>
      <c r="X25" s="128">
        <v>25</v>
      </c>
      <c r="Y25" s="129">
        <v>1</v>
      </c>
      <c r="Z25" s="128">
        <v>8</v>
      </c>
      <c r="AA25" s="129">
        <v>0</v>
      </c>
      <c r="AB25" s="128">
        <v>22</v>
      </c>
      <c r="AC25" s="127">
        <v>3</v>
      </c>
      <c r="AD25" s="124">
        <v>36</v>
      </c>
      <c r="AE25" s="125">
        <v>3</v>
      </c>
      <c r="AF25" s="130">
        <v>17</v>
      </c>
      <c r="AG25" s="127">
        <v>1</v>
      </c>
      <c r="AH25" s="126">
        <v>26</v>
      </c>
      <c r="AI25" s="129">
        <v>0</v>
      </c>
      <c r="AJ25" s="126">
        <v>10</v>
      </c>
      <c r="AK25" s="129">
        <v>1</v>
      </c>
      <c r="AL25" s="99"/>
      <c r="AM25" s="100">
        <f t="shared" si="0"/>
        <v>14</v>
      </c>
      <c r="AN25" s="99"/>
      <c r="AO25" s="131">
        <f t="shared" si="1"/>
        <v>1391</v>
      </c>
      <c r="AP25" s="106">
        <f t="shared" si="2"/>
        <v>1025</v>
      </c>
      <c r="AQ25" s="132">
        <f t="shared" si="3"/>
        <v>1142</v>
      </c>
      <c r="AR25" s="106">
        <f t="shared" si="4"/>
        <v>1050</v>
      </c>
      <c r="AS25" s="132">
        <f t="shared" si="5"/>
        <v>1133</v>
      </c>
      <c r="AT25" s="132">
        <f t="shared" si="6"/>
        <v>1313</v>
      </c>
      <c r="AU25" s="132">
        <f t="shared" si="7"/>
        <v>1148</v>
      </c>
      <c r="AV25" s="132">
        <f t="shared" si="8"/>
        <v>1000</v>
      </c>
      <c r="AW25" s="106">
        <f t="shared" si="9"/>
        <v>1242</v>
      </c>
      <c r="AX25" s="132">
        <f t="shared" si="10"/>
        <v>1116</v>
      </c>
      <c r="AY25" s="132">
        <f t="shared" si="11"/>
        <v>1305</v>
      </c>
      <c r="AZ25" s="54"/>
      <c r="BA25" s="133">
        <f t="shared" si="12"/>
        <v>19</v>
      </c>
      <c r="BB25" s="132">
        <f t="shared" si="13"/>
        <v>9</v>
      </c>
      <c r="BC25" s="132">
        <f t="shared" si="14"/>
        <v>16</v>
      </c>
      <c r="BD25" s="106">
        <f t="shared" si="15"/>
        <v>11</v>
      </c>
      <c r="BE25" s="132">
        <f t="shared" si="16"/>
        <v>12</v>
      </c>
      <c r="BF25" s="132">
        <f t="shared" si="17"/>
        <v>15</v>
      </c>
      <c r="BG25" s="132">
        <f t="shared" si="18"/>
        <v>10</v>
      </c>
      <c r="BH25" s="132">
        <f t="shared" si="19"/>
        <v>13</v>
      </c>
      <c r="BI25" s="132">
        <f t="shared" si="20"/>
        <v>14</v>
      </c>
      <c r="BJ25" s="132">
        <f t="shared" si="21"/>
        <v>19</v>
      </c>
      <c r="BK25" s="132">
        <f t="shared" si="22"/>
        <v>15</v>
      </c>
      <c r="BL25" s="107">
        <f t="shared" si="29"/>
        <v>153</v>
      </c>
      <c r="BM25" s="106">
        <f t="shared" si="30"/>
        <v>9</v>
      </c>
      <c r="BN25" s="106">
        <f t="shared" si="31"/>
        <v>19</v>
      </c>
      <c r="BO25" s="108">
        <f t="shared" si="32"/>
        <v>144</v>
      </c>
      <c r="BP25" s="59"/>
    </row>
    <row r="26" spans="1:68" ht="14.25" x14ac:dyDescent="0.2">
      <c r="A26" s="134">
        <v>22</v>
      </c>
      <c r="B26" s="52" t="s">
        <v>72</v>
      </c>
      <c r="C26" s="53" t="s">
        <v>15</v>
      </c>
      <c r="D26" s="135"/>
      <c r="E26" s="136">
        <f t="shared" si="23"/>
        <v>1095.9000000000001</v>
      </c>
      <c r="F26" s="151">
        <f t="shared" si="24"/>
        <v>-52.100000000000023</v>
      </c>
      <c r="G26" s="135">
        <v>1148</v>
      </c>
      <c r="H26" s="138"/>
      <c r="I26" s="139">
        <f t="shared" si="25"/>
        <v>-39.090909090909008</v>
      </c>
      <c r="J26" s="140">
        <v>33</v>
      </c>
      <c r="K26" s="141">
        <v>10</v>
      </c>
      <c r="L26" s="150">
        <v>11</v>
      </c>
      <c r="M26" s="148">
        <f t="shared" si="26"/>
        <v>1187.090909090909</v>
      </c>
      <c r="N26" s="139">
        <f t="shared" si="27"/>
        <v>146</v>
      </c>
      <c r="O26" s="149">
        <f t="shared" si="28"/>
        <v>141</v>
      </c>
      <c r="P26" s="124">
        <v>4</v>
      </c>
      <c r="Q26" s="125">
        <v>0</v>
      </c>
      <c r="R26" s="126">
        <v>31</v>
      </c>
      <c r="S26" s="127">
        <v>3</v>
      </c>
      <c r="T26" s="128">
        <v>14</v>
      </c>
      <c r="U26" s="129">
        <v>1</v>
      </c>
      <c r="V26" s="126">
        <v>18</v>
      </c>
      <c r="W26" s="129">
        <v>0</v>
      </c>
      <c r="X26" s="128">
        <v>28</v>
      </c>
      <c r="Y26" s="129">
        <v>1</v>
      </c>
      <c r="Z26" s="128">
        <v>23</v>
      </c>
      <c r="AA26" s="129">
        <v>1</v>
      </c>
      <c r="AB26" s="128">
        <v>21</v>
      </c>
      <c r="AC26" s="127">
        <v>0</v>
      </c>
      <c r="AD26" s="124">
        <v>34</v>
      </c>
      <c r="AE26" s="125">
        <v>0</v>
      </c>
      <c r="AF26" s="130">
        <v>25</v>
      </c>
      <c r="AG26" s="127">
        <v>0</v>
      </c>
      <c r="AH26" s="126">
        <v>29</v>
      </c>
      <c r="AI26" s="129">
        <v>1</v>
      </c>
      <c r="AJ26" s="126">
        <v>1</v>
      </c>
      <c r="AK26" s="129">
        <v>3</v>
      </c>
      <c r="AL26" s="99"/>
      <c r="AM26" s="100">
        <f t="shared" si="0"/>
        <v>10</v>
      </c>
      <c r="AN26" s="99"/>
      <c r="AO26" s="131">
        <f t="shared" si="1"/>
        <v>1368</v>
      </c>
      <c r="AP26" s="106">
        <f t="shared" si="2"/>
        <v>1089</v>
      </c>
      <c r="AQ26" s="132">
        <f t="shared" si="3"/>
        <v>1277</v>
      </c>
      <c r="AR26" s="106">
        <f t="shared" si="4"/>
        <v>1229</v>
      </c>
      <c r="AS26" s="132">
        <f t="shared" si="5"/>
        <v>1106</v>
      </c>
      <c r="AT26" s="132">
        <f t="shared" si="6"/>
        <v>1144</v>
      </c>
      <c r="AU26" s="132">
        <f t="shared" si="7"/>
        <v>1155</v>
      </c>
      <c r="AV26" s="132">
        <f t="shared" si="8"/>
        <v>1025</v>
      </c>
      <c r="AW26" s="106">
        <f t="shared" si="9"/>
        <v>1133</v>
      </c>
      <c r="AX26" s="132">
        <f t="shared" si="10"/>
        <v>1101</v>
      </c>
      <c r="AY26" s="132">
        <f t="shared" si="11"/>
        <v>1431</v>
      </c>
      <c r="AZ26" s="54"/>
      <c r="BA26" s="133">
        <f t="shared" si="12"/>
        <v>17</v>
      </c>
      <c r="BB26" s="132">
        <f t="shared" si="13"/>
        <v>11</v>
      </c>
      <c r="BC26" s="132">
        <f t="shared" si="14"/>
        <v>21</v>
      </c>
      <c r="BD26" s="106">
        <f t="shared" si="15"/>
        <v>18</v>
      </c>
      <c r="BE26" s="132">
        <f t="shared" si="16"/>
        <v>14</v>
      </c>
      <c r="BF26" s="132">
        <f t="shared" si="17"/>
        <v>14</v>
      </c>
      <c r="BG26" s="132">
        <f t="shared" si="18"/>
        <v>14</v>
      </c>
      <c r="BH26" s="132">
        <f t="shared" si="19"/>
        <v>9</v>
      </c>
      <c r="BI26" s="132">
        <f t="shared" si="20"/>
        <v>12</v>
      </c>
      <c r="BJ26" s="132">
        <f t="shared" si="21"/>
        <v>5</v>
      </c>
      <c r="BK26" s="132">
        <f t="shared" si="22"/>
        <v>11</v>
      </c>
      <c r="BL26" s="107">
        <f t="shared" si="29"/>
        <v>146</v>
      </c>
      <c r="BM26" s="106">
        <f t="shared" si="30"/>
        <v>5</v>
      </c>
      <c r="BN26" s="106">
        <f t="shared" si="31"/>
        <v>21</v>
      </c>
      <c r="BO26" s="108">
        <f t="shared" si="32"/>
        <v>141</v>
      </c>
      <c r="BP26" s="59"/>
    </row>
    <row r="27" spans="1:68" ht="14.25" x14ac:dyDescent="0.2">
      <c r="A27" s="134">
        <v>23</v>
      </c>
      <c r="B27" s="52" t="s">
        <v>157</v>
      </c>
      <c r="C27" s="53" t="s">
        <v>152</v>
      </c>
      <c r="D27" s="135"/>
      <c r="E27" s="136">
        <f t="shared" si="23"/>
        <v>1148.04</v>
      </c>
      <c r="F27" s="151">
        <f t="shared" si="24"/>
        <v>4.0399999999999814</v>
      </c>
      <c r="G27" s="135">
        <v>1144</v>
      </c>
      <c r="H27" s="138"/>
      <c r="I27" s="139">
        <f t="shared" si="25"/>
        <v>-88</v>
      </c>
      <c r="J27" s="140">
        <v>23</v>
      </c>
      <c r="K27" s="141">
        <v>14</v>
      </c>
      <c r="L27" s="150">
        <v>11</v>
      </c>
      <c r="M27" s="148">
        <f t="shared" si="26"/>
        <v>1232</v>
      </c>
      <c r="N27" s="139">
        <f t="shared" si="27"/>
        <v>159</v>
      </c>
      <c r="O27" s="149">
        <f t="shared" si="28"/>
        <v>149</v>
      </c>
      <c r="P27" s="124">
        <v>5</v>
      </c>
      <c r="Q27" s="125">
        <v>1</v>
      </c>
      <c r="R27" s="126">
        <v>1</v>
      </c>
      <c r="S27" s="127">
        <v>3</v>
      </c>
      <c r="T27" s="128">
        <v>9</v>
      </c>
      <c r="U27" s="129">
        <v>1</v>
      </c>
      <c r="V27" s="126">
        <v>15</v>
      </c>
      <c r="W27" s="129">
        <v>1</v>
      </c>
      <c r="X27" s="128">
        <v>20</v>
      </c>
      <c r="Y27" s="129">
        <v>0</v>
      </c>
      <c r="Z27" s="128">
        <v>22</v>
      </c>
      <c r="AA27" s="129">
        <v>1</v>
      </c>
      <c r="AB27" s="128">
        <v>18</v>
      </c>
      <c r="AC27" s="127">
        <v>0</v>
      </c>
      <c r="AD27" s="124">
        <v>30</v>
      </c>
      <c r="AE27" s="125">
        <v>1</v>
      </c>
      <c r="AF27" s="130">
        <v>33</v>
      </c>
      <c r="AG27" s="127">
        <v>3</v>
      </c>
      <c r="AH27" s="126">
        <v>10</v>
      </c>
      <c r="AI27" s="129">
        <v>0</v>
      </c>
      <c r="AJ27" s="126">
        <v>19</v>
      </c>
      <c r="AK27" s="129">
        <v>3</v>
      </c>
      <c r="AL27" s="99"/>
      <c r="AM27" s="100">
        <f t="shared" si="0"/>
        <v>14</v>
      </c>
      <c r="AN27" s="99"/>
      <c r="AO27" s="131">
        <f t="shared" si="1"/>
        <v>1362</v>
      </c>
      <c r="AP27" s="106">
        <f t="shared" si="2"/>
        <v>1431</v>
      </c>
      <c r="AQ27" s="132">
        <f t="shared" si="3"/>
        <v>1306</v>
      </c>
      <c r="AR27" s="106">
        <f t="shared" si="4"/>
        <v>1273</v>
      </c>
      <c r="AS27" s="132">
        <f t="shared" si="5"/>
        <v>1171</v>
      </c>
      <c r="AT27" s="132">
        <f t="shared" si="6"/>
        <v>1148</v>
      </c>
      <c r="AU27" s="132">
        <f t="shared" si="7"/>
        <v>1229</v>
      </c>
      <c r="AV27" s="132">
        <f t="shared" si="8"/>
        <v>1090</v>
      </c>
      <c r="AW27" s="106">
        <f t="shared" si="9"/>
        <v>1050</v>
      </c>
      <c r="AX27" s="132">
        <f t="shared" si="10"/>
        <v>1305</v>
      </c>
      <c r="AY27" s="132">
        <f t="shared" si="11"/>
        <v>1187</v>
      </c>
      <c r="AZ27" s="54"/>
      <c r="BA27" s="133">
        <f t="shared" si="12"/>
        <v>19</v>
      </c>
      <c r="BB27" s="132">
        <f t="shared" si="13"/>
        <v>11</v>
      </c>
      <c r="BC27" s="132">
        <f t="shared" si="14"/>
        <v>16</v>
      </c>
      <c r="BD27" s="106">
        <f t="shared" si="15"/>
        <v>16</v>
      </c>
      <c r="BE27" s="132">
        <f t="shared" si="16"/>
        <v>17</v>
      </c>
      <c r="BF27" s="132">
        <f t="shared" si="17"/>
        <v>10</v>
      </c>
      <c r="BG27" s="132">
        <f t="shared" si="18"/>
        <v>18</v>
      </c>
      <c r="BH27" s="132">
        <f t="shared" si="19"/>
        <v>15</v>
      </c>
      <c r="BI27" s="132">
        <f t="shared" si="20"/>
        <v>11</v>
      </c>
      <c r="BJ27" s="132">
        <f t="shared" si="21"/>
        <v>15</v>
      </c>
      <c r="BK27" s="132">
        <f t="shared" si="22"/>
        <v>11</v>
      </c>
      <c r="BL27" s="107">
        <f t="shared" si="29"/>
        <v>159</v>
      </c>
      <c r="BM27" s="106">
        <f t="shared" si="30"/>
        <v>10</v>
      </c>
      <c r="BN27" s="106">
        <f t="shared" si="31"/>
        <v>19</v>
      </c>
      <c r="BO27" s="108">
        <f t="shared" si="32"/>
        <v>149</v>
      </c>
      <c r="BP27" s="59"/>
    </row>
    <row r="28" spans="1:68" ht="14.25" x14ac:dyDescent="0.2">
      <c r="A28" s="134">
        <v>24</v>
      </c>
      <c r="B28" s="52" t="s">
        <v>8</v>
      </c>
      <c r="C28" s="53" t="s">
        <v>13</v>
      </c>
      <c r="D28" s="135"/>
      <c r="E28" s="136">
        <f t="shared" si="23"/>
        <v>1153.53</v>
      </c>
      <c r="F28" s="151">
        <f t="shared" si="24"/>
        <v>11.529999999999969</v>
      </c>
      <c r="G28" s="135">
        <v>1142</v>
      </c>
      <c r="H28" s="138"/>
      <c r="I28" s="139">
        <f t="shared" si="25"/>
        <v>-50.090909090909008</v>
      </c>
      <c r="J28" s="140">
        <v>17</v>
      </c>
      <c r="K28" s="141">
        <v>16</v>
      </c>
      <c r="L28" s="150">
        <v>11</v>
      </c>
      <c r="M28" s="148">
        <f t="shared" si="26"/>
        <v>1192.090909090909</v>
      </c>
      <c r="N28" s="139">
        <f t="shared" si="27"/>
        <v>159</v>
      </c>
      <c r="O28" s="149">
        <f t="shared" si="28"/>
        <v>150</v>
      </c>
      <c r="P28" s="124">
        <v>6</v>
      </c>
      <c r="Q28" s="125">
        <v>1</v>
      </c>
      <c r="R28" s="126">
        <v>19</v>
      </c>
      <c r="S28" s="127">
        <v>1</v>
      </c>
      <c r="T28" s="128">
        <v>21</v>
      </c>
      <c r="U28" s="129">
        <v>1</v>
      </c>
      <c r="V28" s="126">
        <v>3</v>
      </c>
      <c r="W28" s="129">
        <v>0</v>
      </c>
      <c r="X28" s="128">
        <v>34</v>
      </c>
      <c r="Y28" s="129">
        <v>3</v>
      </c>
      <c r="Z28" s="128">
        <v>25</v>
      </c>
      <c r="AA28" s="129">
        <v>3</v>
      </c>
      <c r="AB28" s="128">
        <v>20</v>
      </c>
      <c r="AC28" s="127">
        <v>1</v>
      </c>
      <c r="AD28" s="124">
        <v>32</v>
      </c>
      <c r="AE28" s="125">
        <v>3</v>
      </c>
      <c r="AF28" s="130">
        <v>15</v>
      </c>
      <c r="AG28" s="127">
        <v>0</v>
      </c>
      <c r="AH28" s="126">
        <v>4</v>
      </c>
      <c r="AI28" s="129">
        <v>0</v>
      </c>
      <c r="AJ28" s="126">
        <v>36</v>
      </c>
      <c r="AK28" s="129">
        <v>3</v>
      </c>
      <c r="AL28" s="99"/>
      <c r="AM28" s="100">
        <f t="shared" si="0"/>
        <v>16</v>
      </c>
      <c r="AN28" s="99"/>
      <c r="AO28" s="131">
        <f t="shared" si="1"/>
        <v>1349</v>
      </c>
      <c r="AP28" s="106">
        <f t="shared" si="2"/>
        <v>1187</v>
      </c>
      <c r="AQ28" s="132">
        <f t="shared" si="3"/>
        <v>1155</v>
      </c>
      <c r="AR28" s="106">
        <f t="shared" si="4"/>
        <v>1391</v>
      </c>
      <c r="AS28" s="132">
        <f t="shared" si="5"/>
        <v>1025</v>
      </c>
      <c r="AT28" s="132">
        <f t="shared" si="6"/>
        <v>1133</v>
      </c>
      <c r="AU28" s="132">
        <f t="shared" si="7"/>
        <v>1171</v>
      </c>
      <c r="AV28" s="132">
        <f t="shared" si="8"/>
        <v>1061</v>
      </c>
      <c r="AW28" s="106">
        <f t="shared" si="9"/>
        <v>1273</v>
      </c>
      <c r="AX28" s="132">
        <f t="shared" si="10"/>
        <v>1368</v>
      </c>
      <c r="AY28" s="132">
        <f t="shared" si="11"/>
        <v>1000</v>
      </c>
      <c r="AZ28" s="54"/>
      <c r="BA28" s="133">
        <f t="shared" si="12"/>
        <v>18</v>
      </c>
      <c r="BB28" s="132">
        <f t="shared" si="13"/>
        <v>11</v>
      </c>
      <c r="BC28" s="132">
        <f t="shared" si="14"/>
        <v>14</v>
      </c>
      <c r="BD28" s="106">
        <f t="shared" si="15"/>
        <v>19</v>
      </c>
      <c r="BE28" s="132">
        <f t="shared" si="16"/>
        <v>9</v>
      </c>
      <c r="BF28" s="132">
        <f t="shared" si="17"/>
        <v>12</v>
      </c>
      <c r="BG28" s="132">
        <f t="shared" si="18"/>
        <v>17</v>
      </c>
      <c r="BH28" s="132">
        <f t="shared" si="19"/>
        <v>13</v>
      </c>
      <c r="BI28" s="132">
        <f t="shared" si="20"/>
        <v>16</v>
      </c>
      <c r="BJ28" s="132">
        <f t="shared" si="21"/>
        <v>17</v>
      </c>
      <c r="BK28" s="132">
        <f t="shared" si="22"/>
        <v>13</v>
      </c>
      <c r="BL28" s="107">
        <f t="shared" si="29"/>
        <v>159</v>
      </c>
      <c r="BM28" s="106">
        <f t="shared" si="30"/>
        <v>9</v>
      </c>
      <c r="BN28" s="106">
        <f t="shared" si="31"/>
        <v>19</v>
      </c>
      <c r="BO28" s="108">
        <f t="shared" si="32"/>
        <v>150</v>
      </c>
      <c r="BP28" s="59"/>
    </row>
    <row r="29" spans="1:68" ht="14.25" x14ac:dyDescent="0.2">
      <c r="A29" s="134">
        <v>25</v>
      </c>
      <c r="B29" s="52" t="s">
        <v>9</v>
      </c>
      <c r="C29" s="53" t="s">
        <v>13</v>
      </c>
      <c r="D29" s="135" t="s">
        <v>149</v>
      </c>
      <c r="E29" s="136">
        <f t="shared" si="23"/>
        <v>1133</v>
      </c>
      <c r="F29" s="179">
        <v>0</v>
      </c>
      <c r="G29" s="135">
        <v>1133</v>
      </c>
      <c r="H29" s="138"/>
      <c r="I29" s="139">
        <f t="shared" si="25"/>
        <v>-23.272727272727252</v>
      </c>
      <c r="J29" s="140">
        <v>27</v>
      </c>
      <c r="K29" s="141">
        <v>12</v>
      </c>
      <c r="L29" s="150">
        <v>11</v>
      </c>
      <c r="M29" s="148">
        <f t="shared" si="26"/>
        <v>1156.2727272727273</v>
      </c>
      <c r="N29" s="139">
        <f t="shared" si="27"/>
        <v>149</v>
      </c>
      <c r="O29" s="149">
        <f t="shared" si="28"/>
        <v>145</v>
      </c>
      <c r="P29" s="124">
        <v>7</v>
      </c>
      <c r="Q29" s="125">
        <v>1</v>
      </c>
      <c r="R29" s="126">
        <v>5</v>
      </c>
      <c r="S29" s="127">
        <v>1</v>
      </c>
      <c r="T29" s="128">
        <v>15</v>
      </c>
      <c r="U29" s="129">
        <v>0</v>
      </c>
      <c r="V29" s="126">
        <v>35</v>
      </c>
      <c r="W29" s="129">
        <v>3</v>
      </c>
      <c r="X29" s="128">
        <v>21</v>
      </c>
      <c r="Y29" s="129">
        <v>1</v>
      </c>
      <c r="Z29" s="128">
        <v>24</v>
      </c>
      <c r="AA29" s="129">
        <v>0</v>
      </c>
      <c r="AB29" s="128">
        <v>36</v>
      </c>
      <c r="AC29" s="127">
        <v>0</v>
      </c>
      <c r="AD29" s="124">
        <v>19</v>
      </c>
      <c r="AE29" s="125">
        <v>0</v>
      </c>
      <c r="AF29" s="130">
        <v>22</v>
      </c>
      <c r="AG29" s="127">
        <v>3</v>
      </c>
      <c r="AH29" s="126">
        <v>34</v>
      </c>
      <c r="AI29" s="129">
        <v>3</v>
      </c>
      <c r="AJ29" s="126">
        <v>30</v>
      </c>
      <c r="AK29" s="129">
        <v>0</v>
      </c>
      <c r="AL29" s="99"/>
      <c r="AM29" s="100">
        <f t="shared" si="0"/>
        <v>12</v>
      </c>
      <c r="AN29" s="99"/>
      <c r="AO29" s="131">
        <f t="shared" si="1"/>
        <v>1337</v>
      </c>
      <c r="AP29" s="106">
        <f t="shared" si="2"/>
        <v>1362</v>
      </c>
      <c r="AQ29" s="132">
        <f t="shared" si="3"/>
        <v>1273</v>
      </c>
      <c r="AR29" s="106">
        <f t="shared" si="4"/>
        <v>1000</v>
      </c>
      <c r="AS29" s="132">
        <f t="shared" si="5"/>
        <v>1155</v>
      </c>
      <c r="AT29" s="132">
        <f t="shared" si="6"/>
        <v>1142</v>
      </c>
      <c r="AU29" s="132">
        <f t="shared" si="7"/>
        <v>1000</v>
      </c>
      <c r="AV29" s="132">
        <f t="shared" si="8"/>
        <v>1187</v>
      </c>
      <c r="AW29" s="106">
        <f t="shared" si="9"/>
        <v>1148</v>
      </c>
      <c r="AX29" s="132">
        <f t="shared" si="10"/>
        <v>1025</v>
      </c>
      <c r="AY29" s="132">
        <f t="shared" si="11"/>
        <v>1090</v>
      </c>
      <c r="AZ29" s="54"/>
      <c r="BA29" s="133">
        <f t="shared" si="12"/>
        <v>22</v>
      </c>
      <c r="BB29" s="132">
        <f t="shared" si="13"/>
        <v>19</v>
      </c>
      <c r="BC29" s="132">
        <f t="shared" si="14"/>
        <v>16</v>
      </c>
      <c r="BD29" s="106">
        <f t="shared" si="15"/>
        <v>4</v>
      </c>
      <c r="BE29" s="132">
        <f t="shared" si="16"/>
        <v>14</v>
      </c>
      <c r="BF29" s="132">
        <f t="shared" si="17"/>
        <v>16</v>
      </c>
      <c r="BG29" s="132">
        <f t="shared" si="18"/>
        <v>13</v>
      </c>
      <c r="BH29" s="132">
        <f t="shared" si="19"/>
        <v>11</v>
      </c>
      <c r="BI29" s="132">
        <f t="shared" si="20"/>
        <v>10</v>
      </c>
      <c r="BJ29" s="132">
        <f t="shared" si="21"/>
        <v>9</v>
      </c>
      <c r="BK29" s="132">
        <f t="shared" si="22"/>
        <v>15</v>
      </c>
      <c r="BL29" s="107">
        <f t="shared" si="29"/>
        <v>149</v>
      </c>
      <c r="BM29" s="106">
        <f t="shared" si="30"/>
        <v>4</v>
      </c>
      <c r="BN29" s="106">
        <f t="shared" si="31"/>
        <v>22</v>
      </c>
      <c r="BO29" s="108">
        <f t="shared" si="32"/>
        <v>145</v>
      </c>
      <c r="BP29" s="59"/>
    </row>
    <row r="30" spans="1:68" ht="14.25" x14ac:dyDescent="0.2">
      <c r="A30" s="134">
        <v>26</v>
      </c>
      <c r="B30" s="52" t="s">
        <v>76</v>
      </c>
      <c r="C30" s="53" t="s">
        <v>15</v>
      </c>
      <c r="D30" s="135"/>
      <c r="E30" s="136">
        <f t="shared" si="23"/>
        <v>1161.49</v>
      </c>
      <c r="F30" s="151">
        <f t="shared" si="24"/>
        <v>45.489999999999981</v>
      </c>
      <c r="G30" s="135">
        <v>1116</v>
      </c>
      <c r="H30" s="138"/>
      <c r="I30" s="139">
        <f t="shared" si="25"/>
        <v>-62.090909090909008</v>
      </c>
      <c r="J30" s="140">
        <v>7</v>
      </c>
      <c r="K30" s="141">
        <v>19</v>
      </c>
      <c r="L30" s="150">
        <v>11</v>
      </c>
      <c r="M30" s="148">
        <f t="shared" si="26"/>
        <v>1178.090909090909</v>
      </c>
      <c r="N30" s="139">
        <f t="shared" si="27"/>
        <v>149</v>
      </c>
      <c r="O30" s="149">
        <f t="shared" si="28"/>
        <v>145</v>
      </c>
      <c r="P30" s="124">
        <v>8</v>
      </c>
      <c r="Q30" s="125">
        <v>0</v>
      </c>
      <c r="R30" s="126">
        <v>35</v>
      </c>
      <c r="S30" s="127">
        <v>1</v>
      </c>
      <c r="T30" s="128">
        <v>33</v>
      </c>
      <c r="U30" s="129">
        <v>1</v>
      </c>
      <c r="V30" s="126">
        <v>27</v>
      </c>
      <c r="W30" s="129">
        <v>3</v>
      </c>
      <c r="X30" s="128">
        <v>30</v>
      </c>
      <c r="Y30" s="129">
        <v>1</v>
      </c>
      <c r="Z30" s="128">
        <v>3</v>
      </c>
      <c r="AA30" s="129">
        <v>0</v>
      </c>
      <c r="AB30" s="128">
        <v>19</v>
      </c>
      <c r="AC30" s="127">
        <v>3</v>
      </c>
      <c r="AD30" s="124">
        <v>18</v>
      </c>
      <c r="AE30" s="125">
        <v>1</v>
      </c>
      <c r="AF30" s="130">
        <v>32</v>
      </c>
      <c r="AG30" s="127">
        <v>3</v>
      </c>
      <c r="AH30" s="126">
        <v>21</v>
      </c>
      <c r="AI30" s="129">
        <v>3</v>
      </c>
      <c r="AJ30" s="126">
        <v>4</v>
      </c>
      <c r="AK30" s="129">
        <v>3</v>
      </c>
      <c r="AL30" s="99"/>
      <c r="AM30" s="100">
        <f t="shared" si="0"/>
        <v>19</v>
      </c>
      <c r="AN30" s="99"/>
      <c r="AO30" s="131">
        <f t="shared" si="1"/>
        <v>1313</v>
      </c>
      <c r="AP30" s="106">
        <f t="shared" si="2"/>
        <v>1000</v>
      </c>
      <c r="AQ30" s="132">
        <f t="shared" si="3"/>
        <v>1050</v>
      </c>
      <c r="AR30" s="106">
        <f t="shared" si="4"/>
        <v>1115</v>
      </c>
      <c r="AS30" s="132">
        <f t="shared" si="5"/>
        <v>1090</v>
      </c>
      <c r="AT30" s="132">
        <f t="shared" si="6"/>
        <v>1391</v>
      </c>
      <c r="AU30" s="132">
        <f t="shared" si="7"/>
        <v>1187</v>
      </c>
      <c r="AV30" s="132">
        <f t="shared" si="8"/>
        <v>1229</v>
      </c>
      <c r="AW30" s="106">
        <f t="shared" si="9"/>
        <v>1061</v>
      </c>
      <c r="AX30" s="132">
        <f t="shared" si="10"/>
        <v>1155</v>
      </c>
      <c r="AY30" s="132">
        <f t="shared" si="11"/>
        <v>1368</v>
      </c>
      <c r="AZ30" s="54"/>
      <c r="BA30" s="133">
        <f t="shared" si="12"/>
        <v>15</v>
      </c>
      <c r="BB30" s="132">
        <f t="shared" si="13"/>
        <v>4</v>
      </c>
      <c r="BC30" s="132">
        <f t="shared" si="14"/>
        <v>11</v>
      </c>
      <c r="BD30" s="106">
        <f t="shared" si="15"/>
        <v>12</v>
      </c>
      <c r="BE30" s="132">
        <f t="shared" si="16"/>
        <v>15</v>
      </c>
      <c r="BF30" s="132">
        <f t="shared" si="17"/>
        <v>19</v>
      </c>
      <c r="BG30" s="132">
        <f t="shared" si="18"/>
        <v>11</v>
      </c>
      <c r="BH30" s="132">
        <f t="shared" si="19"/>
        <v>18</v>
      </c>
      <c r="BI30" s="132">
        <f t="shared" si="20"/>
        <v>13</v>
      </c>
      <c r="BJ30" s="132">
        <f t="shared" si="21"/>
        <v>14</v>
      </c>
      <c r="BK30" s="132">
        <f t="shared" si="22"/>
        <v>17</v>
      </c>
      <c r="BL30" s="107">
        <f t="shared" si="29"/>
        <v>149</v>
      </c>
      <c r="BM30" s="106">
        <f t="shared" si="30"/>
        <v>4</v>
      </c>
      <c r="BN30" s="106">
        <f t="shared" si="31"/>
        <v>19</v>
      </c>
      <c r="BO30" s="108">
        <f t="shared" si="32"/>
        <v>145</v>
      </c>
      <c r="BP30" s="59"/>
    </row>
    <row r="31" spans="1:68" ht="14.25" x14ac:dyDescent="0.2">
      <c r="A31" s="134">
        <v>27</v>
      </c>
      <c r="B31" s="52" t="s">
        <v>60</v>
      </c>
      <c r="C31" s="53" t="s">
        <v>75</v>
      </c>
      <c r="D31" s="135"/>
      <c r="E31" s="136">
        <f t="shared" si="23"/>
        <v>1077.77</v>
      </c>
      <c r="F31" s="151">
        <f t="shared" si="24"/>
        <v>-37.230000000000004</v>
      </c>
      <c r="G31" s="135">
        <v>1115</v>
      </c>
      <c r="H31" s="138"/>
      <c r="I31" s="139">
        <f t="shared" si="25"/>
        <v>-23.545454545454504</v>
      </c>
      <c r="J31" s="140">
        <v>28</v>
      </c>
      <c r="K31" s="141">
        <v>12</v>
      </c>
      <c r="L31" s="150">
        <v>11</v>
      </c>
      <c r="M31" s="148">
        <f t="shared" si="26"/>
        <v>1138.5454545454545</v>
      </c>
      <c r="N31" s="139">
        <f t="shared" si="27"/>
        <v>136</v>
      </c>
      <c r="O31" s="149">
        <f t="shared" si="28"/>
        <v>132</v>
      </c>
      <c r="P31" s="124">
        <v>9</v>
      </c>
      <c r="Q31" s="125">
        <v>1</v>
      </c>
      <c r="R31" s="126">
        <v>7</v>
      </c>
      <c r="S31" s="127">
        <v>0</v>
      </c>
      <c r="T31" s="128">
        <v>34</v>
      </c>
      <c r="U31" s="129">
        <v>1</v>
      </c>
      <c r="V31" s="126">
        <v>26</v>
      </c>
      <c r="W31" s="129">
        <v>0</v>
      </c>
      <c r="X31" s="128">
        <v>33</v>
      </c>
      <c r="Y31" s="129">
        <v>0</v>
      </c>
      <c r="Z31" s="128">
        <v>36</v>
      </c>
      <c r="AA31" s="129">
        <v>0</v>
      </c>
      <c r="AB31" s="128">
        <v>29</v>
      </c>
      <c r="AC31" s="127">
        <v>3</v>
      </c>
      <c r="AD31" s="124">
        <v>35</v>
      </c>
      <c r="AE31" s="125">
        <v>3</v>
      </c>
      <c r="AF31" s="130">
        <v>19</v>
      </c>
      <c r="AG31" s="127">
        <v>1</v>
      </c>
      <c r="AH31" s="126">
        <v>31</v>
      </c>
      <c r="AI31" s="129">
        <v>3</v>
      </c>
      <c r="AJ31" s="126">
        <v>8</v>
      </c>
      <c r="AK31" s="129">
        <v>0</v>
      </c>
      <c r="AL31" s="99"/>
      <c r="AM31" s="100">
        <f t="shared" si="0"/>
        <v>12</v>
      </c>
      <c r="AN31" s="99"/>
      <c r="AO31" s="131">
        <f t="shared" si="1"/>
        <v>1306</v>
      </c>
      <c r="AP31" s="106">
        <f t="shared" si="2"/>
        <v>1337</v>
      </c>
      <c r="AQ31" s="132">
        <f t="shared" si="3"/>
        <v>1025</v>
      </c>
      <c r="AR31" s="106">
        <f t="shared" si="4"/>
        <v>1116</v>
      </c>
      <c r="AS31" s="132">
        <f t="shared" si="5"/>
        <v>1050</v>
      </c>
      <c r="AT31" s="132">
        <f t="shared" si="6"/>
        <v>1000</v>
      </c>
      <c r="AU31" s="132">
        <f t="shared" si="7"/>
        <v>1101</v>
      </c>
      <c r="AV31" s="132">
        <f t="shared" si="8"/>
        <v>1000</v>
      </c>
      <c r="AW31" s="106">
        <f t="shared" si="9"/>
        <v>1187</v>
      </c>
      <c r="AX31" s="132">
        <f t="shared" si="10"/>
        <v>1089</v>
      </c>
      <c r="AY31" s="132">
        <f t="shared" si="11"/>
        <v>1313</v>
      </c>
      <c r="AZ31" s="54"/>
      <c r="BA31" s="133">
        <f t="shared" si="12"/>
        <v>16</v>
      </c>
      <c r="BB31" s="132">
        <f t="shared" si="13"/>
        <v>22</v>
      </c>
      <c r="BC31" s="132">
        <f t="shared" si="14"/>
        <v>9</v>
      </c>
      <c r="BD31" s="106">
        <f t="shared" si="15"/>
        <v>19</v>
      </c>
      <c r="BE31" s="132">
        <f t="shared" si="16"/>
        <v>11</v>
      </c>
      <c r="BF31" s="132">
        <f t="shared" si="17"/>
        <v>13</v>
      </c>
      <c r="BG31" s="132">
        <f t="shared" si="18"/>
        <v>5</v>
      </c>
      <c r="BH31" s="132">
        <f t="shared" si="19"/>
        <v>4</v>
      </c>
      <c r="BI31" s="132">
        <f t="shared" si="20"/>
        <v>11</v>
      </c>
      <c r="BJ31" s="132">
        <f t="shared" si="21"/>
        <v>11</v>
      </c>
      <c r="BK31" s="132">
        <f t="shared" si="22"/>
        <v>15</v>
      </c>
      <c r="BL31" s="107">
        <f t="shared" si="29"/>
        <v>136</v>
      </c>
      <c r="BM31" s="106">
        <f t="shared" si="30"/>
        <v>4</v>
      </c>
      <c r="BN31" s="106">
        <f t="shared" si="31"/>
        <v>22</v>
      </c>
      <c r="BO31" s="108">
        <f t="shared" si="32"/>
        <v>132</v>
      </c>
      <c r="BP31" s="59"/>
    </row>
    <row r="32" spans="1:68" ht="14.25" x14ac:dyDescent="0.2">
      <c r="A32" s="134">
        <v>28</v>
      </c>
      <c r="B32" s="52" t="s">
        <v>158</v>
      </c>
      <c r="C32" s="53" t="s">
        <v>58</v>
      </c>
      <c r="D32" s="135"/>
      <c r="E32" s="136">
        <f t="shared" si="23"/>
        <v>1122.07</v>
      </c>
      <c r="F32" s="151">
        <f t="shared" si="24"/>
        <v>16.070000000000029</v>
      </c>
      <c r="G32" s="135">
        <v>1106</v>
      </c>
      <c r="H32" s="138"/>
      <c r="I32" s="139">
        <f t="shared" si="25"/>
        <v>-124.4545454545455</v>
      </c>
      <c r="J32" s="140">
        <v>22</v>
      </c>
      <c r="K32" s="141">
        <v>14</v>
      </c>
      <c r="L32" s="150">
        <v>11</v>
      </c>
      <c r="M32" s="148">
        <f t="shared" si="26"/>
        <v>1230.4545454545455</v>
      </c>
      <c r="N32" s="139">
        <f t="shared" si="27"/>
        <v>161</v>
      </c>
      <c r="O32" s="149">
        <f t="shared" si="28"/>
        <v>151</v>
      </c>
      <c r="P32" s="124">
        <v>10</v>
      </c>
      <c r="Q32" s="125">
        <v>0</v>
      </c>
      <c r="R32" s="126">
        <v>36</v>
      </c>
      <c r="S32" s="127">
        <v>3</v>
      </c>
      <c r="T32" s="128">
        <v>18</v>
      </c>
      <c r="U32" s="129">
        <v>1</v>
      </c>
      <c r="V32" s="126">
        <v>16</v>
      </c>
      <c r="W32" s="129">
        <v>0</v>
      </c>
      <c r="X32" s="128">
        <v>22</v>
      </c>
      <c r="Y32" s="129">
        <v>1</v>
      </c>
      <c r="Z32" s="128">
        <v>33</v>
      </c>
      <c r="AA32" s="129">
        <v>3</v>
      </c>
      <c r="AB32" s="128">
        <v>1</v>
      </c>
      <c r="AC32" s="127">
        <v>3</v>
      </c>
      <c r="AD32" s="124">
        <v>6</v>
      </c>
      <c r="AE32" s="125">
        <v>0</v>
      </c>
      <c r="AF32" s="130">
        <v>11</v>
      </c>
      <c r="AG32" s="127">
        <v>0</v>
      </c>
      <c r="AH32" s="126">
        <v>8</v>
      </c>
      <c r="AI32" s="129">
        <v>3</v>
      </c>
      <c r="AJ32" s="126">
        <v>20</v>
      </c>
      <c r="AK32" s="129">
        <v>0</v>
      </c>
      <c r="AL32" s="99"/>
      <c r="AM32" s="100">
        <f t="shared" si="0"/>
        <v>14</v>
      </c>
      <c r="AN32" s="99"/>
      <c r="AO32" s="131">
        <f t="shared" si="1"/>
        <v>1305</v>
      </c>
      <c r="AP32" s="106">
        <f t="shared" si="2"/>
        <v>1000</v>
      </c>
      <c r="AQ32" s="132">
        <f t="shared" si="3"/>
        <v>1229</v>
      </c>
      <c r="AR32" s="106">
        <f t="shared" si="4"/>
        <v>1246</v>
      </c>
      <c r="AS32" s="132">
        <f t="shared" si="5"/>
        <v>1148</v>
      </c>
      <c r="AT32" s="132">
        <f t="shared" si="6"/>
        <v>1050</v>
      </c>
      <c r="AU32" s="132">
        <f t="shared" si="7"/>
        <v>1431</v>
      </c>
      <c r="AV32" s="132">
        <f t="shared" si="8"/>
        <v>1349</v>
      </c>
      <c r="AW32" s="106">
        <f t="shared" si="9"/>
        <v>1293</v>
      </c>
      <c r="AX32" s="132">
        <f t="shared" si="10"/>
        <v>1313</v>
      </c>
      <c r="AY32" s="132">
        <f t="shared" si="11"/>
        <v>1171</v>
      </c>
      <c r="AZ32" s="54"/>
      <c r="BA32" s="133">
        <f t="shared" si="12"/>
        <v>15</v>
      </c>
      <c r="BB32" s="132">
        <f t="shared" si="13"/>
        <v>13</v>
      </c>
      <c r="BC32" s="132">
        <f t="shared" si="14"/>
        <v>18</v>
      </c>
      <c r="BD32" s="106">
        <f t="shared" si="15"/>
        <v>17</v>
      </c>
      <c r="BE32" s="132">
        <f t="shared" si="16"/>
        <v>10</v>
      </c>
      <c r="BF32" s="132">
        <f t="shared" si="17"/>
        <v>11</v>
      </c>
      <c r="BG32" s="132">
        <f t="shared" si="18"/>
        <v>11</v>
      </c>
      <c r="BH32" s="132">
        <f t="shared" si="19"/>
        <v>18</v>
      </c>
      <c r="BI32" s="132">
        <f t="shared" si="20"/>
        <v>16</v>
      </c>
      <c r="BJ32" s="132">
        <f t="shared" si="21"/>
        <v>15</v>
      </c>
      <c r="BK32" s="132">
        <f t="shared" si="22"/>
        <v>17</v>
      </c>
      <c r="BL32" s="107">
        <f t="shared" si="29"/>
        <v>161</v>
      </c>
      <c r="BM32" s="106">
        <f t="shared" si="30"/>
        <v>10</v>
      </c>
      <c r="BN32" s="106">
        <f t="shared" si="31"/>
        <v>18</v>
      </c>
      <c r="BO32" s="108">
        <f t="shared" si="32"/>
        <v>151</v>
      </c>
      <c r="BP32" s="59"/>
    </row>
    <row r="33" spans="1:68" ht="14.25" x14ac:dyDescent="0.2">
      <c r="A33" s="134">
        <v>29</v>
      </c>
      <c r="B33" s="52" t="s">
        <v>62</v>
      </c>
      <c r="C33" s="53" t="s">
        <v>13</v>
      </c>
      <c r="D33" s="135"/>
      <c r="E33" s="136">
        <f t="shared" si="23"/>
        <v>1000</v>
      </c>
      <c r="F33" s="151">
        <f t="shared" si="24"/>
        <v>-101.74</v>
      </c>
      <c r="G33" s="135">
        <v>1101</v>
      </c>
      <c r="H33" s="138"/>
      <c r="I33" s="139">
        <f t="shared" si="25"/>
        <v>-94.200000000000045</v>
      </c>
      <c r="J33" s="140">
        <v>35</v>
      </c>
      <c r="K33" s="141">
        <v>5</v>
      </c>
      <c r="L33" s="150">
        <v>10</v>
      </c>
      <c r="M33" s="148">
        <f t="shared" si="26"/>
        <v>1195.2</v>
      </c>
      <c r="N33" s="139">
        <f t="shared" si="27"/>
        <v>116</v>
      </c>
      <c r="O33" s="149">
        <f t="shared" si="28"/>
        <v>116</v>
      </c>
      <c r="P33" s="124">
        <v>11</v>
      </c>
      <c r="Q33" s="125">
        <v>0</v>
      </c>
      <c r="R33" s="126">
        <v>20</v>
      </c>
      <c r="S33" s="127">
        <v>0</v>
      </c>
      <c r="T33" s="128">
        <v>31</v>
      </c>
      <c r="U33" s="129">
        <v>0</v>
      </c>
      <c r="V33" s="126">
        <v>36</v>
      </c>
      <c r="W33" s="129">
        <v>0</v>
      </c>
      <c r="X33" s="128">
        <v>35</v>
      </c>
      <c r="Y33" s="129">
        <v>0</v>
      </c>
      <c r="Z33" s="128">
        <v>34</v>
      </c>
      <c r="AA33" s="129">
        <v>1</v>
      </c>
      <c r="AB33" s="128">
        <v>27</v>
      </c>
      <c r="AC33" s="127">
        <v>0</v>
      </c>
      <c r="AD33" s="124">
        <v>33</v>
      </c>
      <c r="AE33" s="125">
        <v>0</v>
      </c>
      <c r="AF33" s="180">
        <v>999</v>
      </c>
      <c r="AG33" s="181">
        <v>3</v>
      </c>
      <c r="AH33" s="126">
        <v>22</v>
      </c>
      <c r="AI33" s="129">
        <v>1</v>
      </c>
      <c r="AJ33" s="126">
        <v>32</v>
      </c>
      <c r="AK33" s="129">
        <v>0</v>
      </c>
      <c r="AL33" s="99"/>
      <c r="AM33" s="100">
        <f t="shared" si="0"/>
        <v>5</v>
      </c>
      <c r="AN33" s="99"/>
      <c r="AO33" s="131">
        <f t="shared" si="1"/>
        <v>1293</v>
      </c>
      <c r="AP33" s="106">
        <f t="shared" si="2"/>
        <v>1171</v>
      </c>
      <c r="AQ33" s="132">
        <f t="shared" si="3"/>
        <v>1089</v>
      </c>
      <c r="AR33" s="106">
        <f t="shared" si="4"/>
        <v>1000</v>
      </c>
      <c r="AS33" s="132">
        <f t="shared" si="5"/>
        <v>1000</v>
      </c>
      <c r="AT33" s="132">
        <f t="shared" si="6"/>
        <v>1025</v>
      </c>
      <c r="AU33" s="132">
        <f t="shared" si="7"/>
        <v>1115</v>
      </c>
      <c r="AV33" s="132">
        <f t="shared" si="8"/>
        <v>1050</v>
      </c>
      <c r="AW33" s="106">
        <f t="shared" si="9"/>
        <v>1000</v>
      </c>
      <c r="AX33" s="132">
        <f t="shared" si="10"/>
        <v>1148</v>
      </c>
      <c r="AY33" s="132">
        <f t="shared" si="11"/>
        <v>1061</v>
      </c>
      <c r="AZ33" s="54"/>
      <c r="BA33" s="133">
        <f t="shared" si="12"/>
        <v>16</v>
      </c>
      <c r="BB33" s="132">
        <f t="shared" si="13"/>
        <v>17</v>
      </c>
      <c r="BC33" s="132">
        <f t="shared" si="14"/>
        <v>11</v>
      </c>
      <c r="BD33" s="106">
        <f t="shared" si="15"/>
        <v>13</v>
      </c>
      <c r="BE33" s="132">
        <f t="shared" si="16"/>
        <v>4</v>
      </c>
      <c r="BF33" s="132">
        <f t="shared" si="17"/>
        <v>9</v>
      </c>
      <c r="BG33" s="132">
        <f t="shared" si="18"/>
        <v>12</v>
      </c>
      <c r="BH33" s="132">
        <f t="shared" si="19"/>
        <v>11</v>
      </c>
      <c r="BI33" s="132">
        <f t="shared" si="20"/>
        <v>0</v>
      </c>
      <c r="BJ33" s="132">
        <f t="shared" si="21"/>
        <v>10</v>
      </c>
      <c r="BK33" s="132">
        <f t="shared" si="22"/>
        <v>13</v>
      </c>
      <c r="BL33" s="107">
        <f t="shared" si="29"/>
        <v>116</v>
      </c>
      <c r="BM33" s="106">
        <f t="shared" si="30"/>
        <v>0</v>
      </c>
      <c r="BN33" s="106">
        <f t="shared" si="31"/>
        <v>17</v>
      </c>
      <c r="BO33" s="108">
        <f t="shared" si="32"/>
        <v>116</v>
      </c>
      <c r="BP33" s="59"/>
    </row>
    <row r="34" spans="1:68" ht="14.25" x14ac:dyDescent="0.2">
      <c r="A34" s="134">
        <v>30</v>
      </c>
      <c r="B34" s="52" t="s">
        <v>42</v>
      </c>
      <c r="C34" s="53" t="s">
        <v>15</v>
      </c>
      <c r="D34" s="135"/>
      <c r="E34" s="136">
        <f t="shared" si="23"/>
        <v>1101.79</v>
      </c>
      <c r="F34" s="151">
        <f t="shared" si="24"/>
        <v>11.79000000000002</v>
      </c>
      <c r="G34" s="135">
        <v>1090</v>
      </c>
      <c r="H34" s="138"/>
      <c r="I34" s="139">
        <f t="shared" si="25"/>
        <v>-81.181818181818244</v>
      </c>
      <c r="J34" s="140">
        <v>18</v>
      </c>
      <c r="K34" s="141">
        <v>15</v>
      </c>
      <c r="L34" s="150">
        <v>11</v>
      </c>
      <c r="M34" s="148">
        <f t="shared" si="26"/>
        <v>1171.1818181818182</v>
      </c>
      <c r="N34" s="139">
        <f t="shared" si="27"/>
        <v>170</v>
      </c>
      <c r="O34" s="149">
        <f t="shared" si="28"/>
        <v>159</v>
      </c>
      <c r="P34" s="124">
        <v>12</v>
      </c>
      <c r="Q34" s="125">
        <v>0</v>
      </c>
      <c r="R34" s="126">
        <v>14</v>
      </c>
      <c r="S34" s="127">
        <v>0</v>
      </c>
      <c r="T34" s="128">
        <v>36</v>
      </c>
      <c r="U34" s="129">
        <v>3</v>
      </c>
      <c r="V34" s="126">
        <v>8</v>
      </c>
      <c r="W34" s="129">
        <v>3</v>
      </c>
      <c r="X34" s="128">
        <v>26</v>
      </c>
      <c r="Y34" s="129">
        <v>1</v>
      </c>
      <c r="Z34" s="128">
        <v>15</v>
      </c>
      <c r="AA34" s="129">
        <v>0</v>
      </c>
      <c r="AB34" s="128">
        <v>32</v>
      </c>
      <c r="AC34" s="127">
        <v>0</v>
      </c>
      <c r="AD34" s="124">
        <v>23</v>
      </c>
      <c r="AE34" s="125">
        <v>1</v>
      </c>
      <c r="AF34" s="130">
        <v>31</v>
      </c>
      <c r="AG34" s="127">
        <v>3</v>
      </c>
      <c r="AH34" s="126">
        <v>19</v>
      </c>
      <c r="AI34" s="129">
        <v>1</v>
      </c>
      <c r="AJ34" s="126">
        <v>25</v>
      </c>
      <c r="AK34" s="129">
        <v>3</v>
      </c>
      <c r="AL34" s="99"/>
      <c r="AM34" s="100">
        <f t="shared" si="0"/>
        <v>15</v>
      </c>
      <c r="AN34" s="99"/>
      <c r="AO34" s="131">
        <f t="shared" si="1"/>
        <v>1290</v>
      </c>
      <c r="AP34" s="106">
        <f t="shared" si="2"/>
        <v>1277</v>
      </c>
      <c r="AQ34" s="132">
        <f t="shared" si="3"/>
        <v>1000</v>
      </c>
      <c r="AR34" s="106">
        <f t="shared" si="4"/>
        <v>1313</v>
      </c>
      <c r="AS34" s="132">
        <f t="shared" si="5"/>
        <v>1116</v>
      </c>
      <c r="AT34" s="132">
        <f t="shared" si="6"/>
        <v>1273</v>
      </c>
      <c r="AU34" s="132">
        <f t="shared" si="7"/>
        <v>1061</v>
      </c>
      <c r="AV34" s="132">
        <f t="shared" si="8"/>
        <v>1144</v>
      </c>
      <c r="AW34" s="106">
        <f t="shared" si="9"/>
        <v>1089</v>
      </c>
      <c r="AX34" s="132">
        <f t="shared" si="10"/>
        <v>1187</v>
      </c>
      <c r="AY34" s="132">
        <f t="shared" si="11"/>
        <v>1133</v>
      </c>
      <c r="AZ34" s="54"/>
      <c r="BA34" s="133">
        <f t="shared" si="12"/>
        <v>25</v>
      </c>
      <c r="BB34" s="132">
        <f t="shared" si="13"/>
        <v>21</v>
      </c>
      <c r="BC34" s="132">
        <f t="shared" si="14"/>
        <v>13</v>
      </c>
      <c r="BD34" s="106">
        <f t="shared" si="15"/>
        <v>15</v>
      </c>
      <c r="BE34" s="132">
        <f t="shared" si="16"/>
        <v>19</v>
      </c>
      <c r="BF34" s="132">
        <f t="shared" si="17"/>
        <v>16</v>
      </c>
      <c r="BG34" s="132">
        <f t="shared" si="18"/>
        <v>13</v>
      </c>
      <c r="BH34" s="132">
        <f t="shared" si="19"/>
        <v>14</v>
      </c>
      <c r="BI34" s="132">
        <f t="shared" si="20"/>
        <v>11</v>
      </c>
      <c r="BJ34" s="132">
        <f t="shared" si="21"/>
        <v>11</v>
      </c>
      <c r="BK34" s="132">
        <f t="shared" si="22"/>
        <v>12</v>
      </c>
      <c r="BL34" s="107">
        <f t="shared" si="29"/>
        <v>170</v>
      </c>
      <c r="BM34" s="106">
        <f t="shared" si="30"/>
        <v>11</v>
      </c>
      <c r="BN34" s="106">
        <f t="shared" si="31"/>
        <v>25</v>
      </c>
      <c r="BO34" s="108">
        <f t="shared" si="32"/>
        <v>159</v>
      </c>
      <c r="BP34" s="59"/>
    </row>
    <row r="35" spans="1:68" ht="14.25" x14ac:dyDescent="0.2">
      <c r="A35" s="134">
        <v>31</v>
      </c>
      <c r="B35" s="52" t="s">
        <v>74</v>
      </c>
      <c r="C35" s="53" t="s">
        <v>13</v>
      </c>
      <c r="D35" s="158"/>
      <c r="E35" s="136">
        <f t="shared" si="23"/>
        <v>1056.29</v>
      </c>
      <c r="F35" s="151">
        <f t="shared" si="24"/>
        <v>-32.710000000000008</v>
      </c>
      <c r="G35" s="139">
        <v>1089</v>
      </c>
      <c r="H35" s="138"/>
      <c r="I35" s="139">
        <f t="shared" si="25"/>
        <v>-67.545454545454504</v>
      </c>
      <c r="J35" s="140">
        <v>32</v>
      </c>
      <c r="K35" s="141">
        <v>11</v>
      </c>
      <c r="L35" s="150">
        <v>11</v>
      </c>
      <c r="M35" s="148">
        <f t="shared" si="26"/>
        <v>1156.5454545454545</v>
      </c>
      <c r="N35" s="139">
        <f t="shared" si="27"/>
        <v>138</v>
      </c>
      <c r="O35" s="149">
        <f t="shared" si="28"/>
        <v>133</v>
      </c>
      <c r="P35" s="124">
        <v>13</v>
      </c>
      <c r="Q35" s="125">
        <v>0</v>
      </c>
      <c r="R35" s="126">
        <v>22</v>
      </c>
      <c r="S35" s="127">
        <v>0</v>
      </c>
      <c r="T35" s="128">
        <v>29</v>
      </c>
      <c r="U35" s="129">
        <v>3</v>
      </c>
      <c r="V35" s="126">
        <v>32</v>
      </c>
      <c r="W35" s="129">
        <v>1</v>
      </c>
      <c r="X35" s="128">
        <v>5</v>
      </c>
      <c r="Y35" s="129">
        <v>0</v>
      </c>
      <c r="Z35" s="128">
        <v>19</v>
      </c>
      <c r="AA35" s="129">
        <v>1</v>
      </c>
      <c r="AB35" s="128">
        <v>33</v>
      </c>
      <c r="AC35" s="127">
        <v>3</v>
      </c>
      <c r="AD35" s="124">
        <v>10</v>
      </c>
      <c r="AE35" s="125">
        <v>0</v>
      </c>
      <c r="AF35" s="130">
        <v>30</v>
      </c>
      <c r="AG35" s="127">
        <v>0</v>
      </c>
      <c r="AH35" s="126">
        <v>27</v>
      </c>
      <c r="AI35" s="129">
        <v>0</v>
      </c>
      <c r="AJ35" s="126">
        <v>34</v>
      </c>
      <c r="AK35" s="129">
        <v>3</v>
      </c>
      <c r="AL35" s="99"/>
      <c r="AM35" s="100">
        <f t="shared" si="0"/>
        <v>11</v>
      </c>
      <c r="AN35" s="99"/>
      <c r="AO35" s="131">
        <f t="shared" si="1"/>
        <v>1278</v>
      </c>
      <c r="AP35" s="106">
        <f t="shared" si="2"/>
        <v>1148</v>
      </c>
      <c r="AQ35" s="132">
        <f t="shared" si="3"/>
        <v>1101</v>
      </c>
      <c r="AR35" s="106">
        <f t="shared" si="4"/>
        <v>1061</v>
      </c>
      <c r="AS35" s="132">
        <f t="shared" si="5"/>
        <v>1362</v>
      </c>
      <c r="AT35" s="132">
        <f t="shared" si="6"/>
        <v>1187</v>
      </c>
      <c r="AU35" s="132">
        <f t="shared" si="7"/>
        <v>1050</v>
      </c>
      <c r="AV35" s="132">
        <f t="shared" si="8"/>
        <v>1305</v>
      </c>
      <c r="AW35" s="106">
        <f t="shared" si="9"/>
        <v>1090</v>
      </c>
      <c r="AX35" s="132">
        <f t="shared" si="10"/>
        <v>1115</v>
      </c>
      <c r="AY35" s="132">
        <f t="shared" si="11"/>
        <v>1025</v>
      </c>
      <c r="AZ35" s="54"/>
      <c r="BA35" s="133">
        <f t="shared" si="12"/>
        <v>18</v>
      </c>
      <c r="BB35" s="132">
        <f t="shared" si="13"/>
        <v>10</v>
      </c>
      <c r="BC35" s="132">
        <f t="shared" si="14"/>
        <v>5</v>
      </c>
      <c r="BD35" s="106">
        <f t="shared" si="15"/>
        <v>13</v>
      </c>
      <c r="BE35" s="132">
        <f t="shared" si="16"/>
        <v>19</v>
      </c>
      <c r="BF35" s="132">
        <f t="shared" si="17"/>
        <v>11</v>
      </c>
      <c r="BG35" s="132">
        <f t="shared" si="18"/>
        <v>11</v>
      </c>
      <c r="BH35" s="132">
        <f t="shared" si="19"/>
        <v>15</v>
      </c>
      <c r="BI35" s="132">
        <f t="shared" si="20"/>
        <v>15</v>
      </c>
      <c r="BJ35" s="132">
        <f t="shared" si="21"/>
        <v>12</v>
      </c>
      <c r="BK35" s="132">
        <f t="shared" si="22"/>
        <v>9</v>
      </c>
      <c r="BL35" s="107">
        <f t="shared" si="29"/>
        <v>138</v>
      </c>
      <c r="BM35" s="106">
        <f t="shared" si="30"/>
        <v>5</v>
      </c>
      <c r="BN35" s="106">
        <f t="shared" si="31"/>
        <v>19</v>
      </c>
      <c r="BO35" s="108">
        <f t="shared" si="32"/>
        <v>133</v>
      </c>
      <c r="BP35" s="59"/>
    </row>
    <row r="36" spans="1:68" ht="14.25" x14ac:dyDescent="0.2">
      <c r="A36" s="134">
        <v>32</v>
      </c>
      <c r="B36" s="52" t="s">
        <v>80</v>
      </c>
      <c r="C36" s="53" t="s">
        <v>53</v>
      </c>
      <c r="D36" s="158"/>
      <c r="E36" s="136">
        <f t="shared" si="23"/>
        <v>1062.8699999999999</v>
      </c>
      <c r="F36" s="151">
        <f t="shared" si="24"/>
        <v>1.8699999999999939</v>
      </c>
      <c r="G36" s="139">
        <v>1061</v>
      </c>
      <c r="H36" s="138"/>
      <c r="I36" s="139">
        <f t="shared" si="25"/>
        <v>-111.72727272727275</v>
      </c>
      <c r="J36" s="140">
        <v>26</v>
      </c>
      <c r="K36" s="141">
        <v>13</v>
      </c>
      <c r="L36" s="150">
        <v>11</v>
      </c>
      <c r="M36" s="148">
        <f t="shared" si="26"/>
        <v>1172.7272727272727</v>
      </c>
      <c r="N36" s="139">
        <f t="shared" si="27"/>
        <v>148</v>
      </c>
      <c r="O36" s="149">
        <f t="shared" si="28"/>
        <v>144</v>
      </c>
      <c r="P36" s="124">
        <v>14</v>
      </c>
      <c r="Q36" s="125">
        <v>3</v>
      </c>
      <c r="R36" s="126">
        <v>10</v>
      </c>
      <c r="S36" s="127">
        <v>0</v>
      </c>
      <c r="T36" s="128">
        <v>6</v>
      </c>
      <c r="U36" s="129">
        <v>0</v>
      </c>
      <c r="V36" s="126">
        <v>31</v>
      </c>
      <c r="W36" s="129">
        <v>1</v>
      </c>
      <c r="X36" s="128">
        <v>1</v>
      </c>
      <c r="Y36" s="129">
        <v>0</v>
      </c>
      <c r="Z36" s="128">
        <v>35</v>
      </c>
      <c r="AA36" s="129">
        <v>3</v>
      </c>
      <c r="AB36" s="128">
        <v>30</v>
      </c>
      <c r="AC36" s="127">
        <v>3</v>
      </c>
      <c r="AD36" s="124">
        <v>24</v>
      </c>
      <c r="AE36" s="125">
        <v>0</v>
      </c>
      <c r="AF36" s="130">
        <v>26</v>
      </c>
      <c r="AG36" s="127">
        <v>0</v>
      </c>
      <c r="AH36" s="126">
        <v>36</v>
      </c>
      <c r="AI36" s="129">
        <v>0</v>
      </c>
      <c r="AJ36" s="126">
        <v>29</v>
      </c>
      <c r="AK36" s="129">
        <v>3</v>
      </c>
      <c r="AL36" s="99"/>
      <c r="AM36" s="100">
        <f t="shared" si="0"/>
        <v>13</v>
      </c>
      <c r="AN36" s="99"/>
      <c r="AO36" s="131">
        <f t="shared" si="1"/>
        <v>1277</v>
      </c>
      <c r="AP36" s="106">
        <f t="shared" si="2"/>
        <v>1305</v>
      </c>
      <c r="AQ36" s="132">
        <f t="shared" si="3"/>
        <v>1349</v>
      </c>
      <c r="AR36" s="106">
        <f t="shared" si="4"/>
        <v>1089</v>
      </c>
      <c r="AS36" s="132">
        <f t="shared" si="5"/>
        <v>1431</v>
      </c>
      <c r="AT36" s="132">
        <f t="shared" si="6"/>
        <v>1000</v>
      </c>
      <c r="AU36" s="132">
        <f t="shared" si="7"/>
        <v>1090</v>
      </c>
      <c r="AV36" s="132">
        <f t="shared" si="8"/>
        <v>1142</v>
      </c>
      <c r="AW36" s="106">
        <f t="shared" si="9"/>
        <v>1116</v>
      </c>
      <c r="AX36" s="132">
        <f t="shared" si="10"/>
        <v>1000</v>
      </c>
      <c r="AY36" s="132">
        <f t="shared" si="11"/>
        <v>1101</v>
      </c>
      <c r="AZ36" s="54"/>
      <c r="BA36" s="133">
        <f t="shared" si="12"/>
        <v>21</v>
      </c>
      <c r="BB36" s="132">
        <f t="shared" si="13"/>
        <v>15</v>
      </c>
      <c r="BC36" s="132">
        <f t="shared" si="14"/>
        <v>18</v>
      </c>
      <c r="BD36" s="106">
        <f t="shared" si="15"/>
        <v>11</v>
      </c>
      <c r="BE36" s="132">
        <f t="shared" si="16"/>
        <v>11</v>
      </c>
      <c r="BF36" s="132">
        <f t="shared" si="17"/>
        <v>4</v>
      </c>
      <c r="BG36" s="132">
        <f t="shared" si="18"/>
        <v>15</v>
      </c>
      <c r="BH36" s="132">
        <f t="shared" si="19"/>
        <v>16</v>
      </c>
      <c r="BI36" s="132">
        <f t="shared" si="20"/>
        <v>19</v>
      </c>
      <c r="BJ36" s="132">
        <f t="shared" si="21"/>
        <v>13</v>
      </c>
      <c r="BK36" s="132">
        <f t="shared" si="22"/>
        <v>5</v>
      </c>
      <c r="BL36" s="107">
        <f t="shared" si="29"/>
        <v>148</v>
      </c>
      <c r="BM36" s="106">
        <f t="shared" si="30"/>
        <v>4</v>
      </c>
      <c r="BN36" s="106">
        <f t="shared" si="31"/>
        <v>21</v>
      </c>
      <c r="BO36" s="108">
        <f t="shared" si="32"/>
        <v>144</v>
      </c>
      <c r="BP36" s="59"/>
    </row>
    <row r="37" spans="1:68" ht="14.25" x14ac:dyDescent="0.2">
      <c r="A37" s="134">
        <v>33</v>
      </c>
      <c r="B37" s="52" t="s">
        <v>71</v>
      </c>
      <c r="C37" s="53" t="s">
        <v>65</v>
      </c>
      <c r="D37" s="158"/>
      <c r="E37" s="136">
        <f t="shared" si="23"/>
        <v>1053.6500000000001</v>
      </c>
      <c r="F37" s="151">
        <f t="shared" si="24"/>
        <v>3.6499999999999932</v>
      </c>
      <c r="G37" s="139">
        <v>1050</v>
      </c>
      <c r="H37" s="138"/>
      <c r="I37" s="139">
        <f t="shared" si="25"/>
        <v>-217.22222222222217</v>
      </c>
      <c r="J37" s="140">
        <v>31</v>
      </c>
      <c r="K37" s="141">
        <v>11</v>
      </c>
      <c r="L37" s="150">
        <v>9</v>
      </c>
      <c r="M37" s="148">
        <f t="shared" si="26"/>
        <v>1267.2222222222222</v>
      </c>
      <c r="N37" s="139">
        <f t="shared" si="27"/>
        <v>121</v>
      </c>
      <c r="O37" s="149">
        <f t="shared" si="28"/>
        <v>121</v>
      </c>
      <c r="P37" s="124">
        <v>15</v>
      </c>
      <c r="Q37" s="125">
        <v>1</v>
      </c>
      <c r="R37" s="126">
        <v>9</v>
      </c>
      <c r="S37" s="127">
        <v>0</v>
      </c>
      <c r="T37" s="128">
        <v>26</v>
      </c>
      <c r="U37" s="129">
        <v>1</v>
      </c>
      <c r="V37" s="126">
        <v>21</v>
      </c>
      <c r="W37" s="129">
        <v>0</v>
      </c>
      <c r="X37" s="128">
        <v>27</v>
      </c>
      <c r="Y37" s="129">
        <v>3</v>
      </c>
      <c r="Z37" s="128">
        <v>28</v>
      </c>
      <c r="AA37" s="129">
        <v>0</v>
      </c>
      <c r="AB37" s="128">
        <v>31</v>
      </c>
      <c r="AC37" s="127">
        <v>0</v>
      </c>
      <c r="AD37" s="124">
        <v>29</v>
      </c>
      <c r="AE37" s="125">
        <v>3</v>
      </c>
      <c r="AF37" s="130">
        <v>23</v>
      </c>
      <c r="AG37" s="127">
        <v>0</v>
      </c>
      <c r="AH37" s="182">
        <v>999</v>
      </c>
      <c r="AI37" s="183">
        <v>3</v>
      </c>
      <c r="AJ37" s="184"/>
      <c r="AK37" s="185">
        <v>0</v>
      </c>
      <c r="AL37" s="99"/>
      <c r="AM37" s="100">
        <f t="shared" si="0"/>
        <v>11</v>
      </c>
      <c r="AN37" s="99"/>
      <c r="AO37" s="131">
        <f t="shared" si="1"/>
        <v>1273</v>
      </c>
      <c r="AP37" s="106">
        <f t="shared" si="2"/>
        <v>1306</v>
      </c>
      <c r="AQ37" s="132">
        <f t="shared" si="3"/>
        <v>1116</v>
      </c>
      <c r="AR37" s="106">
        <f t="shared" si="4"/>
        <v>1155</v>
      </c>
      <c r="AS37" s="132">
        <f t="shared" si="5"/>
        <v>1115</v>
      </c>
      <c r="AT37" s="132">
        <f t="shared" si="6"/>
        <v>1106</v>
      </c>
      <c r="AU37" s="132">
        <f t="shared" si="7"/>
        <v>1089</v>
      </c>
      <c r="AV37" s="132">
        <f t="shared" si="8"/>
        <v>1101</v>
      </c>
      <c r="AW37" s="106">
        <f t="shared" si="9"/>
        <v>1144</v>
      </c>
      <c r="AX37" s="132">
        <f t="shared" si="10"/>
        <v>1000</v>
      </c>
      <c r="AY37" s="132"/>
      <c r="AZ37" s="54"/>
      <c r="BA37" s="133">
        <f t="shared" si="12"/>
        <v>16</v>
      </c>
      <c r="BB37" s="132">
        <f t="shared" si="13"/>
        <v>16</v>
      </c>
      <c r="BC37" s="132">
        <f t="shared" si="14"/>
        <v>19</v>
      </c>
      <c r="BD37" s="106">
        <f t="shared" si="15"/>
        <v>14</v>
      </c>
      <c r="BE37" s="132">
        <f t="shared" si="16"/>
        <v>12</v>
      </c>
      <c r="BF37" s="132">
        <f t="shared" si="17"/>
        <v>14</v>
      </c>
      <c r="BG37" s="132">
        <f t="shared" si="18"/>
        <v>11</v>
      </c>
      <c r="BH37" s="132">
        <f t="shared" si="19"/>
        <v>5</v>
      </c>
      <c r="BI37" s="132">
        <f t="shared" si="20"/>
        <v>14</v>
      </c>
      <c r="BJ37" s="132">
        <f>IF(AH37=999,0,(LOOKUP($AH37,$A$5:$A$40,$K$5:$K$40)))</f>
        <v>0</v>
      </c>
      <c r="BK37" s="132"/>
      <c r="BL37" s="107">
        <f t="shared" si="29"/>
        <v>121</v>
      </c>
      <c r="BM37" s="106">
        <f t="shared" si="30"/>
        <v>0</v>
      </c>
      <c r="BN37" s="106">
        <f t="shared" si="31"/>
        <v>19</v>
      </c>
      <c r="BO37" s="108">
        <f t="shared" si="32"/>
        <v>121</v>
      </c>
      <c r="BP37" s="59"/>
    </row>
    <row r="38" spans="1:68" ht="14.25" x14ac:dyDescent="0.2">
      <c r="A38" s="134">
        <v>34</v>
      </c>
      <c r="B38" s="52" t="s">
        <v>73</v>
      </c>
      <c r="C38" s="52" t="s">
        <v>12</v>
      </c>
      <c r="D38" s="158"/>
      <c r="E38" s="136">
        <f t="shared" si="23"/>
        <v>1000</v>
      </c>
      <c r="F38" s="151">
        <f t="shared" si="24"/>
        <v>-34.380000000000038</v>
      </c>
      <c r="G38" s="139">
        <v>1025</v>
      </c>
      <c r="H38" s="138"/>
      <c r="I38" s="139">
        <f t="shared" si="25"/>
        <v>-123.09090909090901</v>
      </c>
      <c r="J38" s="140">
        <v>34</v>
      </c>
      <c r="K38" s="141">
        <v>9</v>
      </c>
      <c r="L38" s="150">
        <v>11</v>
      </c>
      <c r="M38" s="148">
        <f t="shared" si="26"/>
        <v>1148.090909090909</v>
      </c>
      <c r="N38" s="139">
        <f t="shared" si="27"/>
        <v>127</v>
      </c>
      <c r="O38" s="149">
        <f t="shared" si="28"/>
        <v>123</v>
      </c>
      <c r="P38" s="124">
        <v>16</v>
      </c>
      <c r="Q38" s="125">
        <v>0</v>
      </c>
      <c r="R38" s="126">
        <v>21</v>
      </c>
      <c r="S38" s="127">
        <v>1</v>
      </c>
      <c r="T38" s="128">
        <v>27</v>
      </c>
      <c r="U38" s="129">
        <v>1</v>
      </c>
      <c r="V38" s="126">
        <v>19</v>
      </c>
      <c r="W38" s="129">
        <v>0</v>
      </c>
      <c r="X38" s="128">
        <v>24</v>
      </c>
      <c r="Y38" s="129">
        <v>0</v>
      </c>
      <c r="Z38" s="128">
        <v>29</v>
      </c>
      <c r="AA38" s="129">
        <v>1</v>
      </c>
      <c r="AB38" s="128">
        <v>35</v>
      </c>
      <c r="AC38" s="127">
        <v>3</v>
      </c>
      <c r="AD38" s="124">
        <v>22</v>
      </c>
      <c r="AE38" s="125">
        <v>3</v>
      </c>
      <c r="AF38" s="130">
        <v>8</v>
      </c>
      <c r="AG38" s="127">
        <v>0</v>
      </c>
      <c r="AH38" s="126">
        <v>25</v>
      </c>
      <c r="AI38" s="129">
        <v>0</v>
      </c>
      <c r="AJ38" s="126">
        <v>31</v>
      </c>
      <c r="AK38" s="129">
        <v>0</v>
      </c>
      <c r="AL38" s="99"/>
      <c r="AM38" s="100">
        <f t="shared" si="0"/>
        <v>9</v>
      </c>
      <c r="AN38" s="99"/>
      <c r="AO38" s="131">
        <f t="shared" si="1"/>
        <v>1246</v>
      </c>
      <c r="AP38" s="106">
        <f t="shared" si="2"/>
        <v>1155</v>
      </c>
      <c r="AQ38" s="132">
        <f t="shared" si="3"/>
        <v>1115</v>
      </c>
      <c r="AR38" s="106">
        <f t="shared" si="4"/>
        <v>1187</v>
      </c>
      <c r="AS38" s="132">
        <f t="shared" si="5"/>
        <v>1142</v>
      </c>
      <c r="AT38" s="132">
        <f t="shared" si="6"/>
        <v>1101</v>
      </c>
      <c r="AU38" s="132">
        <f t="shared" si="7"/>
        <v>1000</v>
      </c>
      <c r="AV38" s="132">
        <f t="shared" si="8"/>
        <v>1148</v>
      </c>
      <c r="AW38" s="106">
        <f t="shared" si="9"/>
        <v>1313</v>
      </c>
      <c r="AX38" s="132">
        <f t="shared" si="10"/>
        <v>1133</v>
      </c>
      <c r="AY38" s="132">
        <f t="shared" si="11"/>
        <v>1089</v>
      </c>
      <c r="AZ38" s="54"/>
      <c r="BA38" s="133">
        <f t="shared" si="12"/>
        <v>17</v>
      </c>
      <c r="BB38" s="132">
        <f t="shared" si="13"/>
        <v>14</v>
      </c>
      <c r="BC38" s="132">
        <f t="shared" si="14"/>
        <v>12</v>
      </c>
      <c r="BD38" s="106">
        <f t="shared" si="15"/>
        <v>11</v>
      </c>
      <c r="BE38" s="132">
        <f t="shared" si="16"/>
        <v>16</v>
      </c>
      <c r="BF38" s="132">
        <f t="shared" si="17"/>
        <v>5</v>
      </c>
      <c r="BG38" s="132">
        <f t="shared" si="18"/>
        <v>4</v>
      </c>
      <c r="BH38" s="132">
        <f t="shared" si="19"/>
        <v>10</v>
      </c>
      <c r="BI38" s="132">
        <f t="shared" si="20"/>
        <v>15</v>
      </c>
      <c r="BJ38" s="132">
        <f t="shared" si="21"/>
        <v>12</v>
      </c>
      <c r="BK38" s="132">
        <f t="shared" si="22"/>
        <v>11</v>
      </c>
      <c r="BL38" s="107">
        <f t="shared" si="29"/>
        <v>127</v>
      </c>
      <c r="BM38" s="106">
        <f t="shared" si="30"/>
        <v>4</v>
      </c>
      <c r="BN38" s="106">
        <f t="shared" si="31"/>
        <v>17</v>
      </c>
      <c r="BO38" s="108">
        <f t="shared" si="32"/>
        <v>123</v>
      </c>
      <c r="BP38" s="59"/>
    </row>
    <row r="39" spans="1:68" ht="14.25" x14ac:dyDescent="0.2">
      <c r="A39" s="134">
        <v>35</v>
      </c>
      <c r="B39" s="52" t="s">
        <v>159</v>
      </c>
      <c r="C39" s="53" t="s">
        <v>13</v>
      </c>
      <c r="D39" s="158"/>
      <c r="E39" s="136">
        <f t="shared" si="23"/>
        <v>1000</v>
      </c>
      <c r="F39" s="151">
        <f t="shared" si="24"/>
        <v>0</v>
      </c>
      <c r="G39" s="139">
        <v>1000</v>
      </c>
      <c r="H39" s="138"/>
      <c r="I39" s="139">
        <f t="shared" si="25"/>
        <v>-153</v>
      </c>
      <c r="J39" s="140">
        <v>36</v>
      </c>
      <c r="K39" s="141">
        <v>4</v>
      </c>
      <c r="L39" s="150">
        <v>8</v>
      </c>
      <c r="M39" s="148">
        <f t="shared" si="26"/>
        <v>1153</v>
      </c>
      <c r="N39" s="139">
        <f t="shared" si="27"/>
        <v>95</v>
      </c>
      <c r="O39" s="149">
        <f t="shared" si="28"/>
        <v>90</v>
      </c>
      <c r="P39" s="124">
        <v>17</v>
      </c>
      <c r="Q39" s="125">
        <v>0</v>
      </c>
      <c r="R39" s="126">
        <v>26</v>
      </c>
      <c r="S39" s="127">
        <v>1</v>
      </c>
      <c r="T39" s="128">
        <v>1</v>
      </c>
      <c r="U39" s="129">
        <v>0</v>
      </c>
      <c r="V39" s="126">
        <v>25</v>
      </c>
      <c r="W39" s="129">
        <v>0</v>
      </c>
      <c r="X39" s="128">
        <v>29</v>
      </c>
      <c r="Y39" s="129">
        <v>3</v>
      </c>
      <c r="Z39" s="128">
        <v>32</v>
      </c>
      <c r="AA39" s="129">
        <v>0</v>
      </c>
      <c r="AB39" s="128">
        <v>34</v>
      </c>
      <c r="AC39" s="127">
        <v>0</v>
      </c>
      <c r="AD39" s="124">
        <v>27</v>
      </c>
      <c r="AE39" s="125">
        <v>0</v>
      </c>
      <c r="AF39" s="186"/>
      <c r="AG39" s="187">
        <v>0</v>
      </c>
      <c r="AH39" s="184"/>
      <c r="AI39" s="185">
        <v>0</v>
      </c>
      <c r="AJ39" s="184"/>
      <c r="AK39" s="185">
        <v>0</v>
      </c>
      <c r="AL39" s="99"/>
      <c r="AM39" s="100">
        <f t="shared" si="0"/>
        <v>4</v>
      </c>
      <c r="AN39" s="99"/>
      <c r="AO39" s="131">
        <f t="shared" si="1"/>
        <v>1242</v>
      </c>
      <c r="AP39" s="106">
        <f t="shared" si="2"/>
        <v>1116</v>
      </c>
      <c r="AQ39" s="132">
        <f t="shared" si="3"/>
        <v>1431</v>
      </c>
      <c r="AR39" s="106">
        <f t="shared" si="4"/>
        <v>1133</v>
      </c>
      <c r="AS39" s="132">
        <f t="shared" si="5"/>
        <v>1101</v>
      </c>
      <c r="AT39" s="132">
        <f t="shared" si="6"/>
        <v>1061</v>
      </c>
      <c r="AU39" s="132">
        <f t="shared" si="7"/>
        <v>1025</v>
      </c>
      <c r="AV39" s="132">
        <f t="shared" si="8"/>
        <v>1115</v>
      </c>
      <c r="AW39" s="106"/>
      <c r="AX39" s="132"/>
      <c r="AY39" s="132"/>
      <c r="AZ39" s="54"/>
      <c r="BA39" s="133">
        <f t="shared" si="12"/>
        <v>14</v>
      </c>
      <c r="BB39" s="132">
        <f t="shared" si="13"/>
        <v>19</v>
      </c>
      <c r="BC39" s="132">
        <f t="shared" si="14"/>
        <v>11</v>
      </c>
      <c r="BD39" s="106">
        <f t="shared" si="15"/>
        <v>12</v>
      </c>
      <c r="BE39" s="132">
        <f t="shared" si="16"/>
        <v>5</v>
      </c>
      <c r="BF39" s="132">
        <f t="shared" si="17"/>
        <v>13</v>
      </c>
      <c r="BG39" s="132">
        <f t="shared" si="18"/>
        <v>9</v>
      </c>
      <c r="BH39" s="132">
        <f t="shared" si="19"/>
        <v>12</v>
      </c>
      <c r="BI39" s="132"/>
      <c r="BJ39" s="132"/>
      <c r="BK39" s="132"/>
      <c r="BL39" s="107">
        <f t="shared" si="29"/>
        <v>95</v>
      </c>
      <c r="BM39" s="106">
        <f t="shared" si="30"/>
        <v>5</v>
      </c>
      <c r="BN39" s="106">
        <f t="shared" si="31"/>
        <v>19</v>
      </c>
      <c r="BO39" s="108">
        <f t="shared" si="32"/>
        <v>90</v>
      </c>
      <c r="BP39" s="59"/>
    </row>
    <row r="40" spans="1:68" ht="14.25" x14ac:dyDescent="0.2">
      <c r="A40" s="134">
        <v>36</v>
      </c>
      <c r="B40" s="52" t="s">
        <v>63</v>
      </c>
      <c r="C40" s="53" t="s">
        <v>13</v>
      </c>
      <c r="D40" s="158"/>
      <c r="E40" s="136">
        <f t="shared" si="23"/>
        <v>1013.48</v>
      </c>
      <c r="F40" s="151">
        <f t="shared" si="24"/>
        <v>13.480000000000043</v>
      </c>
      <c r="G40" s="139">
        <v>1000</v>
      </c>
      <c r="H40" s="138"/>
      <c r="I40" s="139">
        <f t="shared" si="25"/>
        <v>-146.90909090909099</v>
      </c>
      <c r="J40" s="140">
        <v>25</v>
      </c>
      <c r="K40" s="141">
        <v>13</v>
      </c>
      <c r="L40" s="150">
        <v>11</v>
      </c>
      <c r="M40" s="148">
        <f t="shared" si="26"/>
        <v>1146.909090909091</v>
      </c>
      <c r="N40" s="139">
        <f t="shared" si="27"/>
        <v>151</v>
      </c>
      <c r="O40" s="149">
        <f t="shared" si="28"/>
        <v>146</v>
      </c>
      <c r="P40" s="124">
        <v>18</v>
      </c>
      <c r="Q40" s="125">
        <v>0</v>
      </c>
      <c r="R40" s="126">
        <v>28</v>
      </c>
      <c r="S40" s="127">
        <v>0</v>
      </c>
      <c r="T40" s="128">
        <v>30</v>
      </c>
      <c r="U40" s="129">
        <v>0</v>
      </c>
      <c r="V40" s="126">
        <v>29</v>
      </c>
      <c r="W40" s="129">
        <v>3</v>
      </c>
      <c r="X40" s="128">
        <v>8</v>
      </c>
      <c r="Y40" s="129">
        <v>0</v>
      </c>
      <c r="Z40" s="128">
        <v>27</v>
      </c>
      <c r="AA40" s="129">
        <v>3</v>
      </c>
      <c r="AB40" s="128">
        <v>25</v>
      </c>
      <c r="AC40" s="127">
        <v>3</v>
      </c>
      <c r="AD40" s="124">
        <v>21</v>
      </c>
      <c r="AE40" s="125">
        <v>0</v>
      </c>
      <c r="AF40" s="130">
        <v>20</v>
      </c>
      <c r="AG40" s="127">
        <v>1</v>
      </c>
      <c r="AH40" s="126">
        <v>32</v>
      </c>
      <c r="AI40" s="129">
        <v>3</v>
      </c>
      <c r="AJ40" s="126">
        <v>24</v>
      </c>
      <c r="AK40" s="129">
        <v>0</v>
      </c>
      <c r="AL40" s="99"/>
      <c r="AM40" s="100">
        <f t="shared" si="0"/>
        <v>13</v>
      </c>
      <c r="AN40" s="99"/>
      <c r="AO40" s="131">
        <f t="shared" si="1"/>
        <v>1229</v>
      </c>
      <c r="AP40" s="106">
        <f t="shared" si="2"/>
        <v>1106</v>
      </c>
      <c r="AQ40" s="132">
        <f t="shared" si="3"/>
        <v>1090</v>
      </c>
      <c r="AR40" s="106">
        <f t="shared" si="4"/>
        <v>1101</v>
      </c>
      <c r="AS40" s="132">
        <f t="shared" si="5"/>
        <v>1313</v>
      </c>
      <c r="AT40" s="132">
        <f t="shared" si="6"/>
        <v>1115</v>
      </c>
      <c r="AU40" s="132">
        <f t="shared" si="7"/>
        <v>1133</v>
      </c>
      <c r="AV40" s="132">
        <f t="shared" si="8"/>
        <v>1155</v>
      </c>
      <c r="AW40" s="106">
        <f t="shared" si="9"/>
        <v>1171</v>
      </c>
      <c r="AX40" s="132">
        <f t="shared" si="10"/>
        <v>1061</v>
      </c>
      <c r="AY40" s="132">
        <f t="shared" si="11"/>
        <v>1142</v>
      </c>
      <c r="AZ40" s="54"/>
      <c r="BA40" s="133">
        <f t="shared" si="12"/>
        <v>18</v>
      </c>
      <c r="BB40" s="132">
        <f t="shared" si="13"/>
        <v>14</v>
      </c>
      <c r="BC40" s="132">
        <f t="shared" si="14"/>
        <v>15</v>
      </c>
      <c r="BD40" s="106">
        <f t="shared" si="15"/>
        <v>5</v>
      </c>
      <c r="BE40" s="132">
        <f t="shared" si="16"/>
        <v>15</v>
      </c>
      <c r="BF40" s="132">
        <f t="shared" si="17"/>
        <v>12</v>
      </c>
      <c r="BG40" s="132">
        <f t="shared" si="18"/>
        <v>12</v>
      </c>
      <c r="BH40" s="132">
        <f t="shared" si="19"/>
        <v>14</v>
      </c>
      <c r="BI40" s="132">
        <f t="shared" si="20"/>
        <v>17</v>
      </c>
      <c r="BJ40" s="132">
        <f t="shared" si="21"/>
        <v>13</v>
      </c>
      <c r="BK40" s="132">
        <f t="shared" si="22"/>
        <v>16</v>
      </c>
      <c r="BL40" s="107">
        <f t="shared" si="29"/>
        <v>151</v>
      </c>
      <c r="BM40" s="106">
        <f t="shared" si="30"/>
        <v>5</v>
      </c>
      <c r="BN40" s="106">
        <f t="shared" si="31"/>
        <v>18</v>
      </c>
      <c r="BO40" s="108">
        <f t="shared" si="32"/>
        <v>146</v>
      </c>
      <c r="BP40" s="59"/>
    </row>
    <row r="41" spans="1:68" ht="20.25" customHeight="1" x14ac:dyDescent="0.2">
      <c r="A41" s="160">
        <f>COUNTIF(A5:A40,"&lt;201")</f>
        <v>36</v>
      </c>
      <c r="B41" s="161"/>
      <c r="C41" s="162"/>
      <c r="D41" s="162"/>
      <c r="E41" s="162"/>
      <c r="F41" s="163"/>
      <c r="G41" s="164"/>
      <c r="H41" s="165"/>
      <c r="I41" s="165"/>
      <c r="J41" s="165"/>
      <c r="K41" s="166"/>
      <c r="L41" s="165"/>
      <c r="M41" s="165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88"/>
      <c r="AG41" s="162"/>
      <c r="AH41" s="162"/>
      <c r="AI41" s="162"/>
      <c r="AJ41" s="162"/>
      <c r="AK41" s="162"/>
      <c r="AL41" s="162"/>
      <c r="AM41" s="162"/>
      <c r="AN41" s="162"/>
      <c r="AO41" s="167"/>
      <c r="AP41" s="168"/>
      <c r="AQ41" s="168"/>
      <c r="AR41" s="167"/>
      <c r="AS41" s="167"/>
      <c r="AT41" s="167"/>
      <c r="AU41" s="167"/>
      <c r="AV41" s="167"/>
      <c r="AW41" s="167"/>
      <c r="AX41" s="167"/>
      <c r="AY41" s="168"/>
      <c r="AZ41" s="54"/>
      <c r="BA41" s="54"/>
      <c r="BB41" s="54"/>
      <c r="BC41" s="54"/>
      <c r="BD41" s="54"/>
      <c r="BE41" s="168"/>
      <c r="BF41" s="167"/>
      <c r="BG41" s="168"/>
      <c r="BH41" s="168"/>
      <c r="BI41" s="168"/>
      <c r="BJ41" s="168"/>
      <c r="BK41" s="168"/>
      <c r="BL41" s="168"/>
      <c r="BM41" s="167"/>
      <c r="BN41" s="168"/>
      <c r="BO41" s="54"/>
      <c r="BP41" s="59"/>
    </row>
    <row r="42" spans="1:68" ht="18" customHeight="1" x14ac:dyDescent="0.2">
      <c r="A42" s="169"/>
      <c r="B42" s="170"/>
      <c r="C42" s="162"/>
      <c r="D42" s="162"/>
      <c r="E42" s="162"/>
      <c r="F42" s="171"/>
      <c r="G42" s="164"/>
      <c r="H42" s="165"/>
      <c r="I42" s="165"/>
      <c r="J42" s="165"/>
      <c r="K42" s="166"/>
      <c r="L42" s="165"/>
      <c r="M42" s="165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7"/>
      <c r="AP42" s="168"/>
      <c r="AQ42" s="168"/>
      <c r="AR42" s="167"/>
      <c r="AS42" s="167"/>
      <c r="AT42" s="167"/>
      <c r="AU42" s="167"/>
      <c r="AV42" s="167"/>
      <c r="AW42" s="167"/>
      <c r="AX42" s="167"/>
      <c r="AY42" s="168"/>
      <c r="AZ42" s="54"/>
      <c r="BA42" s="54"/>
      <c r="BB42" s="54"/>
      <c r="BC42" s="54"/>
      <c r="BD42" s="54"/>
      <c r="BE42" s="168"/>
      <c r="BF42" s="167"/>
      <c r="BG42" s="168"/>
      <c r="BH42" s="168"/>
      <c r="BI42" s="168"/>
      <c r="BJ42" s="168"/>
      <c r="BK42" s="168"/>
      <c r="BL42" s="168"/>
      <c r="BM42" s="167"/>
      <c r="BN42" s="168"/>
      <c r="BO42" s="54"/>
      <c r="BP42" s="59"/>
    </row>
    <row r="43" spans="1:68" x14ac:dyDescent="0.2">
      <c r="A43" s="172"/>
      <c r="B43" s="173"/>
      <c r="C43" s="162"/>
      <c r="D43" s="162"/>
      <c r="E43" s="162"/>
      <c r="F43" s="54"/>
      <c r="G43" s="164"/>
      <c r="H43" s="165"/>
      <c r="I43" s="165"/>
      <c r="J43" s="165"/>
      <c r="K43" s="165"/>
      <c r="L43" s="165"/>
      <c r="M43" s="165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54"/>
      <c r="AP43" s="54"/>
      <c r="AQ43" s="54"/>
      <c r="AR43" s="167"/>
      <c r="AS43" s="167"/>
      <c r="AT43" s="167"/>
      <c r="AU43" s="167"/>
      <c r="AV43" s="167"/>
      <c r="AW43" s="167"/>
      <c r="AX43" s="167"/>
      <c r="AY43" s="54"/>
      <c r="AZ43" s="54"/>
      <c r="BA43" s="54"/>
      <c r="BB43" s="54"/>
      <c r="BC43" s="54"/>
      <c r="BD43" s="54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54"/>
      <c r="BP43" s="59"/>
    </row>
    <row r="44" spans="1:68" ht="15.75" x14ac:dyDescent="0.25">
      <c r="A44" s="210" t="s">
        <v>186</v>
      </c>
      <c r="B44" s="210"/>
      <c r="C44" s="211" t="s">
        <v>187</v>
      </c>
      <c r="D44" s="211"/>
      <c r="E44" s="211"/>
      <c r="F44" s="211"/>
      <c r="G44" s="211"/>
      <c r="H44" s="211"/>
      <c r="I44" s="211"/>
      <c r="J44" s="211"/>
      <c r="K44" s="211"/>
      <c r="L44" s="212" t="s">
        <v>188</v>
      </c>
      <c r="M44" s="212"/>
      <c r="N44" s="212"/>
      <c r="O44" s="212"/>
      <c r="P44" s="212"/>
      <c r="Q44" s="211" t="s">
        <v>189</v>
      </c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174"/>
      <c r="AF44" s="174"/>
      <c r="AG44" s="174"/>
      <c r="AH44" s="174"/>
      <c r="AI44" s="174"/>
      <c r="AJ44" s="174"/>
      <c r="AK44" s="174"/>
      <c r="AL44" s="175"/>
      <c r="AM44" s="175"/>
      <c r="AN44" s="175"/>
      <c r="AO44" s="54"/>
      <c r="AP44" s="54"/>
      <c r="AQ44" s="54"/>
      <c r="AR44" s="168"/>
      <c r="AS44" s="168"/>
      <c r="AT44" s="168"/>
      <c r="AU44" s="168"/>
      <c r="AV44" s="168"/>
      <c r="AW44" s="168"/>
      <c r="AX44" s="168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9"/>
    </row>
    <row r="45" spans="1:68" x14ac:dyDescent="0.2">
      <c r="A45" s="54"/>
      <c r="B45" s="54"/>
      <c r="C45" s="54"/>
      <c r="D45" s="54"/>
      <c r="E45" s="207"/>
      <c r="F45" s="20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9"/>
    </row>
    <row r="46" spans="1:68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9"/>
    </row>
    <row r="47" spans="1:68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9"/>
    </row>
    <row r="48" spans="1:68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9"/>
    </row>
    <row r="49" spans="1:68" x14ac:dyDescent="0.2">
      <c r="A49" s="54"/>
      <c r="B49" s="54"/>
      <c r="C49" s="168"/>
      <c r="D49" s="54"/>
      <c r="E49" s="54"/>
      <c r="F49" s="54"/>
      <c r="G49" s="54"/>
      <c r="H49" s="54"/>
      <c r="I49" s="54"/>
      <c r="J49" s="54"/>
      <c r="K49" s="54"/>
      <c r="L49" s="54"/>
      <c r="M49" s="168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9"/>
    </row>
    <row r="50" spans="1:68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9"/>
    </row>
    <row r="51" spans="1:68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68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68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68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68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68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68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68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68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68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68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68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68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68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  <row r="79" spans="1:39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</row>
    <row r="80" spans="1:39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</row>
    <row r="81" spans="1:39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</row>
    <row r="82" spans="1:39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</row>
    <row r="83" spans="1:39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</row>
    <row r="84" spans="1:39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</row>
    <row r="85" spans="1:39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</row>
    <row r="86" spans="1:39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</row>
    <row r="87" spans="1:39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</row>
    <row r="88" spans="1:39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</row>
    <row r="89" spans="1:39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</row>
    <row r="90" spans="1:39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</row>
    <row r="91" spans="1:39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</row>
  </sheetData>
  <sheetProtection algorithmName="SHA-512" hashValue="absUhdAFdkIgp9xsAjhOuww6OWh8YRoiudqniL97g3HbF44tuV+o4abQIYkZqpRXCtpS4WUOOWb4aoDAneCgGQ==" saltValue="yqSJqXonsXAZa7rEpmP1BQ==" spinCount="100000" sheet="1" objects="1" scenarios="1"/>
  <protectedRanges>
    <protectedRange sqref="L5:L40" name="Diapazons4"/>
    <protectedRange sqref="P5:AK40" name="Diapazons2"/>
    <protectedRange sqref="A1 A3 K41:K42 K5:L40 A41 B42 G5:G40 A5:D40" name="Diapazons1"/>
    <protectedRange sqref="Q3 C44 Q44 J5:J40" name="Diapazons3"/>
  </protectedRanges>
  <mergeCells count="26">
    <mergeCell ref="A1:AG2"/>
    <mergeCell ref="AO1:AP1"/>
    <mergeCell ref="AR1:AT1"/>
    <mergeCell ref="AV1:AW1"/>
    <mergeCell ref="A3:B3"/>
    <mergeCell ref="D3:G3"/>
    <mergeCell ref="M3:P3"/>
    <mergeCell ref="Q3:AK3"/>
    <mergeCell ref="AO3:AY3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E45:F45"/>
    <mergeCell ref="AH4:AI4"/>
    <mergeCell ref="AJ4:AK4"/>
    <mergeCell ref="A44:B44"/>
    <mergeCell ref="C44:K44"/>
    <mergeCell ref="L44:P44"/>
    <mergeCell ref="Q44:AD44"/>
  </mergeCells>
  <conditionalFormatting sqref="B5:B40">
    <cfRule type="expression" dxfId="74" priority="1" stopIfTrue="1">
      <formula>J5=1</formula>
    </cfRule>
    <cfRule type="expression" dxfId="73" priority="2" stopIfTrue="1">
      <formula>J5=2</formula>
    </cfRule>
    <cfRule type="expression" dxfId="72" priority="3" stopIfTrue="1">
      <formula>J5=3</formula>
    </cfRule>
  </conditionalFormatting>
  <conditionalFormatting sqref="BL7:BL40">
    <cfRule type="expression" dxfId="71" priority="4" stopIfTrue="1">
      <formula>A7="X"</formula>
    </cfRule>
  </conditionalFormatting>
  <conditionalFormatting sqref="BM7:BM40">
    <cfRule type="expression" dxfId="70" priority="5" stopIfTrue="1">
      <formula>A7="X"</formula>
    </cfRule>
  </conditionalFormatting>
  <conditionalFormatting sqref="BN7:BN40">
    <cfRule type="expression" dxfId="69" priority="6" stopIfTrue="1">
      <formula>A7="X"</formula>
    </cfRule>
  </conditionalFormatting>
  <conditionalFormatting sqref="BO7:BO40">
    <cfRule type="expression" dxfId="68" priority="7" stopIfTrue="1">
      <formula>A7="X"</formula>
    </cfRule>
  </conditionalFormatting>
  <conditionalFormatting sqref="I5:I40">
    <cfRule type="expression" dxfId="67" priority="8" stopIfTrue="1">
      <formula>I5&gt;150</formula>
    </cfRule>
    <cfRule type="expression" dxfId="66" priority="9" stopIfTrue="1">
      <formula>I5&lt;-150</formula>
    </cfRule>
  </conditionalFormatting>
  <conditionalFormatting sqref="P5:P40">
    <cfRule type="expression" dxfId="65" priority="10" stopIfTrue="1">
      <formula>P5=999</formula>
    </cfRule>
  </conditionalFormatting>
  <conditionalFormatting sqref="R5:R40 T5:T40 V5:V40">
    <cfRule type="expression" dxfId="64" priority="11" stopIfTrue="1">
      <formula>R5=999</formula>
    </cfRule>
  </conditionalFormatting>
  <conditionalFormatting sqref="X5:X40 Z5:Z40 AB5:AB40 AD5:AD40 AF5:AF40 AH5:AH40 AJ5:AJ40">
    <cfRule type="expression" dxfId="63" priority="12" stopIfTrue="1">
      <formula>X5=999</formula>
    </cfRule>
  </conditionalFormatting>
  <conditionalFormatting sqref="Q3:AK3">
    <cfRule type="expression" dxfId="62" priority="13" stopIfTrue="1">
      <formula>$Q$3=""</formula>
    </cfRule>
  </conditionalFormatting>
  <conditionalFormatting sqref="J5">
    <cfRule type="expression" dxfId="61" priority="14" stopIfTrue="1">
      <formula>$J5=""</formula>
    </cfRule>
  </conditionalFormatting>
  <conditionalFormatting sqref="J6:J40">
    <cfRule type="expression" dxfId="60" priority="15" stopIfTrue="1">
      <formula>$J6=0</formula>
    </cfRule>
  </conditionalFormatting>
  <conditionalFormatting sqref="C44:K44">
    <cfRule type="expression" dxfId="59" priority="16" stopIfTrue="1">
      <formula>$C$44=0</formula>
    </cfRule>
  </conditionalFormatting>
  <conditionalFormatting sqref="Q44:AD44">
    <cfRule type="expression" dxfId="58" priority="17" stopIfTrue="1">
      <formula>$Q$44=0</formula>
    </cfRule>
  </conditionalFormatting>
  <printOptions horizontalCentered="1"/>
  <pageMargins left="0.59055118110236227" right="0.39370078740157483" top="0.39370078740157483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89"/>
  <sheetViews>
    <sheetView workbookViewId="0">
      <selection sqref="A1:AG2"/>
    </sheetView>
  </sheetViews>
  <sheetFormatPr defaultRowHeight="12.75" x14ac:dyDescent="0.2"/>
  <cols>
    <col min="1" max="1" width="3.42578125" style="1" customWidth="1"/>
    <col min="2" max="2" width="18.85546875" style="1" customWidth="1"/>
    <col min="3" max="3" width="14.7109375" style="1" customWidth="1"/>
    <col min="4" max="4" width="5" style="1" customWidth="1"/>
    <col min="5" max="6" width="4.7109375" style="1" customWidth="1"/>
    <col min="7" max="7" width="4.5703125" style="1" customWidth="1"/>
    <col min="8" max="8" width="4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18.85546875" style="1" customWidth="1"/>
    <col min="259" max="259" width="14.710937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18.85546875" style="1" customWidth="1"/>
    <col min="515" max="515" width="14.710937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18.85546875" style="1" customWidth="1"/>
    <col min="771" max="771" width="14.710937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18.85546875" style="1" customWidth="1"/>
    <col min="1027" max="1027" width="14.710937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18.85546875" style="1" customWidth="1"/>
    <col min="1283" max="1283" width="14.710937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18.85546875" style="1" customWidth="1"/>
    <col min="1539" max="1539" width="14.710937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18.85546875" style="1" customWidth="1"/>
    <col min="1795" max="1795" width="14.710937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18.85546875" style="1" customWidth="1"/>
    <col min="2051" max="2051" width="14.710937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18.85546875" style="1" customWidth="1"/>
    <col min="2307" max="2307" width="14.710937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18.85546875" style="1" customWidth="1"/>
    <col min="2563" max="2563" width="14.710937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18.85546875" style="1" customWidth="1"/>
    <col min="2819" max="2819" width="14.710937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18.85546875" style="1" customWidth="1"/>
    <col min="3075" max="3075" width="14.710937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18.85546875" style="1" customWidth="1"/>
    <col min="3331" max="3331" width="14.710937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18.85546875" style="1" customWidth="1"/>
    <col min="3587" max="3587" width="14.710937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18.85546875" style="1" customWidth="1"/>
    <col min="3843" max="3843" width="14.710937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18.85546875" style="1" customWidth="1"/>
    <col min="4099" max="4099" width="14.710937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18.85546875" style="1" customWidth="1"/>
    <col min="4355" max="4355" width="14.710937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18.85546875" style="1" customWidth="1"/>
    <col min="4611" max="4611" width="14.710937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18.85546875" style="1" customWidth="1"/>
    <col min="4867" max="4867" width="14.710937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18.85546875" style="1" customWidth="1"/>
    <col min="5123" max="5123" width="14.710937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18.85546875" style="1" customWidth="1"/>
    <col min="5379" max="5379" width="14.710937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18.85546875" style="1" customWidth="1"/>
    <col min="5635" max="5635" width="14.710937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18.85546875" style="1" customWidth="1"/>
    <col min="5891" max="5891" width="14.710937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18.85546875" style="1" customWidth="1"/>
    <col min="6147" max="6147" width="14.710937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18.85546875" style="1" customWidth="1"/>
    <col min="6403" max="6403" width="14.710937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18.85546875" style="1" customWidth="1"/>
    <col min="6659" max="6659" width="14.710937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18.85546875" style="1" customWidth="1"/>
    <col min="6915" max="6915" width="14.710937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18.85546875" style="1" customWidth="1"/>
    <col min="7171" max="7171" width="14.710937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18.85546875" style="1" customWidth="1"/>
    <col min="7427" max="7427" width="14.710937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18.85546875" style="1" customWidth="1"/>
    <col min="7683" max="7683" width="14.710937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18.85546875" style="1" customWidth="1"/>
    <col min="7939" max="7939" width="14.710937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18.85546875" style="1" customWidth="1"/>
    <col min="8195" max="8195" width="14.710937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18.85546875" style="1" customWidth="1"/>
    <col min="8451" max="8451" width="14.710937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18.85546875" style="1" customWidth="1"/>
    <col min="8707" max="8707" width="14.710937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18.85546875" style="1" customWidth="1"/>
    <col min="8963" max="8963" width="14.710937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18.85546875" style="1" customWidth="1"/>
    <col min="9219" max="9219" width="14.710937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18.85546875" style="1" customWidth="1"/>
    <col min="9475" max="9475" width="14.710937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18.85546875" style="1" customWidth="1"/>
    <col min="9731" max="9731" width="14.710937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18.85546875" style="1" customWidth="1"/>
    <col min="9987" max="9987" width="14.710937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18.85546875" style="1" customWidth="1"/>
    <col min="10243" max="10243" width="14.710937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18.85546875" style="1" customWidth="1"/>
    <col min="10499" max="10499" width="14.710937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18.85546875" style="1" customWidth="1"/>
    <col min="10755" max="10755" width="14.710937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18.85546875" style="1" customWidth="1"/>
    <col min="11011" max="11011" width="14.710937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18.85546875" style="1" customWidth="1"/>
    <col min="11267" max="11267" width="14.710937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18.85546875" style="1" customWidth="1"/>
    <col min="11523" max="11523" width="14.710937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18.85546875" style="1" customWidth="1"/>
    <col min="11779" max="11779" width="14.710937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18.85546875" style="1" customWidth="1"/>
    <col min="12035" max="12035" width="14.710937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18.85546875" style="1" customWidth="1"/>
    <col min="12291" max="12291" width="14.710937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18.85546875" style="1" customWidth="1"/>
    <col min="12547" max="12547" width="14.710937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18.85546875" style="1" customWidth="1"/>
    <col min="12803" max="12803" width="14.710937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18.85546875" style="1" customWidth="1"/>
    <col min="13059" max="13059" width="14.710937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18.85546875" style="1" customWidth="1"/>
    <col min="13315" max="13315" width="14.710937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18.85546875" style="1" customWidth="1"/>
    <col min="13571" max="13571" width="14.710937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18.85546875" style="1" customWidth="1"/>
    <col min="13827" max="13827" width="14.710937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18.85546875" style="1" customWidth="1"/>
    <col min="14083" max="14083" width="14.710937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18.85546875" style="1" customWidth="1"/>
    <col min="14339" max="14339" width="14.710937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18.85546875" style="1" customWidth="1"/>
    <col min="14595" max="14595" width="14.710937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18.85546875" style="1" customWidth="1"/>
    <col min="14851" max="14851" width="14.710937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18.85546875" style="1" customWidth="1"/>
    <col min="15107" max="15107" width="14.710937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18.85546875" style="1" customWidth="1"/>
    <col min="15363" max="15363" width="14.710937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18.85546875" style="1" customWidth="1"/>
    <col min="15619" max="15619" width="14.710937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18.85546875" style="1" customWidth="1"/>
    <col min="15875" max="15875" width="14.710937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18.85546875" style="1" customWidth="1"/>
    <col min="16131" max="16131" width="14.710937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17" t="s">
        <v>210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I1" s="54"/>
      <c r="AJ1" s="54"/>
      <c r="AK1" s="54"/>
      <c r="AL1" s="55"/>
      <c r="AM1" s="55"/>
      <c r="AN1" s="56"/>
      <c r="AO1" s="218" t="s">
        <v>161</v>
      </c>
      <c r="AP1" s="219"/>
      <c r="AQ1" s="57">
        <f>SUM(MAX(L5:L38)*3)</f>
        <v>33</v>
      </c>
      <c r="AR1" s="220" t="s">
        <v>162</v>
      </c>
      <c r="AS1" s="221"/>
      <c r="AT1" s="222"/>
      <c r="AU1" s="58">
        <f>SUM(ROUND(AQ1/100*65,0))</f>
        <v>21</v>
      </c>
      <c r="AV1" s="218" t="s">
        <v>163</v>
      </c>
      <c r="AW1" s="219"/>
      <c r="AX1" s="58">
        <f>MAX(L5:L38)</f>
        <v>11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9"/>
    </row>
    <row r="2" spans="1:68" ht="25.5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60"/>
      <c r="AI2" s="60"/>
      <c r="AJ2" s="60"/>
      <c r="AK2" s="60"/>
      <c r="AL2" s="54"/>
      <c r="AM2" s="54"/>
      <c r="AN2" s="54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9"/>
    </row>
    <row r="3" spans="1:68" ht="15.75" x14ac:dyDescent="0.25">
      <c r="A3" s="226" t="s">
        <v>199</v>
      </c>
      <c r="B3" s="226"/>
      <c r="C3" s="62"/>
      <c r="D3" s="212"/>
      <c r="E3" s="212"/>
      <c r="F3" s="212"/>
      <c r="G3" s="212"/>
      <c r="H3" s="63"/>
      <c r="I3" s="64"/>
      <c r="J3" s="64"/>
      <c r="K3" s="64"/>
      <c r="L3" s="64"/>
      <c r="M3" s="212" t="s">
        <v>165</v>
      </c>
      <c r="N3" s="212"/>
      <c r="O3" s="212"/>
      <c r="P3" s="212"/>
      <c r="Q3" s="211" t="s">
        <v>166</v>
      </c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65"/>
      <c r="AM3" s="65"/>
      <c r="AN3" s="65"/>
      <c r="AO3" s="213" t="s">
        <v>167</v>
      </c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54"/>
      <c r="BA3" s="213" t="s">
        <v>168</v>
      </c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59"/>
    </row>
    <row r="4" spans="1:68" ht="24" x14ac:dyDescent="0.2">
      <c r="A4" s="66" t="s">
        <v>169</v>
      </c>
      <c r="B4" s="67" t="s">
        <v>170</v>
      </c>
      <c r="C4" s="68" t="s">
        <v>171</v>
      </c>
      <c r="D4" s="69" t="s">
        <v>0</v>
      </c>
      <c r="E4" s="70" t="s">
        <v>172</v>
      </c>
      <c r="F4" s="71" t="s">
        <v>173</v>
      </c>
      <c r="G4" s="71" t="s">
        <v>174</v>
      </c>
      <c r="H4" s="71"/>
      <c r="I4" s="71" t="s">
        <v>175</v>
      </c>
      <c r="J4" s="71" t="s">
        <v>1</v>
      </c>
      <c r="K4" s="71" t="s">
        <v>176</v>
      </c>
      <c r="L4" s="71" t="s">
        <v>177</v>
      </c>
      <c r="M4" s="71" t="s">
        <v>179</v>
      </c>
      <c r="N4" s="71" t="s">
        <v>180</v>
      </c>
      <c r="O4" s="72" t="s">
        <v>181</v>
      </c>
      <c r="P4" s="214">
        <v>1</v>
      </c>
      <c r="Q4" s="215"/>
      <c r="R4" s="209">
        <v>2</v>
      </c>
      <c r="S4" s="216"/>
      <c r="T4" s="216">
        <v>3</v>
      </c>
      <c r="U4" s="216"/>
      <c r="V4" s="216">
        <v>4</v>
      </c>
      <c r="W4" s="216"/>
      <c r="X4" s="216">
        <v>5</v>
      </c>
      <c r="Y4" s="216"/>
      <c r="Z4" s="216">
        <v>6</v>
      </c>
      <c r="AA4" s="216"/>
      <c r="AB4" s="216">
        <v>7</v>
      </c>
      <c r="AC4" s="216"/>
      <c r="AD4" s="216">
        <v>8</v>
      </c>
      <c r="AE4" s="216"/>
      <c r="AF4" s="216">
        <v>9</v>
      </c>
      <c r="AG4" s="216"/>
      <c r="AH4" s="208">
        <v>10</v>
      </c>
      <c r="AI4" s="209"/>
      <c r="AJ4" s="208">
        <v>11</v>
      </c>
      <c r="AK4" s="209"/>
      <c r="AL4" s="73"/>
      <c r="AM4" s="73"/>
      <c r="AN4" s="73"/>
      <c r="AO4" s="74">
        <v>1</v>
      </c>
      <c r="AP4" s="74">
        <v>2</v>
      </c>
      <c r="AQ4" s="74">
        <v>3</v>
      </c>
      <c r="AR4" s="74">
        <v>4</v>
      </c>
      <c r="AS4" s="74">
        <v>5</v>
      </c>
      <c r="AT4" s="74">
        <v>6</v>
      </c>
      <c r="AU4" s="74">
        <v>7</v>
      </c>
      <c r="AV4" s="74">
        <v>8</v>
      </c>
      <c r="AW4" s="74">
        <v>9</v>
      </c>
      <c r="AX4" s="74">
        <v>10</v>
      </c>
      <c r="AY4" s="74">
        <v>11</v>
      </c>
      <c r="AZ4" s="75"/>
      <c r="BA4" s="76">
        <v>1</v>
      </c>
      <c r="BB4" s="76">
        <v>2</v>
      </c>
      <c r="BC4" s="76">
        <v>3</v>
      </c>
      <c r="BD4" s="76">
        <v>4</v>
      </c>
      <c r="BE4" s="76">
        <v>5</v>
      </c>
      <c r="BF4" s="76">
        <v>6</v>
      </c>
      <c r="BG4" s="76">
        <v>7</v>
      </c>
      <c r="BH4" s="76">
        <v>8</v>
      </c>
      <c r="BI4" s="76">
        <v>9</v>
      </c>
      <c r="BJ4" s="76">
        <v>10</v>
      </c>
      <c r="BK4" s="76">
        <v>11</v>
      </c>
      <c r="BL4" s="76" t="s">
        <v>182</v>
      </c>
      <c r="BM4" s="77" t="s">
        <v>183</v>
      </c>
      <c r="BN4" s="77" t="s">
        <v>184</v>
      </c>
      <c r="BO4" s="78" t="s">
        <v>185</v>
      </c>
      <c r="BP4" s="59"/>
    </row>
    <row r="5" spans="1:68" ht="15.75" x14ac:dyDescent="0.2">
      <c r="A5" s="190">
        <v>1</v>
      </c>
      <c r="B5" s="191" t="s">
        <v>66</v>
      </c>
      <c r="C5" s="192" t="s">
        <v>12</v>
      </c>
      <c r="D5" s="193" t="s">
        <v>50</v>
      </c>
      <c r="E5" s="194">
        <f>IF(G5=0,0,IF(G5+F5&lt;1000,1000,G5+F5))</f>
        <v>1463.19</v>
      </c>
      <c r="F5" s="195">
        <f>IF(L5=0,0,IF(G5+(IF(I5&gt;-150,(IF(I5&gt;=150,IF(K5&gt;=$AU$1,0,SUM(IF(MAX(P5:AK5)=999,K5-3,K5)-L5*3*(15+50)%)*10),SUM(IF(MAX(P5:AK5)=999,K5-3,K5)-L5*3*(I5/10+50)%)*10)),(IF(I5&lt;-150,IF((IF(MAX(P5:AK5)=999,K5-3,K5)-L5*3*(I5/10+50)%)*10&lt;1,0,(IF(MAX(P5:AK5)=999,K5-3,K5)-L5*3*(I5/10+50)%)*10))))),(IF(I5&gt;-150,(IF(I5&gt;150,IF(K5&gt;=$AU$1,0,SUM(IF(MAX(P5:AK5)=999,K5-3,K5)-L5*3*(15+50)%)*10),SUM(IF(MAX(P5:AK5)=999,K5-3,K5)-L5*3*(I5/10+50)%)*10)),(IF(I5&lt;-150,IF((IF(MAX(P5:AK5)=999,K5-3,K5)-L5*3*(I5/10+50)%)*10&lt;1,0,(IF(MAX(P5:AK5)=999,K5-3,K5)-L5*3*(I5/10+50)%)*10)))))))</f>
        <v>39.19000000000004</v>
      </c>
      <c r="G5" s="193">
        <v>1424</v>
      </c>
      <c r="H5" s="196"/>
      <c r="I5" s="197">
        <f>SUM(G5-M5)</f>
        <v>138.81818181818176</v>
      </c>
      <c r="J5" s="200">
        <v>1</v>
      </c>
      <c r="K5" s="198">
        <v>25</v>
      </c>
      <c r="L5" s="88">
        <v>11</v>
      </c>
      <c r="M5" s="88">
        <f>SUM(AO5:AY5)/L5</f>
        <v>1285.1818181818182</v>
      </c>
      <c r="N5" s="85">
        <f>BL5</f>
        <v>201</v>
      </c>
      <c r="O5" s="89">
        <f>BO5</f>
        <v>186</v>
      </c>
      <c r="P5" s="90">
        <v>17</v>
      </c>
      <c r="Q5" s="91">
        <v>3</v>
      </c>
      <c r="R5" s="92">
        <v>12</v>
      </c>
      <c r="S5" s="91">
        <v>1</v>
      </c>
      <c r="T5" s="93">
        <v>14</v>
      </c>
      <c r="U5" s="94">
        <v>3</v>
      </c>
      <c r="V5" s="95">
        <v>15</v>
      </c>
      <c r="W5" s="94">
        <v>3</v>
      </c>
      <c r="X5" s="93">
        <v>8</v>
      </c>
      <c r="Y5" s="94">
        <v>1</v>
      </c>
      <c r="Z5" s="93">
        <v>18</v>
      </c>
      <c r="AA5" s="94">
        <v>1</v>
      </c>
      <c r="AB5" s="93">
        <v>5</v>
      </c>
      <c r="AC5" s="96">
        <v>3</v>
      </c>
      <c r="AD5" s="97">
        <v>2</v>
      </c>
      <c r="AE5" s="98">
        <v>3</v>
      </c>
      <c r="AF5" s="95">
        <v>6</v>
      </c>
      <c r="AG5" s="96">
        <v>3</v>
      </c>
      <c r="AH5" s="95">
        <v>10</v>
      </c>
      <c r="AI5" s="94">
        <v>3</v>
      </c>
      <c r="AJ5" s="93">
        <v>3</v>
      </c>
      <c r="AK5" s="94">
        <v>1</v>
      </c>
      <c r="AL5" s="99"/>
      <c r="AM5" s="100">
        <f t="shared" ref="AM5:AM37" si="0">SUM(Q5+S5+U5+W5+Y5+AA5+AC5+AE5+AG5+AI5+AK5)</f>
        <v>25</v>
      </c>
      <c r="AN5" s="99"/>
      <c r="AO5" s="101">
        <f t="shared" ref="AO5:AO37" si="1">IF(B5="BRIVS",0,(LOOKUP(P5,$A$5:$A$38,$G$5:$G$38)))</f>
        <v>1210</v>
      </c>
      <c r="AP5" s="102">
        <f t="shared" ref="AP5:AP37" si="2">IF(B5="BRIVS",0,(LOOKUP(R5,$A$5:$A$38,$G$5:$G$38)))</f>
        <v>1263</v>
      </c>
      <c r="AQ5" s="103">
        <f t="shared" ref="AQ5:AQ37" si="3">IF(B5="BRIVS",0,(LOOKUP(T5,$A$5:$A$38,$G$5:$G$38)))</f>
        <v>1246</v>
      </c>
      <c r="AR5" s="102">
        <f t="shared" ref="AR5:AR37" si="4">IF(B5="BRIVS",0,(LOOKUP(V5,$A$5:$A$38,$G$5:$G$38)))</f>
        <v>1227</v>
      </c>
      <c r="AS5" s="103">
        <f t="shared" ref="AS5:AS37" si="5">IF(B5="BRIVS",0,(LOOKUP(X5,$A$5:$A$38,$G$5:$G$38)))</f>
        <v>1298</v>
      </c>
      <c r="AT5" s="103">
        <f t="shared" ref="AT5:AT37" si="6">IF(B5="BRIVS",0,(LOOKUP(Z5,$A$5:$A$38,$G$5:$G$38)))</f>
        <v>1191</v>
      </c>
      <c r="AU5" s="103">
        <f t="shared" ref="AU5:AU37" si="7">IF(B5="BRIVS",0,(LOOKUP(AB5,$A$5:$A$38,$G$5:$G$38)))</f>
        <v>1346</v>
      </c>
      <c r="AV5" s="103">
        <f t="shared" ref="AV5:AV37" si="8">IF(B5="BRIVS",0,(LOOKUP(AD5,$A$5:$A$38,$G$5:$G$38)))</f>
        <v>1380</v>
      </c>
      <c r="AW5" s="102">
        <f t="shared" ref="AW5:AW37" si="9">IF(B5="BRIVS",0,(LOOKUP(AF5,$A$5:$A$38,$G$5:$G$38)))</f>
        <v>1321</v>
      </c>
      <c r="AX5" s="103">
        <f t="shared" ref="AX5:AX37" si="10">IF(B5="BRIVS",0,(LOOKUP(AH5,$A$5:$A$38,$G$5:$G$38)))</f>
        <v>1281</v>
      </c>
      <c r="AY5" s="103">
        <f t="shared" ref="AY5:AY37" si="11">IF(B5="BRIVS",0,(LOOKUP(AJ5,$A$5:$A$38,$G$5:$G$38)))</f>
        <v>1374</v>
      </c>
      <c r="AZ5" s="54"/>
      <c r="BA5" s="104">
        <f t="shared" ref="BA5:BA37" si="12">IF(P5=999,0,(LOOKUP($P5,$A$5:$A$38,$K$5:$K$38)))</f>
        <v>15</v>
      </c>
      <c r="BB5" s="105">
        <f t="shared" ref="BB5:BB37" si="13">IF(R5=999,0,(LOOKUP($R5,$A$5:$A$38,$K$5:$K$38)))</f>
        <v>15</v>
      </c>
      <c r="BC5" s="105">
        <f t="shared" ref="BC5:BC37" si="14">IF(T5=999,0,(LOOKUP($T5,$A$5:$A$38,$K$5:$K$38)))</f>
        <v>15</v>
      </c>
      <c r="BD5" s="106">
        <f t="shared" ref="BD5:BD37" si="15">IF(V5=999,0,(LOOKUP($V5,$A$5:$A$38,$K$5:$K$38)))</f>
        <v>20</v>
      </c>
      <c r="BE5" s="105">
        <f t="shared" ref="BE5:BE37" si="16">IF(X5=999,0,(LOOKUP($X5,$A$5:$A$38,$K$5:$K$38)))</f>
        <v>18</v>
      </c>
      <c r="BF5" s="105">
        <f t="shared" ref="BF5:BF37" si="17">IF(Z5=999,0,(LOOKUP($Z5,$A$5:$A$38,$K$5:$K$38)))</f>
        <v>21</v>
      </c>
      <c r="BG5" s="105">
        <f t="shared" ref="BG5:BG37" si="18">IF(AB5=999,0,(LOOKUP($AB5,$A$5:$A$38,$K$5:$K$38)))</f>
        <v>18</v>
      </c>
      <c r="BH5" s="105">
        <f t="shared" ref="BH5:BH37" si="19">IF(AD5=999,0,(LOOKUP($AD5,$A$5:$A$38,$K$5:$K$38)))</f>
        <v>16</v>
      </c>
      <c r="BI5" s="105">
        <f t="shared" ref="BI5:BI37" si="20">IF(AF5=999,0,(LOOKUP($AF5,$A$5:$A$38,$K$5:$K$38)))</f>
        <v>23</v>
      </c>
      <c r="BJ5" s="105">
        <f t="shared" ref="BJ5:BJ37" si="21">IF(AH5=999,0,(LOOKUP($AH5,$A$5:$A$38,$K$5:$K$38)))</f>
        <v>21</v>
      </c>
      <c r="BK5" s="105">
        <f t="shared" ref="BK5:BK37" si="22">IF(AJ5=999,0,(LOOKUP($AJ5,$A$5:$A$38,$K$5:$K$38)))</f>
        <v>19</v>
      </c>
      <c r="BL5" s="107">
        <f>SUM(BA5,BB5,BC5,BD5,BE5,BG5,BF5,BH5,BI5,BJ5,BK5)</f>
        <v>201</v>
      </c>
      <c r="BM5" s="106">
        <f>IF($AX$1&gt;8,(IF($AX$1=9,MIN(BA5:BI5),IF($AX$1=10,MIN(BA5:BJ5),IF($AX$1=11,MIN(BA5:BK5))))),(IF($AX$1=4,MIN(BA5:BD5),IF($AX$1=5,MIN(BA5:BE5),IF($AX$1=6,MIN(BA5:BF5),IF($AX$1=7,MIN(BA5:BG5),IF($AX$1=8,MIN(BA5:BH5))))))))</f>
        <v>15</v>
      </c>
      <c r="BN5" s="106">
        <f>IF($AX$1&gt;8,(IF($AX$1=9,MAX(BA5:BI5),IF($AX$1=10,MAX(BA5:BJ5),IF($AX$1=11,MAX(BA5:BK5))))),(IF($AX$1=4,MAX(BA5:BD5),IF($AX$1=5,MAX(BA5:BE5),IF($AX$1=6,MAX(BA5:BF5),IF($AX$1=7,MAX(BA5:BG5),IF($AX$1=8,MAX(BA5:BH5))))))))</f>
        <v>23</v>
      </c>
      <c r="BO5" s="108">
        <f>SUM($BL5-$BM5)</f>
        <v>186</v>
      </c>
      <c r="BP5" s="59"/>
    </row>
    <row r="6" spans="1:68" ht="14.25" x14ac:dyDescent="0.2">
      <c r="A6" s="134">
        <v>2</v>
      </c>
      <c r="B6" s="52" t="s">
        <v>4</v>
      </c>
      <c r="C6" s="156" t="s">
        <v>12</v>
      </c>
      <c r="D6" s="135"/>
      <c r="E6" s="136">
        <f>IF(G6=0,0,IF(G6+F6&lt;1000,1000,G6+F6))</f>
        <v>1315</v>
      </c>
      <c r="F6" s="151">
        <f>IF(L6=0,0,IF(G6+(IF(I6&gt;-150,(IF(I6&gt;=150,IF(K6&gt;=$AU$1,0,SUM(IF(MAX(P6:AK6)=999,K6-3,K6)-L6*3*(15+50)%)*10),SUM(IF(MAX(P6:AK6)=999,K6-3,K6)-L6*3*(I6/10+50)%)*10)),(IF(I6&lt;-150,IF((IF(MAX(P6:AK6)=999,K6-3,K6)-L6*3*(I6/10+50)%)*10&lt;1,0,(IF(MAX(P6:AK6)=999,K6-3,K6)-L6*3*(I6/10+50)%)*10))))),(IF(I6&gt;-150,(IF(I6&gt;150,IF(K6&gt;=$AU$1,0,SUM(IF(MAX(P6:AK6)=999,K6-3,K6)-L6*3*(15+50)%)*10),SUM(IF(MAX(P6:AK6)=999,K6-3,K6)-L6*3*(I6/10+50)%)*10)),(IF(I6&lt;-150,IF((IF(MAX(P6:AK6)=999,K6-3,K6)-L6*3*(I6/10+50)%)*10&lt;1,0,(IF(MAX(P6:AK6)=999,K6-3,K6)-L6*3*(I6/10+50)%)*10)))))))</f>
        <v>-65</v>
      </c>
      <c r="G6" s="135">
        <v>1380</v>
      </c>
      <c r="H6" s="138"/>
      <c r="I6" s="139">
        <f>SUM(G6-M6)</f>
        <v>155.29999999999995</v>
      </c>
      <c r="J6" s="140">
        <v>13</v>
      </c>
      <c r="K6" s="141">
        <v>16</v>
      </c>
      <c r="L6" s="150">
        <v>10</v>
      </c>
      <c r="M6" s="148">
        <f>SUM(AO6:AY6)/L6</f>
        <v>1224.7</v>
      </c>
      <c r="N6" s="139">
        <f>BL6</f>
        <v>180</v>
      </c>
      <c r="O6" s="149">
        <f>BO6</f>
        <v>180</v>
      </c>
      <c r="P6" s="124">
        <v>18</v>
      </c>
      <c r="Q6" s="125">
        <v>0</v>
      </c>
      <c r="R6" s="126">
        <v>4</v>
      </c>
      <c r="S6" s="127">
        <v>1</v>
      </c>
      <c r="T6" s="128">
        <v>17</v>
      </c>
      <c r="U6" s="129">
        <v>0</v>
      </c>
      <c r="V6" s="126">
        <v>999</v>
      </c>
      <c r="W6" s="129">
        <v>3</v>
      </c>
      <c r="X6" s="128">
        <v>29</v>
      </c>
      <c r="Y6" s="129">
        <v>3</v>
      </c>
      <c r="Z6" s="128">
        <v>19</v>
      </c>
      <c r="AA6" s="129">
        <v>3</v>
      </c>
      <c r="AB6" s="128">
        <v>14</v>
      </c>
      <c r="AC6" s="127">
        <v>3</v>
      </c>
      <c r="AD6" s="124">
        <v>1</v>
      </c>
      <c r="AE6" s="125">
        <v>0</v>
      </c>
      <c r="AF6" s="130">
        <v>31</v>
      </c>
      <c r="AG6" s="127">
        <v>0</v>
      </c>
      <c r="AH6" s="126">
        <v>9</v>
      </c>
      <c r="AI6" s="129">
        <v>3</v>
      </c>
      <c r="AJ6" s="126">
        <v>6</v>
      </c>
      <c r="AK6" s="129">
        <v>0</v>
      </c>
      <c r="AL6" s="99"/>
      <c r="AM6" s="100">
        <f t="shared" si="0"/>
        <v>16</v>
      </c>
      <c r="AN6" s="99"/>
      <c r="AO6" s="131">
        <f t="shared" si="1"/>
        <v>1191</v>
      </c>
      <c r="AP6" s="106">
        <f t="shared" si="2"/>
        <v>1351</v>
      </c>
      <c r="AQ6" s="132">
        <f t="shared" si="3"/>
        <v>1210</v>
      </c>
      <c r="AR6" s="106">
        <f t="shared" si="4"/>
        <v>0</v>
      </c>
      <c r="AS6" s="132">
        <f t="shared" si="5"/>
        <v>1054</v>
      </c>
      <c r="AT6" s="132">
        <f t="shared" si="6"/>
        <v>1154</v>
      </c>
      <c r="AU6" s="132">
        <f t="shared" si="7"/>
        <v>1246</v>
      </c>
      <c r="AV6" s="132">
        <f t="shared" si="8"/>
        <v>1424</v>
      </c>
      <c r="AW6" s="106">
        <f t="shared" si="9"/>
        <v>1000</v>
      </c>
      <c r="AX6" s="132">
        <f t="shared" si="10"/>
        <v>1296</v>
      </c>
      <c r="AY6" s="132">
        <f t="shared" si="11"/>
        <v>1321</v>
      </c>
      <c r="AZ6" s="54"/>
      <c r="BA6" s="133">
        <f t="shared" si="12"/>
        <v>21</v>
      </c>
      <c r="BB6" s="132">
        <f t="shared" si="13"/>
        <v>17</v>
      </c>
      <c r="BC6" s="132">
        <f t="shared" si="14"/>
        <v>15</v>
      </c>
      <c r="BD6" s="106">
        <f t="shared" si="15"/>
        <v>0</v>
      </c>
      <c r="BE6" s="132">
        <f t="shared" si="16"/>
        <v>15</v>
      </c>
      <c r="BF6" s="132">
        <f t="shared" si="17"/>
        <v>15</v>
      </c>
      <c r="BG6" s="132">
        <f t="shared" si="18"/>
        <v>15</v>
      </c>
      <c r="BH6" s="132">
        <f t="shared" si="19"/>
        <v>25</v>
      </c>
      <c r="BI6" s="132">
        <f t="shared" si="20"/>
        <v>19</v>
      </c>
      <c r="BJ6" s="132">
        <f t="shared" si="21"/>
        <v>15</v>
      </c>
      <c r="BK6" s="132">
        <f t="shared" si="22"/>
        <v>23</v>
      </c>
      <c r="BL6" s="107">
        <f>SUM(BA6,BB6,BC6,BD6,BE6,BG6,BF6,BH6,BI6,BJ6,BK6)</f>
        <v>180</v>
      </c>
      <c r="BM6" s="106">
        <f>IF($AX$1&gt;8,(IF($AX$1=9,MIN(BA6:BI6),IF($AX$1=10,MIN(BA6:BJ6),IF($AX$1=11,MIN(BA6:BK6))))),(IF($AX$1=4,MIN(BA6:BD6),IF($AX$1=5,MIN(BA6:BE6),IF($AX$1=6,MIN(BA6:BF6),IF($AX$1=7,MIN(BA6:BG6),IF($AX$1=8,MIN(BA6:BH6))))))))</f>
        <v>0</v>
      </c>
      <c r="BN6" s="106">
        <f>IF($AX$1&gt;8,(IF($AX$1=9,MAX(BA6:BI6),IF($AX$1=10,MAX(BA6:BJ6),IF($AX$1=11,MAX(BA6:BK6))))),(IF($AX$1=4,MAX(BA6:BD6),IF($AX$1=5,MAX(BA6:BE6),IF($AX$1=6,MAX(BA6:BF6),IF($AX$1=7,MAX(BA6:BG6),IF($AX$1=8,MAX(BA6:BH6))))))))</f>
        <v>25</v>
      </c>
      <c r="BO6" s="108">
        <f>SUM($BL6-$BM6)</f>
        <v>180</v>
      </c>
      <c r="BP6" s="59"/>
    </row>
    <row r="7" spans="1:68" ht="14.25" x14ac:dyDescent="0.2">
      <c r="A7" s="134">
        <v>3</v>
      </c>
      <c r="B7" s="52" t="s">
        <v>36</v>
      </c>
      <c r="C7" s="53" t="s">
        <v>37</v>
      </c>
      <c r="D7" s="135" t="s">
        <v>50</v>
      </c>
      <c r="E7" s="136">
        <f t="shared" ref="E7:E37" si="23">IF(G7=0,0,IF(G7+F7&lt;1000,1000,G7+F7))</f>
        <v>1354.57</v>
      </c>
      <c r="F7" s="151">
        <f t="shared" ref="F7:F37" si="24">IF(L7=0,0,IF(G7+(IF(I7&gt;-150,(IF(I7&gt;=150,IF(K7&gt;=$AU$1,0,SUM(IF(MAX(P7:AK7)=999,K7-3,K7)-L7*3*(15+50)%)*10),SUM(IF(MAX(P7:AK7)=999,K7-3,K7)-L7*3*(I7/10+50)%)*10)),(IF(I7&lt;-150,IF((IF(MAX(P7:AK7)=999,K7-3,K7)-L7*3*(I7/10+50)%)*10&lt;1,0,(IF(MAX(P7:AK7)=999,K7-3,K7)-L7*3*(I7/10+50)%)*10))))),(IF(I7&gt;-150,(IF(I7&gt;150,IF(K7&gt;=$AU$1,0,SUM(IF(MAX(P7:AK7)=999,K7-3,K7)-L7*3*(15+50)%)*10),SUM(IF(MAX(P7:AK7)=999,K7-3,K7)-L7*3*(I7/10+50)%)*10)),(IF(I7&lt;-150,IF((IF(MAX(P7:AK7)=999,K7-3,K7)-L7*3*(I7/10+50)%)*10&lt;1,0,(IF(MAX(P7:AK7)=999,K7-3,K7)-L7*3*(I7/10+50)%)*10)))))))</f>
        <v>-19.430000000000049</v>
      </c>
      <c r="G7" s="135">
        <v>1374</v>
      </c>
      <c r="H7" s="138"/>
      <c r="I7" s="139">
        <f t="shared" ref="I7:I37" si="25">SUM(G7-M7)</f>
        <v>134.63636363636374</v>
      </c>
      <c r="J7" s="140">
        <v>6</v>
      </c>
      <c r="K7" s="141">
        <v>19</v>
      </c>
      <c r="L7" s="177">
        <v>11</v>
      </c>
      <c r="M7" s="148">
        <f t="shared" ref="M7:M37" si="26">SUM(AO7:AY7)/L7</f>
        <v>1239.3636363636363</v>
      </c>
      <c r="N7" s="139">
        <f t="shared" ref="N7:N37" si="27">BL7</f>
        <v>196</v>
      </c>
      <c r="O7" s="149">
        <f t="shared" ref="O7:O37" si="28">BO7</f>
        <v>183</v>
      </c>
      <c r="P7" s="124">
        <v>19</v>
      </c>
      <c r="Q7" s="125">
        <v>3</v>
      </c>
      <c r="R7" s="126">
        <v>13</v>
      </c>
      <c r="S7" s="127">
        <v>0</v>
      </c>
      <c r="T7" s="128">
        <v>26</v>
      </c>
      <c r="U7" s="129">
        <v>3</v>
      </c>
      <c r="V7" s="126">
        <v>22</v>
      </c>
      <c r="W7" s="129">
        <v>3</v>
      </c>
      <c r="X7" s="128">
        <v>16</v>
      </c>
      <c r="Y7" s="129">
        <v>1</v>
      </c>
      <c r="Z7" s="128">
        <v>10</v>
      </c>
      <c r="AA7" s="129">
        <v>0</v>
      </c>
      <c r="AB7" s="128">
        <v>4</v>
      </c>
      <c r="AC7" s="127">
        <v>3</v>
      </c>
      <c r="AD7" s="124">
        <v>15</v>
      </c>
      <c r="AE7" s="125">
        <v>1</v>
      </c>
      <c r="AF7" s="130">
        <v>5</v>
      </c>
      <c r="AG7" s="127">
        <v>3</v>
      </c>
      <c r="AH7" s="126">
        <v>18</v>
      </c>
      <c r="AI7" s="129">
        <v>1</v>
      </c>
      <c r="AJ7" s="126">
        <v>1</v>
      </c>
      <c r="AK7" s="129">
        <v>1</v>
      </c>
      <c r="AL7" s="99"/>
      <c r="AM7" s="100">
        <f t="shared" si="0"/>
        <v>19</v>
      </c>
      <c r="AN7" s="99"/>
      <c r="AO7" s="131">
        <f t="shared" si="1"/>
        <v>1154</v>
      </c>
      <c r="AP7" s="106">
        <f t="shared" si="2"/>
        <v>1250</v>
      </c>
      <c r="AQ7" s="132">
        <f t="shared" si="3"/>
        <v>1056</v>
      </c>
      <c r="AR7" s="106">
        <f t="shared" si="4"/>
        <v>1128</v>
      </c>
      <c r="AS7" s="132">
        <f t="shared" si="5"/>
        <v>1225</v>
      </c>
      <c r="AT7" s="132">
        <f t="shared" si="6"/>
        <v>1281</v>
      </c>
      <c r="AU7" s="132">
        <f t="shared" si="7"/>
        <v>1351</v>
      </c>
      <c r="AV7" s="132">
        <f t="shared" si="8"/>
        <v>1227</v>
      </c>
      <c r="AW7" s="106">
        <f t="shared" si="9"/>
        <v>1346</v>
      </c>
      <c r="AX7" s="132">
        <f t="shared" si="10"/>
        <v>1191</v>
      </c>
      <c r="AY7" s="132">
        <f t="shared" si="11"/>
        <v>1424</v>
      </c>
      <c r="AZ7" s="54"/>
      <c r="BA7" s="133">
        <f t="shared" si="12"/>
        <v>15</v>
      </c>
      <c r="BB7" s="132">
        <f t="shared" si="13"/>
        <v>18</v>
      </c>
      <c r="BC7" s="132">
        <f t="shared" si="14"/>
        <v>13</v>
      </c>
      <c r="BD7" s="106">
        <f t="shared" si="15"/>
        <v>13</v>
      </c>
      <c r="BE7" s="132">
        <f t="shared" si="16"/>
        <v>15</v>
      </c>
      <c r="BF7" s="132">
        <f t="shared" si="17"/>
        <v>21</v>
      </c>
      <c r="BG7" s="132">
        <f t="shared" si="18"/>
        <v>17</v>
      </c>
      <c r="BH7" s="132">
        <f t="shared" si="19"/>
        <v>20</v>
      </c>
      <c r="BI7" s="132">
        <f t="shared" si="20"/>
        <v>18</v>
      </c>
      <c r="BJ7" s="132">
        <f t="shared" si="21"/>
        <v>21</v>
      </c>
      <c r="BK7" s="132">
        <f t="shared" si="22"/>
        <v>25</v>
      </c>
      <c r="BL7" s="107">
        <f t="shared" ref="BL7:BL37" si="29">SUM(BA7,BB7,BC7,BD7,BE7,BG7,BF7,BH7,BI7,BJ7,BK7)</f>
        <v>196</v>
      </c>
      <c r="BM7" s="106">
        <f t="shared" ref="BM7:BM37" si="30">IF($AX$1&gt;8,(IF($AX$1=9,MIN(BA7:BI7),IF($AX$1=10,MIN(BA7:BJ7),IF($AX$1=11,MIN(BA7:BK7))))),(IF($AX$1=4,MIN(BA7:BD7),IF($AX$1=5,MIN(BA7:BE7),IF($AX$1=6,MIN(BA7:BF7),IF($AX$1=7,MIN(BA7:BG7),IF($AX$1=8,MIN(BA7:BH7))))))))</f>
        <v>13</v>
      </c>
      <c r="BN7" s="106">
        <f t="shared" ref="BN7:BN37" si="31">IF($AX$1&gt;8,(IF($AX$1=9,MAX(BA7:BI7),IF($AX$1=10,MAX(BA7:BJ7),IF($AX$1=11,MAX(BA7:BK7))))),(IF($AX$1=4,MAX(BA7:BD7),IF($AX$1=5,MAX(BA7:BE7),IF($AX$1=6,MAX(BA7:BF7),IF($AX$1=7,MAX(BA7:BG7),IF($AX$1=8,MAX(BA7:BH7))))))))</f>
        <v>25</v>
      </c>
      <c r="BO7" s="108">
        <f t="shared" ref="BO7:BO37" si="32">SUM($BL7-$BM7)</f>
        <v>183</v>
      </c>
      <c r="BP7" s="59"/>
    </row>
    <row r="8" spans="1:68" ht="14.25" x14ac:dyDescent="0.2">
      <c r="A8" s="134">
        <v>4</v>
      </c>
      <c r="B8" s="52" t="s">
        <v>2</v>
      </c>
      <c r="C8" s="156" t="s">
        <v>12</v>
      </c>
      <c r="D8" s="135"/>
      <c r="E8" s="136">
        <f t="shared" si="23"/>
        <v>1314.21</v>
      </c>
      <c r="F8" s="151">
        <f t="shared" si="24"/>
        <v>-36.79000000000002</v>
      </c>
      <c r="G8" s="135">
        <v>1351</v>
      </c>
      <c r="H8" s="138"/>
      <c r="I8" s="139">
        <f t="shared" si="25"/>
        <v>126.63636363636374</v>
      </c>
      <c r="J8" s="140">
        <v>12</v>
      </c>
      <c r="K8" s="141">
        <v>17</v>
      </c>
      <c r="L8" s="150">
        <v>11</v>
      </c>
      <c r="M8" s="148">
        <f t="shared" si="26"/>
        <v>1224.3636363636363</v>
      </c>
      <c r="N8" s="139">
        <f t="shared" si="27"/>
        <v>161</v>
      </c>
      <c r="O8" s="149">
        <f t="shared" si="28"/>
        <v>149</v>
      </c>
      <c r="P8" s="124">
        <v>20</v>
      </c>
      <c r="Q8" s="125">
        <v>1</v>
      </c>
      <c r="R8" s="126">
        <v>2</v>
      </c>
      <c r="S8" s="127">
        <v>1</v>
      </c>
      <c r="T8" s="128">
        <v>24</v>
      </c>
      <c r="U8" s="129">
        <v>3</v>
      </c>
      <c r="V8" s="126">
        <v>16</v>
      </c>
      <c r="W8" s="129">
        <v>0</v>
      </c>
      <c r="X8" s="128">
        <v>9</v>
      </c>
      <c r="Y8" s="129">
        <v>1</v>
      </c>
      <c r="Z8" s="128">
        <v>28</v>
      </c>
      <c r="AA8" s="129">
        <v>3</v>
      </c>
      <c r="AB8" s="128">
        <v>3</v>
      </c>
      <c r="AC8" s="127">
        <v>0</v>
      </c>
      <c r="AD8" s="124">
        <v>22</v>
      </c>
      <c r="AE8" s="125">
        <v>3</v>
      </c>
      <c r="AF8" s="130">
        <v>7</v>
      </c>
      <c r="AG8" s="127">
        <v>1</v>
      </c>
      <c r="AH8" s="126">
        <v>17</v>
      </c>
      <c r="AI8" s="129">
        <v>1</v>
      </c>
      <c r="AJ8" s="126">
        <v>14</v>
      </c>
      <c r="AK8" s="129">
        <v>3</v>
      </c>
      <c r="AL8" s="99"/>
      <c r="AM8" s="100">
        <f t="shared" si="0"/>
        <v>17</v>
      </c>
      <c r="AN8" s="99"/>
      <c r="AO8" s="131">
        <f t="shared" si="1"/>
        <v>1148</v>
      </c>
      <c r="AP8" s="106">
        <f t="shared" si="2"/>
        <v>1380</v>
      </c>
      <c r="AQ8" s="132">
        <f t="shared" si="3"/>
        <v>1106</v>
      </c>
      <c r="AR8" s="106">
        <f t="shared" si="4"/>
        <v>1225</v>
      </c>
      <c r="AS8" s="132">
        <f t="shared" si="5"/>
        <v>1296</v>
      </c>
      <c r="AT8" s="132">
        <f t="shared" si="6"/>
        <v>1054</v>
      </c>
      <c r="AU8" s="132">
        <f t="shared" si="7"/>
        <v>1374</v>
      </c>
      <c r="AV8" s="132">
        <f t="shared" si="8"/>
        <v>1128</v>
      </c>
      <c r="AW8" s="106">
        <f t="shared" si="9"/>
        <v>1301</v>
      </c>
      <c r="AX8" s="132">
        <f t="shared" si="10"/>
        <v>1210</v>
      </c>
      <c r="AY8" s="132">
        <f t="shared" si="11"/>
        <v>1246</v>
      </c>
      <c r="AZ8" s="54"/>
      <c r="BA8" s="133">
        <f t="shared" si="12"/>
        <v>13</v>
      </c>
      <c r="BB8" s="132">
        <f t="shared" si="13"/>
        <v>16</v>
      </c>
      <c r="BC8" s="132">
        <f t="shared" si="14"/>
        <v>12</v>
      </c>
      <c r="BD8" s="106">
        <f t="shared" si="15"/>
        <v>15</v>
      </c>
      <c r="BE8" s="132">
        <f t="shared" si="16"/>
        <v>15</v>
      </c>
      <c r="BF8" s="132">
        <f t="shared" si="17"/>
        <v>13</v>
      </c>
      <c r="BG8" s="132">
        <f t="shared" si="18"/>
        <v>19</v>
      </c>
      <c r="BH8" s="132">
        <f t="shared" si="19"/>
        <v>13</v>
      </c>
      <c r="BI8" s="132">
        <f t="shared" si="20"/>
        <v>15</v>
      </c>
      <c r="BJ8" s="132">
        <f t="shared" si="21"/>
        <v>15</v>
      </c>
      <c r="BK8" s="132">
        <f t="shared" si="22"/>
        <v>15</v>
      </c>
      <c r="BL8" s="107">
        <f t="shared" si="29"/>
        <v>161</v>
      </c>
      <c r="BM8" s="106">
        <f t="shared" si="30"/>
        <v>12</v>
      </c>
      <c r="BN8" s="106">
        <f t="shared" si="31"/>
        <v>19</v>
      </c>
      <c r="BO8" s="108">
        <f t="shared" si="32"/>
        <v>149</v>
      </c>
      <c r="BP8" s="59"/>
    </row>
    <row r="9" spans="1:68" ht="14.25" x14ac:dyDescent="0.2">
      <c r="A9" s="134">
        <v>5</v>
      </c>
      <c r="B9" s="52" t="s">
        <v>38</v>
      </c>
      <c r="C9" s="53" t="s">
        <v>39</v>
      </c>
      <c r="D9" s="135"/>
      <c r="E9" s="136">
        <f t="shared" si="23"/>
        <v>1331.42</v>
      </c>
      <c r="F9" s="151">
        <f t="shared" si="24"/>
        <v>-14.58000000000002</v>
      </c>
      <c r="G9" s="135">
        <v>1346</v>
      </c>
      <c r="H9" s="138"/>
      <c r="I9" s="139">
        <f t="shared" si="25"/>
        <v>89.63636363636374</v>
      </c>
      <c r="J9" s="140">
        <v>9</v>
      </c>
      <c r="K9" s="141">
        <v>18</v>
      </c>
      <c r="L9" s="146">
        <v>11</v>
      </c>
      <c r="M9" s="148">
        <f t="shared" si="26"/>
        <v>1256.3636363636363</v>
      </c>
      <c r="N9" s="139">
        <f t="shared" si="27"/>
        <v>197</v>
      </c>
      <c r="O9" s="149">
        <f t="shared" si="28"/>
        <v>183</v>
      </c>
      <c r="P9" s="124">
        <v>21</v>
      </c>
      <c r="Q9" s="125">
        <v>3</v>
      </c>
      <c r="R9" s="126">
        <v>14</v>
      </c>
      <c r="S9" s="127">
        <v>1</v>
      </c>
      <c r="T9" s="128">
        <v>25</v>
      </c>
      <c r="U9" s="129">
        <v>3</v>
      </c>
      <c r="V9" s="126">
        <v>6</v>
      </c>
      <c r="W9" s="129">
        <v>1</v>
      </c>
      <c r="X9" s="128">
        <v>12</v>
      </c>
      <c r="Y9" s="129">
        <v>1</v>
      </c>
      <c r="Z9" s="128">
        <v>13</v>
      </c>
      <c r="AA9" s="129">
        <v>3</v>
      </c>
      <c r="AB9" s="128">
        <v>1</v>
      </c>
      <c r="AC9" s="127">
        <v>0</v>
      </c>
      <c r="AD9" s="124">
        <v>8</v>
      </c>
      <c r="AE9" s="125">
        <v>3</v>
      </c>
      <c r="AF9" s="130">
        <v>3</v>
      </c>
      <c r="AG9" s="127">
        <v>0</v>
      </c>
      <c r="AH9" s="126">
        <v>15</v>
      </c>
      <c r="AI9" s="129">
        <v>0</v>
      </c>
      <c r="AJ9" s="126">
        <v>16</v>
      </c>
      <c r="AK9" s="129">
        <v>3</v>
      </c>
      <c r="AL9" s="99"/>
      <c r="AM9" s="100">
        <f t="shared" si="0"/>
        <v>18</v>
      </c>
      <c r="AN9" s="99"/>
      <c r="AO9" s="131">
        <f t="shared" si="1"/>
        <v>1129</v>
      </c>
      <c r="AP9" s="106">
        <f t="shared" si="2"/>
        <v>1246</v>
      </c>
      <c r="AQ9" s="132">
        <f t="shared" si="3"/>
        <v>1063</v>
      </c>
      <c r="AR9" s="106">
        <f t="shared" si="4"/>
        <v>1321</v>
      </c>
      <c r="AS9" s="132">
        <f t="shared" si="5"/>
        <v>1263</v>
      </c>
      <c r="AT9" s="132">
        <f t="shared" si="6"/>
        <v>1250</v>
      </c>
      <c r="AU9" s="132">
        <f t="shared" si="7"/>
        <v>1424</v>
      </c>
      <c r="AV9" s="132">
        <f t="shared" si="8"/>
        <v>1298</v>
      </c>
      <c r="AW9" s="106">
        <f t="shared" si="9"/>
        <v>1374</v>
      </c>
      <c r="AX9" s="132">
        <f t="shared" si="10"/>
        <v>1227</v>
      </c>
      <c r="AY9" s="132">
        <f t="shared" si="11"/>
        <v>1225</v>
      </c>
      <c r="AZ9" s="54"/>
      <c r="BA9" s="133">
        <f t="shared" si="12"/>
        <v>15</v>
      </c>
      <c r="BB9" s="132">
        <f t="shared" si="13"/>
        <v>15</v>
      </c>
      <c r="BC9" s="132">
        <f t="shared" si="14"/>
        <v>14</v>
      </c>
      <c r="BD9" s="106">
        <f t="shared" si="15"/>
        <v>23</v>
      </c>
      <c r="BE9" s="132">
        <f t="shared" si="16"/>
        <v>15</v>
      </c>
      <c r="BF9" s="132">
        <f t="shared" si="17"/>
        <v>18</v>
      </c>
      <c r="BG9" s="132">
        <f t="shared" si="18"/>
        <v>25</v>
      </c>
      <c r="BH9" s="132">
        <f t="shared" si="19"/>
        <v>18</v>
      </c>
      <c r="BI9" s="132">
        <f t="shared" si="20"/>
        <v>19</v>
      </c>
      <c r="BJ9" s="132">
        <f t="shared" si="21"/>
        <v>20</v>
      </c>
      <c r="BK9" s="132">
        <f t="shared" si="22"/>
        <v>15</v>
      </c>
      <c r="BL9" s="107">
        <f t="shared" si="29"/>
        <v>197</v>
      </c>
      <c r="BM9" s="106">
        <f t="shared" si="30"/>
        <v>14</v>
      </c>
      <c r="BN9" s="106">
        <f t="shared" si="31"/>
        <v>25</v>
      </c>
      <c r="BO9" s="108">
        <f t="shared" si="32"/>
        <v>183</v>
      </c>
      <c r="BP9" s="59"/>
    </row>
    <row r="10" spans="1:68" ht="15.75" x14ac:dyDescent="0.2">
      <c r="A10" s="109">
        <v>6</v>
      </c>
      <c r="B10" s="110" t="s">
        <v>146</v>
      </c>
      <c r="C10" s="143" t="s">
        <v>53</v>
      </c>
      <c r="D10" s="112"/>
      <c r="E10" s="113">
        <f t="shared" si="23"/>
        <v>1364.07</v>
      </c>
      <c r="F10" s="176">
        <f t="shared" si="24"/>
        <v>43.070000000000022</v>
      </c>
      <c r="G10" s="112">
        <v>1321</v>
      </c>
      <c r="H10" s="115"/>
      <c r="I10" s="116">
        <f t="shared" si="25"/>
        <v>66.454545454545496</v>
      </c>
      <c r="J10" s="199">
        <v>2</v>
      </c>
      <c r="K10" s="118">
        <v>23</v>
      </c>
      <c r="L10" s="150">
        <v>11</v>
      </c>
      <c r="M10" s="148">
        <f t="shared" si="26"/>
        <v>1254.5454545454545</v>
      </c>
      <c r="N10" s="139">
        <f t="shared" si="27"/>
        <v>206</v>
      </c>
      <c r="O10" s="149">
        <f t="shared" si="28"/>
        <v>193</v>
      </c>
      <c r="P10" s="124">
        <v>22</v>
      </c>
      <c r="Q10" s="125">
        <v>3</v>
      </c>
      <c r="R10" s="126">
        <v>15</v>
      </c>
      <c r="S10" s="127">
        <v>1</v>
      </c>
      <c r="T10" s="128">
        <v>11</v>
      </c>
      <c r="U10" s="129">
        <v>3</v>
      </c>
      <c r="V10" s="126">
        <v>5</v>
      </c>
      <c r="W10" s="129">
        <v>1</v>
      </c>
      <c r="X10" s="128">
        <v>13</v>
      </c>
      <c r="Y10" s="129">
        <v>3</v>
      </c>
      <c r="Z10" s="128">
        <v>8</v>
      </c>
      <c r="AA10" s="129">
        <v>3</v>
      </c>
      <c r="AB10" s="128">
        <v>18</v>
      </c>
      <c r="AC10" s="127">
        <v>3</v>
      </c>
      <c r="AD10" s="124">
        <v>10</v>
      </c>
      <c r="AE10" s="125">
        <v>0</v>
      </c>
      <c r="AF10" s="130">
        <v>1</v>
      </c>
      <c r="AG10" s="127">
        <v>0</v>
      </c>
      <c r="AH10" s="126">
        <v>31</v>
      </c>
      <c r="AI10" s="129">
        <v>3</v>
      </c>
      <c r="AJ10" s="126">
        <v>2</v>
      </c>
      <c r="AK10" s="129">
        <v>3</v>
      </c>
      <c r="AL10" s="99"/>
      <c r="AM10" s="100">
        <f t="shared" si="0"/>
        <v>23</v>
      </c>
      <c r="AN10" s="99"/>
      <c r="AO10" s="131">
        <f t="shared" si="1"/>
        <v>1128</v>
      </c>
      <c r="AP10" s="106">
        <f t="shared" si="2"/>
        <v>1227</v>
      </c>
      <c r="AQ10" s="132">
        <f t="shared" si="3"/>
        <v>1275</v>
      </c>
      <c r="AR10" s="106">
        <f t="shared" si="4"/>
        <v>1346</v>
      </c>
      <c r="AS10" s="132">
        <f t="shared" si="5"/>
        <v>1250</v>
      </c>
      <c r="AT10" s="132">
        <f t="shared" si="6"/>
        <v>1298</v>
      </c>
      <c r="AU10" s="132">
        <f t="shared" si="7"/>
        <v>1191</v>
      </c>
      <c r="AV10" s="132">
        <f t="shared" si="8"/>
        <v>1281</v>
      </c>
      <c r="AW10" s="106">
        <f t="shared" si="9"/>
        <v>1424</v>
      </c>
      <c r="AX10" s="132">
        <f t="shared" si="10"/>
        <v>1000</v>
      </c>
      <c r="AY10" s="132">
        <f t="shared" si="11"/>
        <v>1380</v>
      </c>
      <c r="AZ10" s="54"/>
      <c r="BA10" s="133">
        <f t="shared" si="12"/>
        <v>13</v>
      </c>
      <c r="BB10" s="132">
        <f t="shared" si="13"/>
        <v>20</v>
      </c>
      <c r="BC10" s="132">
        <f t="shared" si="14"/>
        <v>17</v>
      </c>
      <c r="BD10" s="106">
        <f t="shared" si="15"/>
        <v>18</v>
      </c>
      <c r="BE10" s="132">
        <f t="shared" si="16"/>
        <v>18</v>
      </c>
      <c r="BF10" s="132">
        <f t="shared" si="17"/>
        <v>18</v>
      </c>
      <c r="BG10" s="132">
        <f t="shared" si="18"/>
        <v>21</v>
      </c>
      <c r="BH10" s="132">
        <f t="shared" si="19"/>
        <v>21</v>
      </c>
      <c r="BI10" s="132">
        <f t="shared" si="20"/>
        <v>25</v>
      </c>
      <c r="BJ10" s="132">
        <f t="shared" si="21"/>
        <v>19</v>
      </c>
      <c r="BK10" s="132">
        <f t="shared" si="22"/>
        <v>16</v>
      </c>
      <c r="BL10" s="107">
        <f t="shared" si="29"/>
        <v>206</v>
      </c>
      <c r="BM10" s="106">
        <f t="shared" si="30"/>
        <v>13</v>
      </c>
      <c r="BN10" s="106">
        <f t="shared" si="31"/>
        <v>25</v>
      </c>
      <c r="BO10" s="108">
        <f t="shared" si="32"/>
        <v>193</v>
      </c>
      <c r="BP10" s="59"/>
    </row>
    <row r="11" spans="1:68" ht="14.25" x14ac:dyDescent="0.2">
      <c r="A11" s="134">
        <v>7</v>
      </c>
      <c r="B11" s="52" t="s">
        <v>6</v>
      </c>
      <c r="C11" s="156" t="s">
        <v>12</v>
      </c>
      <c r="D11" s="135"/>
      <c r="E11" s="136">
        <f t="shared" si="23"/>
        <v>1244.45</v>
      </c>
      <c r="F11" s="151">
        <f t="shared" si="24"/>
        <v>-56.550000000000011</v>
      </c>
      <c r="G11" s="135">
        <v>1301</v>
      </c>
      <c r="H11" s="138"/>
      <c r="I11" s="139">
        <f t="shared" si="25"/>
        <v>125.90909090909099</v>
      </c>
      <c r="J11" s="140">
        <v>19</v>
      </c>
      <c r="K11" s="141">
        <v>15</v>
      </c>
      <c r="L11" s="150">
        <v>11</v>
      </c>
      <c r="M11" s="148">
        <f t="shared" si="26"/>
        <v>1175.090909090909</v>
      </c>
      <c r="N11" s="139">
        <f t="shared" si="27"/>
        <v>168</v>
      </c>
      <c r="O11" s="149">
        <f t="shared" si="28"/>
        <v>161</v>
      </c>
      <c r="P11" s="124">
        <v>23</v>
      </c>
      <c r="Q11" s="125">
        <v>3</v>
      </c>
      <c r="R11" s="126">
        <v>16</v>
      </c>
      <c r="S11" s="127">
        <v>0</v>
      </c>
      <c r="T11" s="128">
        <v>27</v>
      </c>
      <c r="U11" s="129">
        <v>3</v>
      </c>
      <c r="V11" s="126">
        <v>18</v>
      </c>
      <c r="W11" s="129">
        <v>0</v>
      </c>
      <c r="X11" s="128">
        <v>31</v>
      </c>
      <c r="Y11" s="129">
        <v>3</v>
      </c>
      <c r="Z11" s="128">
        <v>15</v>
      </c>
      <c r="AA11" s="129">
        <v>1</v>
      </c>
      <c r="AB11" s="128">
        <v>24</v>
      </c>
      <c r="AC11" s="127">
        <v>3</v>
      </c>
      <c r="AD11" s="124">
        <v>11</v>
      </c>
      <c r="AE11" s="125">
        <v>0</v>
      </c>
      <c r="AF11" s="130">
        <v>4</v>
      </c>
      <c r="AG11" s="127">
        <v>1</v>
      </c>
      <c r="AH11" s="126">
        <v>13</v>
      </c>
      <c r="AI11" s="129">
        <v>0</v>
      </c>
      <c r="AJ11" s="126">
        <v>21</v>
      </c>
      <c r="AK11" s="129">
        <v>1</v>
      </c>
      <c r="AL11" s="99"/>
      <c r="AM11" s="100">
        <f t="shared" si="0"/>
        <v>15</v>
      </c>
      <c r="AN11" s="99"/>
      <c r="AO11" s="131">
        <f t="shared" si="1"/>
        <v>1116</v>
      </c>
      <c r="AP11" s="106">
        <f t="shared" si="2"/>
        <v>1225</v>
      </c>
      <c r="AQ11" s="132">
        <f t="shared" si="3"/>
        <v>1056</v>
      </c>
      <c r="AR11" s="106">
        <f t="shared" si="4"/>
        <v>1191</v>
      </c>
      <c r="AS11" s="132">
        <f t="shared" si="5"/>
        <v>1000</v>
      </c>
      <c r="AT11" s="132">
        <f t="shared" si="6"/>
        <v>1227</v>
      </c>
      <c r="AU11" s="132">
        <f t="shared" si="7"/>
        <v>1106</v>
      </c>
      <c r="AV11" s="132">
        <f t="shared" si="8"/>
        <v>1275</v>
      </c>
      <c r="AW11" s="106">
        <f t="shared" si="9"/>
        <v>1351</v>
      </c>
      <c r="AX11" s="132">
        <f t="shared" si="10"/>
        <v>1250</v>
      </c>
      <c r="AY11" s="132">
        <f t="shared" si="11"/>
        <v>1129</v>
      </c>
      <c r="AZ11" s="54"/>
      <c r="BA11" s="133">
        <f t="shared" si="12"/>
        <v>7</v>
      </c>
      <c r="BB11" s="132">
        <f t="shared" si="13"/>
        <v>15</v>
      </c>
      <c r="BC11" s="132">
        <f t="shared" si="14"/>
        <v>7</v>
      </c>
      <c r="BD11" s="106">
        <f t="shared" si="15"/>
        <v>21</v>
      </c>
      <c r="BE11" s="132">
        <f t="shared" si="16"/>
        <v>19</v>
      </c>
      <c r="BF11" s="132">
        <f t="shared" si="17"/>
        <v>20</v>
      </c>
      <c r="BG11" s="132">
        <f t="shared" si="18"/>
        <v>12</v>
      </c>
      <c r="BH11" s="132">
        <f t="shared" si="19"/>
        <v>17</v>
      </c>
      <c r="BI11" s="132">
        <f t="shared" si="20"/>
        <v>17</v>
      </c>
      <c r="BJ11" s="132">
        <f t="shared" si="21"/>
        <v>18</v>
      </c>
      <c r="BK11" s="132">
        <f t="shared" si="22"/>
        <v>15</v>
      </c>
      <c r="BL11" s="107">
        <f t="shared" si="29"/>
        <v>168</v>
      </c>
      <c r="BM11" s="106">
        <f t="shared" si="30"/>
        <v>7</v>
      </c>
      <c r="BN11" s="106">
        <f t="shared" si="31"/>
        <v>21</v>
      </c>
      <c r="BO11" s="108">
        <f t="shared" si="32"/>
        <v>161</v>
      </c>
      <c r="BP11" s="59"/>
    </row>
    <row r="12" spans="1:68" ht="14.25" x14ac:dyDescent="0.2">
      <c r="A12" s="134">
        <v>8</v>
      </c>
      <c r="B12" s="52" t="s">
        <v>200</v>
      </c>
      <c r="C12" s="53" t="s">
        <v>15</v>
      </c>
      <c r="D12" s="152"/>
      <c r="E12" s="136">
        <f t="shared" si="23"/>
        <v>1300.43</v>
      </c>
      <c r="F12" s="151">
        <f t="shared" si="24"/>
        <v>2.4300000000000566</v>
      </c>
      <c r="G12" s="135">
        <v>1298</v>
      </c>
      <c r="H12" s="138"/>
      <c r="I12" s="139">
        <f t="shared" si="25"/>
        <v>38.090909090909008</v>
      </c>
      <c r="J12" s="140">
        <v>8</v>
      </c>
      <c r="K12" s="141">
        <v>18</v>
      </c>
      <c r="L12" s="150">
        <v>11</v>
      </c>
      <c r="M12" s="148">
        <f t="shared" si="26"/>
        <v>1259.909090909091</v>
      </c>
      <c r="N12" s="139">
        <f t="shared" si="27"/>
        <v>203</v>
      </c>
      <c r="O12" s="149">
        <f t="shared" si="28"/>
        <v>191</v>
      </c>
      <c r="P12" s="124">
        <v>24</v>
      </c>
      <c r="Q12" s="125">
        <v>3</v>
      </c>
      <c r="R12" s="126">
        <v>18</v>
      </c>
      <c r="S12" s="127">
        <v>3</v>
      </c>
      <c r="T12" s="128">
        <v>13</v>
      </c>
      <c r="U12" s="129">
        <v>3</v>
      </c>
      <c r="V12" s="126">
        <v>10</v>
      </c>
      <c r="W12" s="129">
        <v>1</v>
      </c>
      <c r="X12" s="128">
        <v>1</v>
      </c>
      <c r="Y12" s="129">
        <v>1</v>
      </c>
      <c r="Z12" s="128">
        <v>6</v>
      </c>
      <c r="AA12" s="129">
        <v>0</v>
      </c>
      <c r="AB12" s="128">
        <v>15</v>
      </c>
      <c r="AC12" s="127">
        <v>0</v>
      </c>
      <c r="AD12" s="124">
        <v>5</v>
      </c>
      <c r="AE12" s="125">
        <v>0</v>
      </c>
      <c r="AF12" s="130">
        <v>9</v>
      </c>
      <c r="AG12" s="127">
        <v>1</v>
      </c>
      <c r="AH12" s="126">
        <v>12</v>
      </c>
      <c r="AI12" s="129">
        <v>3</v>
      </c>
      <c r="AJ12" s="126">
        <v>19</v>
      </c>
      <c r="AK12" s="129">
        <v>3</v>
      </c>
      <c r="AL12" s="99"/>
      <c r="AM12" s="100">
        <f t="shared" si="0"/>
        <v>18</v>
      </c>
      <c r="AN12" s="99"/>
      <c r="AO12" s="131">
        <f t="shared" si="1"/>
        <v>1106</v>
      </c>
      <c r="AP12" s="106">
        <f t="shared" si="2"/>
        <v>1191</v>
      </c>
      <c r="AQ12" s="132">
        <f t="shared" si="3"/>
        <v>1250</v>
      </c>
      <c r="AR12" s="106">
        <f t="shared" si="4"/>
        <v>1281</v>
      </c>
      <c r="AS12" s="132">
        <f t="shared" si="5"/>
        <v>1424</v>
      </c>
      <c r="AT12" s="132">
        <f t="shared" si="6"/>
        <v>1321</v>
      </c>
      <c r="AU12" s="132">
        <f t="shared" si="7"/>
        <v>1227</v>
      </c>
      <c r="AV12" s="132">
        <f t="shared" si="8"/>
        <v>1346</v>
      </c>
      <c r="AW12" s="106">
        <f t="shared" si="9"/>
        <v>1296</v>
      </c>
      <c r="AX12" s="132">
        <f t="shared" si="10"/>
        <v>1263</v>
      </c>
      <c r="AY12" s="132">
        <f t="shared" si="11"/>
        <v>1154</v>
      </c>
      <c r="AZ12" s="54"/>
      <c r="BA12" s="133">
        <f t="shared" si="12"/>
        <v>12</v>
      </c>
      <c r="BB12" s="132">
        <f t="shared" si="13"/>
        <v>21</v>
      </c>
      <c r="BC12" s="132">
        <f t="shared" si="14"/>
        <v>18</v>
      </c>
      <c r="BD12" s="106">
        <f t="shared" si="15"/>
        <v>21</v>
      </c>
      <c r="BE12" s="132">
        <f t="shared" si="16"/>
        <v>25</v>
      </c>
      <c r="BF12" s="132">
        <f t="shared" si="17"/>
        <v>23</v>
      </c>
      <c r="BG12" s="132">
        <f t="shared" si="18"/>
        <v>20</v>
      </c>
      <c r="BH12" s="132">
        <f t="shared" si="19"/>
        <v>18</v>
      </c>
      <c r="BI12" s="132">
        <f t="shared" si="20"/>
        <v>15</v>
      </c>
      <c r="BJ12" s="132">
        <f t="shared" si="21"/>
        <v>15</v>
      </c>
      <c r="BK12" s="132">
        <f t="shared" si="22"/>
        <v>15</v>
      </c>
      <c r="BL12" s="107">
        <f t="shared" si="29"/>
        <v>203</v>
      </c>
      <c r="BM12" s="106">
        <f t="shared" si="30"/>
        <v>12</v>
      </c>
      <c r="BN12" s="106">
        <f t="shared" si="31"/>
        <v>25</v>
      </c>
      <c r="BO12" s="108">
        <f t="shared" si="32"/>
        <v>191</v>
      </c>
      <c r="BP12" s="59"/>
    </row>
    <row r="13" spans="1:68" ht="14.25" x14ac:dyDescent="0.2">
      <c r="A13" s="134">
        <v>9</v>
      </c>
      <c r="B13" s="52" t="s">
        <v>40</v>
      </c>
      <c r="C13" s="53" t="s">
        <v>39</v>
      </c>
      <c r="D13" s="152"/>
      <c r="E13" s="136">
        <f t="shared" si="23"/>
        <v>1231.5</v>
      </c>
      <c r="F13" s="151">
        <f t="shared" si="24"/>
        <v>-64.5</v>
      </c>
      <c r="G13" s="135">
        <v>1296</v>
      </c>
      <c r="H13" s="138"/>
      <c r="I13" s="139">
        <f t="shared" si="25"/>
        <v>157.27272727272725</v>
      </c>
      <c r="J13" s="140">
        <v>22</v>
      </c>
      <c r="K13" s="141">
        <v>15</v>
      </c>
      <c r="L13" s="150">
        <v>11</v>
      </c>
      <c r="M13" s="148">
        <f t="shared" si="26"/>
        <v>1138.7272727272727</v>
      </c>
      <c r="N13" s="139">
        <f t="shared" si="27"/>
        <v>147</v>
      </c>
      <c r="O13" s="149">
        <f t="shared" si="28"/>
        <v>140</v>
      </c>
      <c r="P13" s="124">
        <v>25</v>
      </c>
      <c r="Q13" s="125">
        <v>0</v>
      </c>
      <c r="R13" s="126">
        <v>29</v>
      </c>
      <c r="S13" s="127">
        <v>0</v>
      </c>
      <c r="T13" s="128">
        <v>30</v>
      </c>
      <c r="U13" s="129">
        <v>1</v>
      </c>
      <c r="V13" s="126">
        <v>33</v>
      </c>
      <c r="W13" s="129">
        <v>3</v>
      </c>
      <c r="X13" s="128">
        <v>4</v>
      </c>
      <c r="Y13" s="129">
        <v>1</v>
      </c>
      <c r="Z13" s="128">
        <v>26</v>
      </c>
      <c r="AA13" s="129">
        <v>3</v>
      </c>
      <c r="AB13" s="128">
        <v>12</v>
      </c>
      <c r="AC13" s="127">
        <v>0</v>
      </c>
      <c r="AD13" s="124">
        <v>32</v>
      </c>
      <c r="AE13" s="125">
        <v>3</v>
      </c>
      <c r="AF13" s="130">
        <v>8</v>
      </c>
      <c r="AG13" s="127">
        <v>1</v>
      </c>
      <c r="AH13" s="126">
        <v>2</v>
      </c>
      <c r="AI13" s="129">
        <v>0</v>
      </c>
      <c r="AJ13" s="126">
        <v>27</v>
      </c>
      <c r="AK13" s="129">
        <v>3</v>
      </c>
      <c r="AL13" s="99"/>
      <c r="AM13" s="100">
        <f t="shared" si="0"/>
        <v>15</v>
      </c>
      <c r="AN13" s="99"/>
      <c r="AO13" s="131">
        <f t="shared" si="1"/>
        <v>1063</v>
      </c>
      <c r="AP13" s="106">
        <f t="shared" si="2"/>
        <v>1054</v>
      </c>
      <c r="AQ13" s="132">
        <f t="shared" si="3"/>
        <v>1005</v>
      </c>
      <c r="AR13" s="106">
        <f t="shared" si="4"/>
        <v>1000</v>
      </c>
      <c r="AS13" s="132">
        <f t="shared" si="5"/>
        <v>1351</v>
      </c>
      <c r="AT13" s="132">
        <f t="shared" si="6"/>
        <v>1056</v>
      </c>
      <c r="AU13" s="132">
        <f t="shared" si="7"/>
        <v>1263</v>
      </c>
      <c r="AV13" s="132">
        <f t="shared" si="8"/>
        <v>1000</v>
      </c>
      <c r="AW13" s="106">
        <f t="shared" si="9"/>
        <v>1298</v>
      </c>
      <c r="AX13" s="132">
        <f t="shared" si="10"/>
        <v>1380</v>
      </c>
      <c r="AY13" s="132">
        <f t="shared" si="11"/>
        <v>1056</v>
      </c>
      <c r="AZ13" s="54"/>
      <c r="BA13" s="133">
        <f t="shared" si="12"/>
        <v>14</v>
      </c>
      <c r="BB13" s="132">
        <f t="shared" si="13"/>
        <v>15</v>
      </c>
      <c r="BC13" s="132">
        <f t="shared" si="14"/>
        <v>14</v>
      </c>
      <c r="BD13" s="106">
        <f t="shared" si="15"/>
        <v>11</v>
      </c>
      <c r="BE13" s="132">
        <f t="shared" si="16"/>
        <v>17</v>
      </c>
      <c r="BF13" s="132">
        <f t="shared" si="17"/>
        <v>13</v>
      </c>
      <c r="BG13" s="132">
        <f t="shared" si="18"/>
        <v>15</v>
      </c>
      <c r="BH13" s="132">
        <f t="shared" si="19"/>
        <v>7</v>
      </c>
      <c r="BI13" s="132">
        <f t="shared" si="20"/>
        <v>18</v>
      </c>
      <c r="BJ13" s="132">
        <f t="shared" si="21"/>
        <v>16</v>
      </c>
      <c r="BK13" s="132">
        <f t="shared" si="22"/>
        <v>7</v>
      </c>
      <c r="BL13" s="107">
        <f t="shared" si="29"/>
        <v>147</v>
      </c>
      <c r="BM13" s="106">
        <f t="shared" si="30"/>
        <v>7</v>
      </c>
      <c r="BN13" s="106">
        <f t="shared" si="31"/>
        <v>18</v>
      </c>
      <c r="BO13" s="108">
        <f t="shared" si="32"/>
        <v>140</v>
      </c>
      <c r="BP13" s="59"/>
    </row>
    <row r="14" spans="1:68" ht="14.25" x14ac:dyDescent="0.2">
      <c r="A14" s="134">
        <v>10</v>
      </c>
      <c r="B14" s="52" t="s">
        <v>151</v>
      </c>
      <c r="C14" s="53" t="s">
        <v>152</v>
      </c>
      <c r="D14" s="152"/>
      <c r="E14" s="136">
        <f t="shared" si="23"/>
        <v>1314.18</v>
      </c>
      <c r="F14" s="151">
        <f t="shared" si="24"/>
        <v>33.180000000000014</v>
      </c>
      <c r="G14" s="154">
        <v>1281</v>
      </c>
      <c r="H14" s="138"/>
      <c r="I14" s="139">
        <f t="shared" si="25"/>
        <v>35.818181818181756</v>
      </c>
      <c r="J14" s="140">
        <v>4</v>
      </c>
      <c r="K14" s="141">
        <v>21</v>
      </c>
      <c r="L14" s="150">
        <v>11</v>
      </c>
      <c r="M14" s="148">
        <f t="shared" si="26"/>
        <v>1245.1818181818182</v>
      </c>
      <c r="N14" s="139">
        <f t="shared" si="27"/>
        <v>196</v>
      </c>
      <c r="O14" s="149">
        <f t="shared" si="28"/>
        <v>189</v>
      </c>
      <c r="P14" s="124">
        <v>26</v>
      </c>
      <c r="Q14" s="125">
        <v>3</v>
      </c>
      <c r="R14" s="126">
        <v>27</v>
      </c>
      <c r="S14" s="127">
        <v>3</v>
      </c>
      <c r="T14" s="128">
        <v>16</v>
      </c>
      <c r="U14" s="129">
        <v>3</v>
      </c>
      <c r="V14" s="126">
        <v>8</v>
      </c>
      <c r="W14" s="129">
        <v>1</v>
      </c>
      <c r="X14" s="128">
        <v>18</v>
      </c>
      <c r="Y14" s="129">
        <v>0</v>
      </c>
      <c r="Z14" s="128">
        <v>3</v>
      </c>
      <c r="AA14" s="129">
        <v>3</v>
      </c>
      <c r="AB14" s="128">
        <v>11</v>
      </c>
      <c r="AC14" s="127">
        <v>3</v>
      </c>
      <c r="AD14" s="124">
        <v>6</v>
      </c>
      <c r="AE14" s="125">
        <v>3</v>
      </c>
      <c r="AF14" s="130">
        <v>15</v>
      </c>
      <c r="AG14" s="127">
        <v>1</v>
      </c>
      <c r="AH14" s="126">
        <v>1</v>
      </c>
      <c r="AI14" s="129">
        <v>0</v>
      </c>
      <c r="AJ14" s="126">
        <v>13</v>
      </c>
      <c r="AK14" s="129">
        <v>1</v>
      </c>
      <c r="AL14" s="99"/>
      <c r="AM14" s="100">
        <f t="shared" si="0"/>
        <v>21</v>
      </c>
      <c r="AN14" s="99"/>
      <c r="AO14" s="131">
        <f t="shared" si="1"/>
        <v>1056</v>
      </c>
      <c r="AP14" s="106">
        <f t="shared" si="2"/>
        <v>1056</v>
      </c>
      <c r="AQ14" s="132">
        <f t="shared" si="3"/>
        <v>1225</v>
      </c>
      <c r="AR14" s="106">
        <f t="shared" si="4"/>
        <v>1298</v>
      </c>
      <c r="AS14" s="132">
        <f t="shared" si="5"/>
        <v>1191</v>
      </c>
      <c r="AT14" s="132">
        <f t="shared" si="6"/>
        <v>1374</v>
      </c>
      <c r="AU14" s="132">
        <f t="shared" si="7"/>
        <v>1275</v>
      </c>
      <c r="AV14" s="132">
        <f t="shared" si="8"/>
        <v>1321</v>
      </c>
      <c r="AW14" s="106">
        <f t="shared" si="9"/>
        <v>1227</v>
      </c>
      <c r="AX14" s="132">
        <f t="shared" si="10"/>
        <v>1424</v>
      </c>
      <c r="AY14" s="132">
        <f t="shared" si="11"/>
        <v>1250</v>
      </c>
      <c r="AZ14" s="54"/>
      <c r="BA14" s="133">
        <f t="shared" si="12"/>
        <v>13</v>
      </c>
      <c r="BB14" s="132">
        <f t="shared" si="13"/>
        <v>7</v>
      </c>
      <c r="BC14" s="132">
        <f t="shared" si="14"/>
        <v>15</v>
      </c>
      <c r="BD14" s="106">
        <f t="shared" si="15"/>
        <v>18</v>
      </c>
      <c r="BE14" s="132">
        <f t="shared" si="16"/>
        <v>21</v>
      </c>
      <c r="BF14" s="132">
        <f t="shared" si="17"/>
        <v>19</v>
      </c>
      <c r="BG14" s="132">
        <f t="shared" si="18"/>
        <v>17</v>
      </c>
      <c r="BH14" s="132">
        <f t="shared" si="19"/>
        <v>23</v>
      </c>
      <c r="BI14" s="132">
        <f t="shared" si="20"/>
        <v>20</v>
      </c>
      <c r="BJ14" s="132">
        <f t="shared" si="21"/>
        <v>25</v>
      </c>
      <c r="BK14" s="132">
        <f t="shared" si="22"/>
        <v>18</v>
      </c>
      <c r="BL14" s="107">
        <f t="shared" si="29"/>
        <v>196</v>
      </c>
      <c r="BM14" s="106">
        <f t="shared" si="30"/>
        <v>7</v>
      </c>
      <c r="BN14" s="106">
        <f t="shared" si="31"/>
        <v>25</v>
      </c>
      <c r="BO14" s="108">
        <f t="shared" si="32"/>
        <v>189</v>
      </c>
      <c r="BP14" s="59"/>
    </row>
    <row r="15" spans="1:68" ht="14.25" x14ac:dyDescent="0.2">
      <c r="A15" s="134">
        <v>11</v>
      </c>
      <c r="B15" s="52" t="s">
        <v>70</v>
      </c>
      <c r="C15" s="53" t="s">
        <v>12</v>
      </c>
      <c r="D15" s="152"/>
      <c r="E15" s="136">
        <f t="shared" si="23"/>
        <v>1250.6300000000001</v>
      </c>
      <c r="F15" s="151">
        <f t="shared" si="24"/>
        <v>-24.369999999999976</v>
      </c>
      <c r="G15" s="135">
        <v>1275</v>
      </c>
      <c r="H15" s="138"/>
      <c r="I15" s="139">
        <f t="shared" si="25"/>
        <v>89</v>
      </c>
      <c r="J15" s="140">
        <v>11</v>
      </c>
      <c r="K15" s="141">
        <v>17</v>
      </c>
      <c r="L15" s="150">
        <v>11</v>
      </c>
      <c r="M15" s="148">
        <f t="shared" si="26"/>
        <v>1186</v>
      </c>
      <c r="N15" s="139">
        <f t="shared" si="27"/>
        <v>188</v>
      </c>
      <c r="O15" s="149">
        <f t="shared" si="28"/>
        <v>174</v>
      </c>
      <c r="P15" s="124">
        <v>29</v>
      </c>
      <c r="Q15" s="125">
        <v>3</v>
      </c>
      <c r="R15" s="126">
        <v>25</v>
      </c>
      <c r="S15" s="127">
        <v>1</v>
      </c>
      <c r="T15" s="128">
        <v>6</v>
      </c>
      <c r="U15" s="129">
        <v>0</v>
      </c>
      <c r="V15" s="126">
        <v>17</v>
      </c>
      <c r="W15" s="129">
        <v>3</v>
      </c>
      <c r="X15" s="128">
        <v>14</v>
      </c>
      <c r="Y15" s="129">
        <v>3</v>
      </c>
      <c r="Z15" s="128">
        <v>16</v>
      </c>
      <c r="AA15" s="129">
        <v>3</v>
      </c>
      <c r="AB15" s="128">
        <v>10</v>
      </c>
      <c r="AC15" s="127">
        <v>0</v>
      </c>
      <c r="AD15" s="124">
        <v>7</v>
      </c>
      <c r="AE15" s="125">
        <v>3</v>
      </c>
      <c r="AF15" s="130">
        <v>18</v>
      </c>
      <c r="AG15" s="127">
        <v>0</v>
      </c>
      <c r="AH15" s="126">
        <v>19</v>
      </c>
      <c r="AI15" s="129">
        <v>1</v>
      </c>
      <c r="AJ15" s="126">
        <v>31</v>
      </c>
      <c r="AK15" s="129">
        <v>0</v>
      </c>
      <c r="AL15" s="99"/>
      <c r="AM15" s="100">
        <f t="shared" si="0"/>
        <v>17</v>
      </c>
      <c r="AN15" s="99"/>
      <c r="AO15" s="131">
        <f t="shared" si="1"/>
        <v>1054</v>
      </c>
      <c r="AP15" s="106">
        <f t="shared" si="2"/>
        <v>1063</v>
      </c>
      <c r="AQ15" s="132">
        <f t="shared" si="3"/>
        <v>1321</v>
      </c>
      <c r="AR15" s="106">
        <f t="shared" si="4"/>
        <v>1210</v>
      </c>
      <c r="AS15" s="132">
        <f t="shared" si="5"/>
        <v>1246</v>
      </c>
      <c r="AT15" s="132">
        <f t="shared" si="6"/>
        <v>1225</v>
      </c>
      <c r="AU15" s="132">
        <f t="shared" si="7"/>
        <v>1281</v>
      </c>
      <c r="AV15" s="132">
        <f t="shared" si="8"/>
        <v>1301</v>
      </c>
      <c r="AW15" s="106">
        <f t="shared" si="9"/>
        <v>1191</v>
      </c>
      <c r="AX15" s="132">
        <f t="shared" si="10"/>
        <v>1154</v>
      </c>
      <c r="AY15" s="132">
        <f t="shared" si="11"/>
        <v>1000</v>
      </c>
      <c r="AZ15" s="54"/>
      <c r="BA15" s="133">
        <f t="shared" si="12"/>
        <v>15</v>
      </c>
      <c r="BB15" s="132">
        <f t="shared" si="13"/>
        <v>14</v>
      </c>
      <c r="BC15" s="132">
        <f t="shared" si="14"/>
        <v>23</v>
      </c>
      <c r="BD15" s="106">
        <f t="shared" si="15"/>
        <v>15</v>
      </c>
      <c r="BE15" s="132">
        <f t="shared" si="16"/>
        <v>15</v>
      </c>
      <c r="BF15" s="132">
        <f t="shared" si="17"/>
        <v>15</v>
      </c>
      <c r="BG15" s="132">
        <f t="shared" si="18"/>
        <v>21</v>
      </c>
      <c r="BH15" s="132">
        <f t="shared" si="19"/>
        <v>15</v>
      </c>
      <c r="BI15" s="132">
        <f t="shared" si="20"/>
        <v>21</v>
      </c>
      <c r="BJ15" s="132">
        <f t="shared" si="21"/>
        <v>15</v>
      </c>
      <c r="BK15" s="132">
        <f t="shared" si="22"/>
        <v>19</v>
      </c>
      <c r="BL15" s="107">
        <f t="shared" si="29"/>
        <v>188</v>
      </c>
      <c r="BM15" s="106">
        <f t="shared" si="30"/>
        <v>14</v>
      </c>
      <c r="BN15" s="106">
        <f t="shared" si="31"/>
        <v>23</v>
      </c>
      <c r="BO15" s="108">
        <f t="shared" si="32"/>
        <v>174</v>
      </c>
      <c r="BP15" s="59"/>
    </row>
    <row r="16" spans="1:68" ht="14.25" x14ac:dyDescent="0.2">
      <c r="A16" s="134">
        <v>12</v>
      </c>
      <c r="B16" s="52" t="s">
        <v>150</v>
      </c>
      <c r="C16" s="156" t="s">
        <v>12</v>
      </c>
      <c r="D16" s="152"/>
      <c r="E16" s="136">
        <f t="shared" si="23"/>
        <v>1224.69</v>
      </c>
      <c r="F16" s="151">
        <f t="shared" si="24"/>
        <v>-38.310000000000031</v>
      </c>
      <c r="G16" s="135">
        <v>1263</v>
      </c>
      <c r="H16" s="138"/>
      <c r="I16" s="139">
        <f t="shared" si="25"/>
        <v>70.63636363636374</v>
      </c>
      <c r="J16" s="140">
        <v>18</v>
      </c>
      <c r="K16" s="141">
        <v>15</v>
      </c>
      <c r="L16" s="150">
        <v>11</v>
      </c>
      <c r="M16" s="148">
        <f t="shared" si="26"/>
        <v>1192.3636363636363</v>
      </c>
      <c r="N16" s="139">
        <f t="shared" si="27"/>
        <v>174</v>
      </c>
      <c r="O16" s="149">
        <f t="shared" si="28"/>
        <v>163</v>
      </c>
      <c r="P16" s="124">
        <v>28</v>
      </c>
      <c r="Q16" s="125">
        <v>3</v>
      </c>
      <c r="R16" s="126">
        <v>1</v>
      </c>
      <c r="S16" s="127">
        <v>1</v>
      </c>
      <c r="T16" s="128">
        <v>15</v>
      </c>
      <c r="U16" s="129">
        <v>0</v>
      </c>
      <c r="V16" s="126">
        <v>25</v>
      </c>
      <c r="W16" s="129">
        <v>3</v>
      </c>
      <c r="X16" s="128">
        <v>5</v>
      </c>
      <c r="Y16" s="129">
        <v>1</v>
      </c>
      <c r="Z16" s="128">
        <v>20</v>
      </c>
      <c r="AA16" s="129">
        <v>0</v>
      </c>
      <c r="AB16" s="128">
        <v>9</v>
      </c>
      <c r="AC16" s="127">
        <v>3</v>
      </c>
      <c r="AD16" s="124">
        <v>24</v>
      </c>
      <c r="AE16" s="125">
        <v>1</v>
      </c>
      <c r="AF16" s="130">
        <v>19</v>
      </c>
      <c r="AG16" s="127">
        <v>0</v>
      </c>
      <c r="AH16" s="126">
        <v>8</v>
      </c>
      <c r="AI16" s="129">
        <v>0</v>
      </c>
      <c r="AJ16" s="126">
        <v>33</v>
      </c>
      <c r="AK16" s="129">
        <v>3</v>
      </c>
      <c r="AL16" s="99"/>
      <c r="AM16" s="100">
        <f t="shared" si="0"/>
        <v>15</v>
      </c>
      <c r="AN16" s="99"/>
      <c r="AO16" s="131">
        <f t="shared" si="1"/>
        <v>1054</v>
      </c>
      <c r="AP16" s="106">
        <f t="shared" si="2"/>
        <v>1424</v>
      </c>
      <c r="AQ16" s="132">
        <f t="shared" si="3"/>
        <v>1227</v>
      </c>
      <c r="AR16" s="106">
        <f t="shared" si="4"/>
        <v>1063</v>
      </c>
      <c r="AS16" s="132">
        <f t="shared" si="5"/>
        <v>1346</v>
      </c>
      <c r="AT16" s="132">
        <f t="shared" si="6"/>
        <v>1148</v>
      </c>
      <c r="AU16" s="132">
        <f t="shared" si="7"/>
        <v>1296</v>
      </c>
      <c r="AV16" s="132">
        <f t="shared" si="8"/>
        <v>1106</v>
      </c>
      <c r="AW16" s="106">
        <f t="shared" si="9"/>
        <v>1154</v>
      </c>
      <c r="AX16" s="132">
        <f t="shared" si="10"/>
        <v>1298</v>
      </c>
      <c r="AY16" s="132">
        <f t="shared" si="11"/>
        <v>1000</v>
      </c>
      <c r="AZ16" s="54"/>
      <c r="BA16" s="133">
        <f t="shared" si="12"/>
        <v>13</v>
      </c>
      <c r="BB16" s="132">
        <f t="shared" si="13"/>
        <v>25</v>
      </c>
      <c r="BC16" s="132">
        <f t="shared" si="14"/>
        <v>20</v>
      </c>
      <c r="BD16" s="106">
        <f t="shared" si="15"/>
        <v>14</v>
      </c>
      <c r="BE16" s="132">
        <f t="shared" si="16"/>
        <v>18</v>
      </c>
      <c r="BF16" s="132">
        <f t="shared" si="17"/>
        <v>13</v>
      </c>
      <c r="BG16" s="132">
        <f t="shared" si="18"/>
        <v>15</v>
      </c>
      <c r="BH16" s="132">
        <f t="shared" si="19"/>
        <v>12</v>
      </c>
      <c r="BI16" s="132">
        <f t="shared" si="20"/>
        <v>15</v>
      </c>
      <c r="BJ16" s="132">
        <f t="shared" si="21"/>
        <v>18</v>
      </c>
      <c r="BK16" s="132">
        <f t="shared" si="22"/>
        <v>11</v>
      </c>
      <c r="BL16" s="107">
        <f t="shared" si="29"/>
        <v>174</v>
      </c>
      <c r="BM16" s="106">
        <f t="shared" si="30"/>
        <v>11</v>
      </c>
      <c r="BN16" s="106">
        <f t="shared" si="31"/>
        <v>25</v>
      </c>
      <c r="BO16" s="108">
        <f t="shared" si="32"/>
        <v>163</v>
      </c>
      <c r="BP16" s="59"/>
    </row>
    <row r="17" spans="1:68" ht="14.25" x14ac:dyDescent="0.2">
      <c r="A17" s="134">
        <v>13</v>
      </c>
      <c r="B17" s="52" t="s">
        <v>41</v>
      </c>
      <c r="C17" s="53" t="s">
        <v>39</v>
      </c>
      <c r="D17" s="135"/>
      <c r="E17" s="136">
        <f t="shared" si="23"/>
        <v>1256.0899999999999</v>
      </c>
      <c r="F17" s="151">
        <f t="shared" si="24"/>
        <v>6.0899999999999821</v>
      </c>
      <c r="G17" s="135">
        <v>1250</v>
      </c>
      <c r="H17" s="138"/>
      <c r="I17" s="139">
        <f t="shared" si="25"/>
        <v>27</v>
      </c>
      <c r="J17" s="140">
        <v>10</v>
      </c>
      <c r="K17" s="141">
        <v>18</v>
      </c>
      <c r="L17" s="150">
        <v>11</v>
      </c>
      <c r="M17" s="148">
        <f t="shared" si="26"/>
        <v>1223</v>
      </c>
      <c r="N17" s="139">
        <f t="shared" si="27"/>
        <v>190</v>
      </c>
      <c r="O17" s="149">
        <f t="shared" si="28"/>
        <v>177</v>
      </c>
      <c r="P17" s="124">
        <v>30</v>
      </c>
      <c r="Q17" s="125">
        <v>3</v>
      </c>
      <c r="R17" s="126">
        <v>3</v>
      </c>
      <c r="S17" s="127">
        <v>3</v>
      </c>
      <c r="T17" s="128">
        <v>8</v>
      </c>
      <c r="U17" s="129">
        <v>0</v>
      </c>
      <c r="V17" s="126">
        <v>19</v>
      </c>
      <c r="W17" s="129">
        <v>3</v>
      </c>
      <c r="X17" s="128">
        <v>6</v>
      </c>
      <c r="Y17" s="129">
        <v>0</v>
      </c>
      <c r="Z17" s="128">
        <v>5</v>
      </c>
      <c r="AA17" s="129">
        <v>0</v>
      </c>
      <c r="AB17" s="128">
        <v>31</v>
      </c>
      <c r="AC17" s="127">
        <v>1</v>
      </c>
      <c r="AD17" s="124">
        <v>20</v>
      </c>
      <c r="AE17" s="125">
        <v>3</v>
      </c>
      <c r="AF17" s="130">
        <v>16</v>
      </c>
      <c r="AG17" s="127">
        <v>1</v>
      </c>
      <c r="AH17" s="126">
        <v>7</v>
      </c>
      <c r="AI17" s="129">
        <v>3</v>
      </c>
      <c r="AJ17" s="126">
        <v>10</v>
      </c>
      <c r="AK17" s="129">
        <v>1</v>
      </c>
      <c r="AL17" s="99"/>
      <c r="AM17" s="100">
        <f t="shared" si="0"/>
        <v>18</v>
      </c>
      <c r="AN17" s="99"/>
      <c r="AO17" s="131">
        <f t="shared" si="1"/>
        <v>1005</v>
      </c>
      <c r="AP17" s="106">
        <f t="shared" si="2"/>
        <v>1374</v>
      </c>
      <c r="AQ17" s="132">
        <f t="shared" si="3"/>
        <v>1298</v>
      </c>
      <c r="AR17" s="106">
        <f t="shared" si="4"/>
        <v>1154</v>
      </c>
      <c r="AS17" s="132">
        <f t="shared" si="5"/>
        <v>1321</v>
      </c>
      <c r="AT17" s="132">
        <f t="shared" si="6"/>
        <v>1346</v>
      </c>
      <c r="AU17" s="132">
        <f t="shared" si="7"/>
        <v>1000</v>
      </c>
      <c r="AV17" s="132">
        <f t="shared" si="8"/>
        <v>1148</v>
      </c>
      <c r="AW17" s="106">
        <f t="shared" si="9"/>
        <v>1225</v>
      </c>
      <c r="AX17" s="132">
        <f t="shared" si="10"/>
        <v>1301</v>
      </c>
      <c r="AY17" s="132">
        <f t="shared" si="11"/>
        <v>1281</v>
      </c>
      <c r="AZ17" s="54"/>
      <c r="BA17" s="133">
        <f t="shared" si="12"/>
        <v>14</v>
      </c>
      <c r="BB17" s="132">
        <f t="shared" si="13"/>
        <v>19</v>
      </c>
      <c r="BC17" s="132">
        <f t="shared" si="14"/>
        <v>18</v>
      </c>
      <c r="BD17" s="106">
        <f t="shared" si="15"/>
        <v>15</v>
      </c>
      <c r="BE17" s="132">
        <f t="shared" si="16"/>
        <v>23</v>
      </c>
      <c r="BF17" s="132">
        <f t="shared" si="17"/>
        <v>18</v>
      </c>
      <c r="BG17" s="132">
        <f t="shared" si="18"/>
        <v>19</v>
      </c>
      <c r="BH17" s="132">
        <f t="shared" si="19"/>
        <v>13</v>
      </c>
      <c r="BI17" s="132">
        <f t="shared" si="20"/>
        <v>15</v>
      </c>
      <c r="BJ17" s="132">
        <f t="shared" si="21"/>
        <v>15</v>
      </c>
      <c r="BK17" s="132">
        <f t="shared" si="22"/>
        <v>21</v>
      </c>
      <c r="BL17" s="107">
        <f t="shared" si="29"/>
        <v>190</v>
      </c>
      <c r="BM17" s="106">
        <f t="shared" si="30"/>
        <v>13</v>
      </c>
      <c r="BN17" s="106">
        <f t="shared" si="31"/>
        <v>23</v>
      </c>
      <c r="BO17" s="108">
        <f t="shared" si="32"/>
        <v>177</v>
      </c>
      <c r="BP17" s="59"/>
    </row>
    <row r="18" spans="1:68" ht="14.25" x14ac:dyDescent="0.2">
      <c r="A18" s="134">
        <v>14</v>
      </c>
      <c r="B18" s="52" t="s">
        <v>153</v>
      </c>
      <c r="C18" s="53" t="s">
        <v>154</v>
      </c>
      <c r="D18" s="135"/>
      <c r="E18" s="136">
        <f t="shared" si="23"/>
        <v>1224.97</v>
      </c>
      <c r="F18" s="151">
        <f t="shared" si="24"/>
        <v>-21.030000000000015</v>
      </c>
      <c r="G18" s="135">
        <v>1246</v>
      </c>
      <c r="H18" s="138"/>
      <c r="I18" s="139">
        <f t="shared" si="25"/>
        <v>18.272727272727252</v>
      </c>
      <c r="J18" s="140">
        <v>17</v>
      </c>
      <c r="K18" s="141">
        <v>15</v>
      </c>
      <c r="L18" s="150">
        <v>11</v>
      </c>
      <c r="M18" s="148">
        <f t="shared" si="26"/>
        <v>1227.7272727272727</v>
      </c>
      <c r="N18" s="139">
        <f t="shared" si="27"/>
        <v>174</v>
      </c>
      <c r="O18" s="149">
        <f t="shared" si="28"/>
        <v>167</v>
      </c>
      <c r="P18" s="124">
        <v>31</v>
      </c>
      <c r="Q18" s="125">
        <v>3</v>
      </c>
      <c r="R18" s="126">
        <v>5</v>
      </c>
      <c r="S18" s="127">
        <v>1</v>
      </c>
      <c r="T18" s="128">
        <v>1</v>
      </c>
      <c r="U18" s="129">
        <v>0</v>
      </c>
      <c r="V18" s="126">
        <v>23</v>
      </c>
      <c r="W18" s="129">
        <v>3</v>
      </c>
      <c r="X18" s="128">
        <v>11</v>
      </c>
      <c r="Y18" s="129">
        <v>0</v>
      </c>
      <c r="Z18" s="128">
        <v>22</v>
      </c>
      <c r="AA18" s="129">
        <v>3</v>
      </c>
      <c r="AB18" s="128">
        <v>2</v>
      </c>
      <c r="AC18" s="127">
        <v>0</v>
      </c>
      <c r="AD18" s="124">
        <v>19</v>
      </c>
      <c r="AE18" s="125">
        <v>1</v>
      </c>
      <c r="AF18" s="130">
        <v>24</v>
      </c>
      <c r="AG18" s="127">
        <v>3</v>
      </c>
      <c r="AH18" s="126">
        <v>16</v>
      </c>
      <c r="AI18" s="129">
        <v>1</v>
      </c>
      <c r="AJ18" s="126">
        <v>4</v>
      </c>
      <c r="AK18" s="129">
        <v>0</v>
      </c>
      <c r="AL18" s="99"/>
      <c r="AM18" s="100">
        <f t="shared" si="0"/>
        <v>15</v>
      </c>
      <c r="AN18" s="99"/>
      <c r="AO18" s="131">
        <f t="shared" si="1"/>
        <v>1000</v>
      </c>
      <c r="AP18" s="106">
        <f t="shared" si="2"/>
        <v>1346</v>
      </c>
      <c r="AQ18" s="132">
        <f t="shared" si="3"/>
        <v>1424</v>
      </c>
      <c r="AR18" s="106">
        <f t="shared" si="4"/>
        <v>1116</v>
      </c>
      <c r="AS18" s="132">
        <f t="shared" si="5"/>
        <v>1275</v>
      </c>
      <c r="AT18" s="132">
        <f t="shared" si="6"/>
        <v>1128</v>
      </c>
      <c r="AU18" s="132">
        <f t="shared" si="7"/>
        <v>1380</v>
      </c>
      <c r="AV18" s="132">
        <f t="shared" si="8"/>
        <v>1154</v>
      </c>
      <c r="AW18" s="106">
        <f t="shared" si="9"/>
        <v>1106</v>
      </c>
      <c r="AX18" s="132">
        <f t="shared" si="10"/>
        <v>1225</v>
      </c>
      <c r="AY18" s="132">
        <f t="shared" si="11"/>
        <v>1351</v>
      </c>
      <c r="AZ18" s="54"/>
      <c r="BA18" s="133">
        <f t="shared" si="12"/>
        <v>19</v>
      </c>
      <c r="BB18" s="132">
        <f t="shared" si="13"/>
        <v>18</v>
      </c>
      <c r="BC18" s="132">
        <f t="shared" si="14"/>
        <v>25</v>
      </c>
      <c r="BD18" s="106">
        <f t="shared" si="15"/>
        <v>7</v>
      </c>
      <c r="BE18" s="132">
        <f t="shared" si="16"/>
        <v>17</v>
      </c>
      <c r="BF18" s="132">
        <f t="shared" si="17"/>
        <v>13</v>
      </c>
      <c r="BG18" s="132">
        <f t="shared" si="18"/>
        <v>16</v>
      </c>
      <c r="BH18" s="132">
        <f t="shared" si="19"/>
        <v>15</v>
      </c>
      <c r="BI18" s="132">
        <f t="shared" si="20"/>
        <v>12</v>
      </c>
      <c r="BJ18" s="132">
        <f t="shared" si="21"/>
        <v>15</v>
      </c>
      <c r="BK18" s="132">
        <f t="shared" si="22"/>
        <v>17</v>
      </c>
      <c r="BL18" s="107">
        <f t="shared" si="29"/>
        <v>174</v>
      </c>
      <c r="BM18" s="106">
        <f t="shared" si="30"/>
        <v>7</v>
      </c>
      <c r="BN18" s="106">
        <f t="shared" si="31"/>
        <v>25</v>
      </c>
      <c r="BO18" s="108">
        <f t="shared" si="32"/>
        <v>167</v>
      </c>
      <c r="BP18" s="59"/>
    </row>
    <row r="19" spans="1:68" ht="14.25" x14ac:dyDescent="0.2">
      <c r="A19" s="134">
        <v>15</v>
      </c>
      <c r="B19" s="52" t="s">
        <v>191</v>
      </c>
      <c r="C19" s="53" t="s">
        <v>53</v>
      </c>
      <c r="D19" s="135"/>
      <c r="E19" s="136">
        <f t="shared" si="23"/>
        <v>1274.9000000000001</v>
      </c>
      <c r="F19" s="151">
        <f t="shared" si="24"/>
        <v>47.899999999999977</v>
      </c>
      <c r="G19" s="135">
        <v>1227</v>
      </c>
      <c r="H19" s="138"/>
      <c r="I19" s="139">
        <f t="shared" si="25"/>
        <v>-39.090909090909008</v>
      </c>
      <c r="J19" s="140">
        <v>5</v>
      </c>
      <c r="K19" s="141">
        <v>20</v>
      </c>
      <c r="L19" s="150">
        <v>11</v>
      </c>
      <c r="M19" s="148">
        <f t="shared" si="26"/>
        <v>1266.090909090909</v>
      </c>
      <c r="N19" s="139">
        <f t="shared" si="27"/>
        <v>199</v>
      </c>
      <c r="O19" s="149">
        <f t="shared" si="28"/>
        <v>188</v>
      </c>
      <c r="P19" s="124">
        <v>33</v>
      </c>
      <c r="Q19" s="125">
        <v>3</v>
      </c>
      <c r="R19" s="126">
        <v>6</v>
      </c>
      <c r="S19" s="127">
        <v>1</v>
      </c>
      <c r="T19" s="128">
        <v>12</v>
      </c>
      <c r="U19" s="129">
        <v>3</v>
      </c>
      <c r="V19" s="126">
        <v>1</v>
      </c>
      <c r="W19" s="129">
        <v>0</v>
      </c>
      <c r="X19" s="128">
        <v>22</v>
      </c>
      <c r="Y19" s="129">
        <v>3</v>
      </c>
      <c r="Z19" s="128">
        <v>7</v>
      </c>
      <c r="AA19" s="129">
        <v>1</v>
      </c>
      <c r="AB19" s="128">
        <v>8</v>
      </c>
      <c r="AC19" s="127">
        <v>3</v>
      </c>
      <c r="AD19" s="124">
        <v>3</v>
      </c>
      <c r="AE19" s="125">
        <v>1</v>
      </c>
      <c r="AF19" s="130">
        <v>10</v>
      </c>
      <c r="AG19" s="127">
        <v>1</v>
      </c>
      <c r="AH19" s="126">
        <v>5</v>
      </c>
      <c r="AI19" s="129">
        <v>3</v>
      </c>
      <c r="AJ19" s="126">
        <v>18</v>
      </c>
      <c r="AK19" s="129">
        <v>1</v>
      </c>
      <c r="AL19" s="99"/>
      <c r="AM19" s="100">
        <f t="shared" si="0"/>
        <v>20</v>
      </c>
      <c r="AN19" s="99"/>
      <c r="AO19" s="131">
        <f t="shared" si="1"/>
        <v>1000</v>
      </c>
      <c r="AP19" s="106">
        <f t="shared" si="2"/>
        <v>1321</v>
      </c>
      <c r="AQ19" s="132">
        <f t="shared" si="3"/>
        <v>1263</v>
      </c>
      <c r="AR19" s="106">
        <f t="shared" si="4"/>
        <v>1424</v>
      </c>
      <c r="AS19" s="132">
        <f t="shared" si="5"/>
        <v>1128</v>
      </c>
      <c r="AT19" s="132">
        <f t="shared" si="6"/>
        <v>1301</v>
      </c>
      <c r="AU19" s="132">
        <f t="shared" si="7"/>
        <v>1298</v>
      </c>
      <c r="AV19" s="132">
        <f t="shared" si="8"/>
        <v>1374</v>
      </c>
      <c r="AW19" s="106">
        <f t="shared" si="9"/>
        <v>1281</v>
      </c>
      <c r="AX19" s="132">
        <f t="shared" si="10"/>
        <v>1346</v>
      </c>
      <c r="AY19" s="132">
        <f t="shared" si="11"/>
        <v>1191</v>
      </c>
      <c r="AZ19" s="54"/>
      <c r="BA19" s="133">
        <f t="shared" si="12"/>
        <v>11</v>
      </c>
      <c r="BB19" s="132">
        <f t="shared" si="13"/>
        <v>23</v>
      </c>
      <c r="BC19" s="132">
        <f t="shared" si="14"/>
        <v>15</v>
      </c>
      <c r="BD19" s="106">
        <f t="shared" si="15"/>
        <v>25</v>
      </c>
      <c r="BE19" s="132">
        <f t="shared" si="16"/>
        <v>13</v>
      </c>
      <c r="BF19" s="132">
        <f t="shared" si="17"/>
        <v>15</v>
      </c>
      <c r="BG19" s="132">
        <f t="shared" si="18"/>
        <v>18</v>
      </c>
      <c r="BH19" s="132">
        <f t="shared" si="19"/>
        <v>19</v>
      </c>
      <c r="BI19" s="132">
        <f t="shared" si="20"/>
        <v>21</v>
      </c>
      <c r="BJ19" s="132">
        <f t="shared" si="21"/>
        <v>18</v>
      </c>
      <c r="BK19" s="132">
        <f t="shared" si="22"/>
        <v>21</v>
      </c>
      <c r="BL19" s="107">
        <f t="shared" si="29"/>
        <v>199</v>
      </c>
      <c r="BM19" s="106">
        <f t="shared" si="30"/>
        <v>11</v>
      </c>
      <c r="BN19" s="106">
        <f t="shared" si="31"/>
        <v>25</v>
      </c>
      <c r="BO19" s="108">
        <f t="shared" si="32"/>
        <v>188</v>
      </c>
      <c r="BP19" s="59"/>
    </row>
    <row r="20" spans="1:68" ht="14.25" x14ac:dyDescent="0.2">
      <c r="A20" s="134">
        <v>16</v>
      </c>
      <c r="B20" s="52" t="s">
        <v>5</v>
      </c>
      <c r="C20" s="156" t="s">
        <v>12</v>
      </c>
      <c r="D20" s="135"/>
      <c r="E20" s="136">
        <f t="shared" si="23"/>
        <v>1218.6400000000001</v>
      </c>
      <c r="F20" s="151">
        <f t="shared" si="24"/>
        <v>-6.3599999999999746</v>
      </c>
      <c r="G20" s="135">
        <v>1225</v>
      </c>
      <c r="H20" s="138"/>
      <c r="I20" s="139">
        <f t="shared" si="25"/>
        <v>-26.181818181818244</v>
      </c>
      <c r="J20" s="140">
        <v>14</v>
      </c>
      <c r="K20" s="141">
        <v>15</v>
      </c>
      <c r="L20" s="150">
        <v>11</v>
      </c>
      <c r="M20" s="148">
        <f t="shared" si="26"/>
        <v>1251.1818181818182</v>
      </c>
      <c r="N20" s="139">
        <f t="shared" si="27"/>
        <v>181</v>
      </c>
      <c r="O20" s="149">
        <f t="shared" si="28"/>
        <v>174</v>
      </c>
      <c r="P20" s="124">
        <v>32</v>
      </c>
      <c r="Q20" s="125">
        <v>3</v>
      </c>
      <c r="R20" s="126">
        <v>7</v>
      </c>
      <c r="S20" s="127">
        <v>3</v>
      </c>
      <c r="T20" s="128">
        <v>10</v>
      </c>
      <c r="U20" s="129">
        <v>0</v>
      </c>
      <c r="V20" s="126">
        <v>4</v>
      </c>
      <c r="W20" s="129">
        <v>3</v>
      </c>
      <c r="X20" s="128">
        <v>3</v>
      </c>
      <c r="Y20" s="129">
        <v>1</v>
      </c>
      <c r="Z20" s="128">
        <v>11</v>
      </c>
      <c r="AA20" s="129">
        <v>0</v>
      </c>
      <c r="AB20" s="128">
        <v>20</v>
      </c>
      <c r="AC20" s="127">
        <v>3</v>
      </c>
      <c r="AD20" s="124">
        <v>18</v>
      </c>
      <c r="AE20" s="125">
        <v>0</v>
      </c>
      <c r="AF20" s="130">
        <v>13</v>
      </c>
      <c r="AG20" s="127">
        <v>1</v>
      </c>
      <c r="AH20" s="126">
        <v>14</v>
      </c>
      <c r="AI20" s="129">
        <v>1</v>
      </c>
      <c r="AJ20" s="126">
        <v>5</v>
      </c>
      <c r="AK20" s="129">
        <v>0</v>
      </c>
      <c r="AL20" s="99"/>
      <c r="AM20" s="100">
        <f t="shared" si="0"/>
        <v>15</v>
      </c>
      <c r="AN20" s="99"/>
      <c r="AO20" s="131">
        <f t="shared" si="1"/>
        <v>1000</v>
      </c>
      <c r="AP20" s="106">
        <f t="shared" si="2"/>
        <v>1301</v>
      </c>
      <c r="AQ20" s="132">
        <f t="shared" si="3"/>
        <v>1281</v>
      </c>
      <c r="AR20" s="106">
        <f t="shared" si="4"/>
        <v>1351</v>
      </c>
      <c r="AS20" s="132">
        <f t="shared" si="5"/>
        <v>1374</v>
      </c>
      <c r="AT20" s="132">
        <f t="shared" si="6"/>
        <v>1275</v>
      </c>
      <c r="AU20" s="132">
        <f t="shared" si="7"/>
        <v>1148</v>
      </c>
      <c r="AV20" s="132">
        <f t="shared" si="8"/>
        <v>1191</v>
      </c>
      <c r="AW20" s="106">
        <f t="shared" si="9"/>
        <v>1250</v>
      </c>
      <c r="AX20" s="132">
        <f t="shared" si="10"/>
        <v>1246</v>
      </c>
      <c r="AY20" s="132">
        <f t="shared" si="11"/>
        <v>1346</v>
      </c>
      <c r="AZ20" s="54"/>
      <c r="BA20" s="133">
        <f t="shared" si="12"/>
        <v>7</v>
      </c>
      <c r="BB20" s="132">
        <f t="shared" si="13"/>
        <v>15</v>
      </c>
      <c r="BC20" s="132">
        <f t="shared" si="14"/>
        <v>21</v>
      </c>
      <c r="BD20" s="106">
        <f t="shared" si="15"/>
        <v>17</v>
      </c>
      <c r="BE20" s="132">
        <f t="shared" si="16"/>
        <v>19</v>
      </c>
      <c r="BF20" s="132">
        <f t="shared" si="17"/>
        <v>17</v>
      </c>
      <c r="BG20" s="132">
        <f t="shared" si="18"/>
        <v>13</v>
      </c>
      <c r="BH20" s="132">
        <f t="shared" si="19"/>
        <v>21</v>
      </c>
      <c r="BI20" s="132">
        <f t="shared" si="20"/>
        <v>18</v>
      </c>
      <c r="BJ20" s="132">
        <f t="shared" si="21"/>
        <v>15</v>
      </c>
      <c r="BK20" s="132">
        <f t="shared" si="22"/>
        <v>18</v>
      </c>
      <c r="BL20" s="107">
        <f t="shared" si="29"/>
        <v>181</v>
      </c>
      <c r="BM20" s="106">
        <f t="shared" si="30"/>
        <v>7</v>
      </c>
      <c r="BN20" s="106">
        <f t="shared" si="31"/>
        <v>21</v>
      </c>
      <c r="BO20" s="108">
        <f t="shared" si="32"/>
        <v>174</v>
      </c>
      <c r="BP20" s="59"/>
    </row>
    <row r="21" spans="1:68" ht="14.25" x14ac:dyDescent="0.2">
      <c r="A21" s="134">
        <v>17</v>
      </c>
      <c r="B21" s="52" t="s">
        <v>61</v>
      </c>
      <c r="C21" s="53" t="s">
        <v>53</v>
      </c>
      <c r="D21" s="135"/>
      <c r="E21" s="136">
        <f t="shared" si="23"/>
        <v>1183.75</v>
      </c>
      <c r="F21" s="151">
        <f t="shared" si="24"/>
        <v>-26.249999999999964</v>
      </c>
      <c r="G21" s="154">
        <v>1210</v>
      </c>
      <c r="H21" s="138"/>
      <c r="I21" s="139">
        <f t="shared" si="25"/>
        <v>34.090909090909008</v>
      </c>
      <c r="J21" s="140">
        <v>16</v>
      </c>
      <c r="K21" s="141">
        <v>15</v>
      </c>
      <c r="L21" s="150">
        <v>11</v>
      </c>
      <c r="M21" s="148">
        <f t="shared" si="26"/>
        <v>1175.909090909091</v>
      </c>
      <c r="N21" s="139">
        <f t="shared" si="27"/>
        <v>175</v>
      </c>
      <c r="O21" s="149">
        <f t="shared" si="28"/>
        <v>163</v>
      </c>
      <c r="P21" s="124">
        <v>1</v>
      </c>
      <c r="Q21" s="125">
        <v>0</v>
      </c>
      <c r="R21" s="126">
        <v>20</v>
      </c>
      <c r="S21" s="127">
        <v>1</v>
      </c>
      <c r="T21" s="128">
        <v>2</v>
      </c>
      <c r="U21" s="129">
        <v>3</v>
      </c>
      <c r="V21" s="126">
        <v>11</v>
      </c>
      <c r="W21" s="129">
        <v>0</v>
      </c>
      <c r="X21" s="128">
        <v>24</v>
      </c>
      <c r="Y21" s="129">
        <v>0</v>
      </c>
      <c r="Z21" s="128">
        <v>30</v>
      </c>
      <c r="AA21" s="129">
        <v>3</v>
      </c>
      <c r="AB21" s="128">
        <v>21</v>
      </c>
      <c r="AC21" s="127">
        <v>3</v>
      </c>
      <c r="AD21" s="124">
        <v>31</v>
      </c>
      <c r="AE21" s="125">
        <v>0</v>
      </c>
      <c r="AF21" s="130">
        <v>28</v>
      </c>
      <c r="AG21" s="127">
        <v>3</v>
      </c>
      <c r="AH21" s="126">
        <v>4</v>
      </c>
      <c r="AI21" s="129">
        <v>1</v>
      </c>
      <c r="AJ21" s="126">
        <v>25</v>
      </c>
      <c r="AK21" s="129">
        <v>1</v>
      </c>
      <c r="AL21" s="99"/>
      <c r="AM21" s="100">
        <f t="shared" si="0"/>
        <v>15</v>
      </c>
      <c r="AN21" s="99"/>
      <c r="AO21" s="131">
        <f t="shared" si="1"/>
        <v>1424</v>
      </c>
      <c r="AP21" s="106">
        <f t="shared" si="2"/>
        <v>1148</v>
      </c>
      <c r="AQ21" s="132">
        <f t="shared" si="3"/>
        <v>1380</v>
      </c>
      <c r="AR21" s="106">
        <f t="shared" si="4"/>
        <v>1275</v>
      </c>
      <c r="AS21" s="132">
        <f t="shared" si="5"/>
        <v>1106</v>
      </c>
      <c r="AT21" s="132">
        <f t="shared" si="6"/>
        <v>1005</v>
      </c>
      <c r="AU21" s="132">
        <f t="shared" si="7"/>
        <v>1129</v>
      </c>
      <c r="AV21" s="132">
        <f t="shared" si="8"/>
        <v>1000</v>
      </c>
      <c r="AW21" s="106">
        <f t="shared" si="9"/>
        <v>1054</v>
      </c>
      <c r="AX21" s="132">
        <f t="shared" si="10"/>
        <v>1351</v>
      </c>
      <c r="AY21" s="132">
        <f t="shared" si="11"/>
        <v>1063</v>
      </c>
      <c r="AZ21" s="54"/>
      <c r="BA21" s="133">
        <f t="shared" si="12"/>
        <v>25</v>
      </c>
      <c r="BB21" s="132">
        <f t="shared" si="13"/>
        <v>13</v>
      </c>
      <c r="BC21" s="132">
        <f t="shared" si="14"/>
        <v>16</v>
      </c>
      <c r="BD21" s="106">
        <f t="shared" si="15"/>
        <v>17</v>
      </c>
      <c r="BE21" s="132">
        <f t="shared" si="16"/>
        <v>12</v>
      </c>
      <c r="BF21" s="132">
        <f t="shared" si="17"/>
        <v>14</v>
      </c>
      <c r="BG21" s="132">
        <f t="shared" si="18"/>
        <v>15</v>
      </c>
      <c r="BH21" s="132">
        <f t="shared" si="19"/>
        <v>19</v>
      </c>
      <c r="BI21" s="132">
        <f t="shared" si="20"/>
        <v>13</v>
      </c>
      <c r="BJ21" s="132">
        <f t="shared" si="21"/>
        <v>17</v>
      </c>
      <c r="BK21" s="132">
        <f t="shared" si="22"/>
        <v>14</v>
      </c>
      <c r="BL21" s="107">
        <f t="shared" si="29"/>
        <v>175</v>
      </c>
      <c r="BM21" s="106">
        <f t="shared" si="30"/>
        <v>12</v>
      </c>
      <c r="BN21" s="106">
        <f t="shared" si="31"/>
        <v>25</v>
      </c>
      <c r="BO21" s="108">
        <f t="shared" si="32"/>
        <v>163</v>
      </c>
      <c r="BP21" s="59"/>
    </row>
    <row r="22" spans="1:68" ht="15.75" x14ac:dyDescent="0.2">
      <c r="A22" s="109">
        <v>18</v>
      </c>
      <c r="B22" s="110" t="s">
        <v>201</v>
      </c>
      <c r="C22" s="143" t="s">
        <v>65</v>
      </c>
      <c r="D22" s="112"/>
      <c r="E22" s="113">
        <f t="shared" si="23"/>
        <v>1267.77</v>
      </c>
      <c r="F22" s="176">
        <f t="shared" si="24"/>
        <v>76.769999999999982</v>
      </c>
      <c r="G22" s="112">
        <v>1191</v>
      </c>
      <c r="H22" s="115"/>
      <c r="I22" s="116">
        <f t="shared" si="25"/>
        <v>-96.272727272727252</v>
      </c>
      <c r="J22" s="199">
        <v>3</v>
      </c>
      <c r="K22" s="118">
        <v>21</v>
      </c>
      <c r="L22" s="150">
        <v>11</v>
      </c>
      <c r="M22" s="148">
        <f t="shared" si="26"/>
        <v>1287.2727272727273</v>
      </c>
      <c r="N22" s="139">
        <f t="shared" si="27"/>
        <v>204</v>
      </c>
      <c r="O22" s="149">
        <f t="shared" si="28"/>
        <v>189</v>
      </c>
      <c r="P22" s="124">
        <v>2</v>
      </c>
      <c r="Q22" s="125">
        <v>3</v>
      </c>
      <c r="R22" s="126">
        <v>8</v>
      </c>
      <c r="S22" s="127">
        <v>0</v>
      </c>
      <c r="T22" s="128">
        <v>29</v>
      </c>
      <c r="U22" s="129">
        <v>3</v>
      </c>
      <c r="V22" s="126">
        <v>7</v>
      </c>
      <c r="W22" s="129">
        <v>3</v>
      </c>
      <c r="X22" s="128">
        <v>10</v>
      </c>
      <c r="Y22" s="129">
        <v>3</v>
      </c>
      <c r="Z22" s="128">
        <v>1</v>
      </c>
      <c r="AA22" s="129">
        <v>1</v>
      </c>
      <c r="AB22" s="128">
        <v>6</v>
      </c>
      <c r="AC22" s="127">
        <v>0</v>
      </c>
      <c r="AD22" s="124">
        <v>16</v>
      </c>
      <c r="AE22" s="125">
        <v>3</v>
      </c>
      <c r="AF22" s="130">
        <v>11</v>
      </c>
      <c r="AG22" s="127">
        <v>3</v>
      </c>
      <c r="AH22" s="126">
        <v>3</v>
      </c>
      <c r="AI22" s="129">
        <v>1</v>
      </c>
      <c r="AJ22" s="126">
        <v>15</v>
      </c>
      <c r="AK22" s="129">
        <v>1</v>
      </c>
      <c r="AL22" s="99"/>
      <c r="AM22" s="100">
        <f t="shared" si="0"/>
        <v>21</v>
      </c>
      <c r="AN22" s="99"/>
      <c r="AO22" s="131">
        <f t="shared" si="1"/>
        <v>1380</v>
      </c>
      <c r="AP22" s="106">
        <f t="shared" si="2"/>
        <v>1298</v>
      </c>
      <c r="AQ22" s="132">
        <f t="shared" si="3"/>
        <v>1054</v>
      </c>
      <c r="AR22" s="106">
        <f t="shared" si="4"/>
        <v>1301</v>
      </c>
      <c r="AS22" s="132">
        <f t="shared" si="5"/>
        <v>1281</v>
      </c>
      <c r="AT22" s="132">
        <f t="shared" si="6"/>
        <v>1424</v>
      </c>
      <c r="AU22" s="132">
        <f t="shared" si="7"/>
        <v>1321</v>
      </c>
      <c r="AV22" s="132">
        <f t="shared" si="8"/>
        <v>1225</v>
      </c>
      <c r="AW22" s="106">
        <f t="shared" si="9"/>
        <v>1275</v>
      </c>
      <c r="AX22" s="132">
        <f t="shared" si="10"/>
        <v>1374</v>
      </c>
      <c r="AY22" s="132">
        <f t="shared" si="11"/>
        <v>1227</v>
      </c>
      <c r="AZ22" s="54"/>
      <c r="BA22" s="133">
        <f t="shared" si="12"/>
        <v>16</v>
      </c>
      <c r="BB22" s="132">
        <f t="shared" si="13"/>
        <v>18</v>
      </c>
      <c r="BC22" s="132">
        <f t="shared" si="14"/>
        <v>15</v>
      </c>
      <c r="BD22" s="106">
        <f t="shared" si="15"/>
        <v>15</v>
      </c>
      <c r="BE22" s="132">
        <f t="shared" si="16"/>
        <v>21</v>
      </c>
      <c r="BF22" s="132">
        <f t="shared" si="17"/>
        <v>25</v>
      </c>
      <c r="BG22" s="132">
        <f t="shared" si="18"/>
        <v>23</v>
      </c>
      <c r="BH22" s="132">
        <f t="shared" si="19"/>
        <v>15</v>
      </c>
      <c r="BI22" s="132">
        <f t="shared" si="20"/>
        <v>17</v>
      </c>
      <c r="BJ22" s="132">
        <f t="shared" si="21"/>
        <v>19</v>
      </c>
      <c r="BK22" s="132">
        <f t="shared" si="22"/>
        <v>20</v>
      </c>
      <c r="BL22" s="107">
        <f t="shared" si="29"/>
        <v>204</v>
      </c>
      <c r="BM22" s="106">
        <f t="shared" si="30"/>
        <v>15</v>
      </c>
      <c r="BN22" s="106">
        <f t="shared" si="31"/>
        <v>25</v>
      </c>
      <c r="BO22" s="108">
        <f t="shared" si="32"/>
        <v>189</v>
      </c>
      <c r="BP22" s="59"/>
    </row>
    <row r="23" spans="1:68" ht="14.25" x14ac:dyDescent="0.2">
      <c r="A23" s="134">
        <v>19</v>
      </c>
      <c r="B23" s="52" t="s">
        <v>8</v>
      </c>
      <c r="C23" s="156" t="s">
        <v>12</v>
      </c>
      <c r="D23" s="135"/>
      <c r="E23" s="136">
        <f t="shared" si="23"/>
        <v>1158.71</v>
      </c>
      <c r="F23" s="151">
        <f t="shared" si="24"/>
        <v>4.7100000000000009</v>
      </c>
      <c r="G23" s="135">
        <v>1154</v>
      </c>
      <c r="H23" s="138"/>
      <c r="I23" s="139">
        <f t="shared" si="25"/>
        <v>-59.727272727272748</v>
      </c>
      <c r="J23" s="140">
        <v>15</v>
      </c>
      <c r="K23" s="141">
        <v>15</v>
      </c>
      <c r="L23" s="150">
        <v>11</v>
      </c>
      <c r="M23" s="148">
        <f t="shared" si="26"/>
        <v>1213.7272727272727</v>
      </c>
      <c r="N23" s="139">
        <f t="shared" si="27"/>
        <v>177</v>
      </c>
      <c r="O23" s="149">
        <f t="shared" si="28"/>
        <v>164</v>
      </c>
      <c r="P23" s="124">
        <v>3</v>
      </c>
      <c r="Q23" s="125">
        <v>0</v>
      </c>
      <c r="R23" s="126">
        <v>28</v>
      </c>
      <c r="S23" s="127">
        <v>3</v>
      </c>
      <c r="T23" s="128">
        <v>31</v>
      </c>
      <c r="U23" s="129">
        <v>3</v>
      </c>
      <c r="V23" s="126">
        <v>13</v>
      </c>
      <c r="W23" s="129">
        <v>0</v>
      </c>
      <c r="X23" s="128">
        <v>20</v>
      </c>
      <c r="Y23" s="129">
        <v>1</v>
      </c>
      <c r="Z23" s="128">
        <v>2</v>
      </c>
      <c r="AA23" s="129">
        <v>0</v>
      </c>
      <c r="AB23" s="128">
        <v>25</v>
      </c>
      <c r="AC23" s="127">
        <v>3</v>
      </c>
      <c r="AD23" s="124">
        <v>14</v>
      </c>
      <c r="AE23" s="125">
        <v>1</v>
      </c>
      <c r="AF23" s="130">
        <v>12</v>
      </c>
      <c r="AG23" s="127">
        <v>3</v>
      </c>
      <c r="AH23" s="126">
        <v>11</v>
      </c>
      <c r="AI23" s="129">
        <v>1</v>
      </c>
      <c r="AJ23" s="126">
        <v>8</v>
      </c>
      <c r="AK23" s="129">
        <v>0</v>
      </c>
      <c r="AL23" s="99"/>
      <c r="AM23" s="100">
        <f t="shared" si="0"/>
        <v>15</v>
      </c>
      <c r="AN23" s="99"/>
      <c r="AO23" s="131">
        <f t="shared" si="1"/>
        <v>1374</v>
      </c>
      <c r="AP23" s="106">
        <f t="shared" si="2"/>
        <v>1054</v>
      </c>
      <c r="AQ23" s="132">
        <f t="shared" si="3"/>
        <v>1000</v>
      </c>
      <c r="AR23" s="106">
        <f t="shared" si="4"/>
        <v>1250</v>
      </c>
      <c r="AS23" s="132">
        <f t="shared" si="5"/>
        <v>1148</v>
      </c>
      <c r="AT23" s="132">
        <f t="shared" si="6"/>
        <v>1380</v>
      </c>
      <c r="AU23" s="132">
        <f t="shared" si="7"/>
        <v>1063</v>
      </c>
      <c r="AV23" s="132">
        <f t="shared" si="8"/>
        <v>1246</v>
      </c>
      <c r="AW23" s="106">
        <f t="shared" si="9"/>
        <v>1263</v>
      </c>
      <c r="AX23" s="132">
        <f t="shared" si="10"/>
        <v>1275</v>
      </c>
      <c r="AY23" s="132">
        <f t="shared" si="11"/>
        <v>1298</v>
      </c>
      <c r="AZ23" s="54"/>
      <c r="BA23" s="133">
        <f t="shared" si="12"/>
        <v>19</v>
      </c>
      <c r="BB23" s="132">
        <f t="shared" si="13"/>
        <v>13</v>
      </c>
      <c r="BC23" s="132">
        <f t="shared" si="14"/>
        <v>19</v>
      </c>
      <c r="BD23" s="106">
        <f t="shared" si="15"/>
        <v>18</v>
      </c>
      <c r="BE23" s="132">
        <f t="shared" si="16"/>
        <v>13</v>
      </c>
      <c r="BF23" s="132">
        <f t="shared" si="17"/>
        <v>16</v>
      </c>
      <c r="BG23" s="132">
        <f t="shared" si="18"/>
        <v>14</v>
      </c>
      <c r="BH23" s="132">
        <f t="shared" si="19"/>
        <v>15</v>
      </c>
      <c r="BI23" s="132">
        <f t="shared" si="20"/>
        <v>15</v>
      </c>
      <c r="BJ23" s="132">
        <f t="shared" si="21"/>
        <v>17</v>
      </c>
      <c r="BK23" s="132">
        <f t="shared" si="22"/>
        <v>18</v>
      </c>
      <c r="BL23" s="107">
        <f t="shared" si="29"/>
        <v>177</v>
      </c>
      <c r="BM23" s="106">
        <f t="shared" si="30"/>
        <v>13</v>
      </c>
      <c r="BN23" s="106">
        <f t="shared" si="31"/>
        <v>19</v>
      </c>
      <c r="BO23" s="108">
        <f t="shared" si="32"/>
        <v>164</v>
      </c>
      <c r="BP23" s="59"/>
    </row>
    <row r="24" spans="1:68" ht="14.25" x14ac:dyDescent="0.2">
      <c r="A24" s="134">
        <v>20</v>
      </c>
      <c r="B24" s="52" t="s">
        <v>157</v>
      </c>
      <c r="C24" s="53" t="s">
        <v>152</v>
      </c>
      <c r="D24" s="135"/>
      <c r="E24" s="136">
        <f t="shared" si="23"/>
        <v>1116.54</v>
      </c>
      <c r="F24" s="151">
        <f t="shared" si="24"/>
        <v>-31.460000000000008</v>
      </c>
      <c r="G24" s="135">
        <v>1148</v>
      </c>
      <c r="H24" s="138"/>
      <c r="I24" s="139">
        <f t="shared" si="25"/>
        <v>-10.727272727272748</v>
      </c>
      <c r="J24" s="140">
        <v>25</v>
      </c>
      <c r="K24" s="141">
        <v>13</v>
      </c>
      <c r="L24" s="150">
        <v>11</v>
      </c>
      <c r="M24" s="148">
        <f t="shared" si="26"/>
        <v>1158.7272727272727</v>
      </c>
      <c r="N24" s="139">
        <f t="shared" si="27"/>
        <v>156</v>
      </c>
      <c r="O24" s="149">
        <f t="shared" si="28"/>
        <v>149</v>
      </c>
      <c r="P24" s="124">
        <v>4</v>
      </c>
      <c r="Q24" s="125">
        <v>1</v>
      </c>
      <c r="R24" s="126">
        <v>17</v>
      </c>
      <c r="S24" s="127">
        <v>1</v>
      </c>
      <c r="T24" s="128">
        <v>33</v>
      </c>
      <c r="U24" s="129">
        <v>1</v>
      </c>
      <c r="V24" s="126">
        <v>27</v>
      </c>
      <c r="W24" s="129">
        <v>3</v>
      </c>
      <c r="X24" s="128">
        <v>19</v>
      </c>
      <c r="Y24" s="129">
        <v>1</v>
      </c>
      <c r="Z24" s="128">
        <v>12</v>
      </c>
      <c r="AA24" s="129">
        <v>3</v>
      </c>
      <c r="AB24" s="128">
        <v>16</v>
      </c>
      <c r="AC24" s="127">
        <v>0</v>
      </c>
      <c r="AD24" s="124">
        <v>13</v>
      </c>
      <c r="AE24" s="125">
        <v>0</v>
      </c>
      <c r="AF24" s="130">
        <v>21</v>
      </c>
      <c r="AG24" s="127">
        <v>1</v>
      </c>
      <c r="AH24" s="126">
        <v>29</v>
      </c>
      <c r="AI24" s="129">
        <v>1</v>
      </c>
      <c r="AJ24" s="126">
        <v>28</v>
      </c>
      <c r="AK24" s="129">
        <v>1</v>
      </c>
      <c r="AL24" s="99"/>
      <c r="AM24" s="100">
        <f t="shared" si="0"/>
        <v>13</v>
      </c>
      <c r="AN24" s="99"/>
      <c r="AO24" s="131">
        <f t="shared" si="1"/>
        <v>1351</v>
      </c>
      <c r="AP24" s="106">
        <f t="shared" si="2"/>
        <v>1210</v>
      </c>
      <c r="AQ24" s="132">
        <f t="shared" si="3"/>
        <v>1000</v>
      </c>
      <c r="AR24" s="106">
        <f t="shared" si="4"/>
        <v>1056</v>
      </c>
      <c r="AS24" s="132">
        <f t="shared" si="5"/>
        <v>1154</v>
      </c>
      <c r="AT24" s="132">
        <f t="shared" si="6"/>
        <v>1263</v>
      </c>
      <c r="AU24" s="132">
        <f t="shared" si="7"/>
        <v>1225</v>
      </c>
      <c r="AV24" s="132">
        <f t="shared" si="8"/>
        <v>1250</v>
      </c>
      <c r="AW24" s="106">
        <f t="shared" si="9"/>
        <v>1129</v>
      </c>
      <c r="AX24" s="132">
        <f t="shared" si="10"/>
        <v>1054</v>
      </c>
      <c r="AY24" s="132">
        <f t="shared" si="11"/>
        <v>1054</v>
      </c>
      <c r="AZ24" s="54"/>
      <c r="BA24" s="133">
        <f t="shared" si="12"/>
        <v>17</v>
      </c>
      <c r="BB24" s="132">
        <f t="shared" si="13"/>
        <v>15</v>
      </c>
      <c r="BC24" s="132">
        <f t="shared" si="14"/>
        <v>11</v>
      </c>
      <c r="BD24" s="106">
        <f t="shared" si="15"/>
        <v>7</v>
      </c>
      <c r="BE24" s="132">
        <f t="shared" si="16"/>
        <v>15</v>
      </c>
      <c r="BF24" s="132">
        <f t="shared" si="17"/>
        <v>15</v>
      </c>
      <c r="BG24" s="132">
        <f t="shared" si="18"/>
        <v>15</v>
      </c>
      <c r="BH24" s="132">
        <f t="shared" si="19"/>
        <v>18</v>
      </c>
      <c r="BI24" s="132">
        <f t="shared" si="20"/>
        <v>15</v>
      </c>
      <c r="BJ24" s="132">
        <f t="shared" si="21"/>
        <v>15</v>
      </c>
      <c r="BK24" s="132">
        <f t="shared" si="22"/>
        <v>13</v>
      </c>
      <c r="BL24" s="107">
        <f t="shared" si="29"/>
        <v>156</v>
      </c>
      <c r="BM24" s="106">
        <f t="shared" si="30"/>
        <v>7</v>
      </c>
      <c r="BN24" s="106">
        <f t="shared" si="31"/>
        <v>18</v>
      </c>
      <c r="BO24" s="108">
        <f t="shared" si="32"/>
        <v>149</v>
      </c>
      <c r="BP24" s="59"/>
    </row>
    <row r="25" spans="1:68" ht="14.25" x14ac:dyDescent="0.2">
      <c r="A25" s="134">
        <v>21</v>
      </c>
      <c r="B25" s="52" t="s">
        <v>155</v>
      </c>
      <c r="C25" s="53" t="s">
        <v>13</v>
      </c>
      <c r="D25" s="135"/>
      <c r="E25" s="136">
        <f t="shared" si="23"/>
        <v>1102.5999999999999</v>
      </c>
      <c r="F25" s="151">
        <f t="shared" si="24"/>
        <v>-26.400000000000006</v>
      </c>
      <c r="G25" s="135">
        <v>1129</v>
      </c>
      <c r="H25" s="138"/>
      <c r="I25" s="139">
        <f t="shared" si="25"/>
        <v>-12</v>
      </c>
      <c r="J25" s="140">
        <v>21</v>
      </c>
      <c r="K25" s="141">
        <v>15</v>
      </c>
      <c r="L25" s="150">
        <v>10</v>
      </c>
      <c r="M25" s="148">
        <f t="shared" si="26"/>
        <v>1141</v>
      </c>
      <c r="N25" s="139">
        <f t="shared" si="27"/>
        <v>147</v>
      </c>
      <c r="O25" s="149">
        <f t="shared" si="28"/>
        <v>147</v>
      </c>
      <c r="P25" s="124">
        <v>5</v>
      </c>
      <c r="Q25" s="125">
        <v>0</v>
      </c>
      <c r="R25" s="126">
        <v>31</v>
      </c>
      <c r="S25" s="127">
        <v>0</v>
      </c>
      <c r="T25" s="128">
        <v>28</v>
      </c>
      <c r="U25" s="129">
        <v>1</v>
      </c>
      <c r="V25" s="126">
        <v>24</v>
      </c>
      <c r="W25" s="129">
        <v>0</v>
      </c>
      <c r="X25" s="128">
        <v>999</v>
      </c>
      <c r="Y25" s="129">
        <v>3</v>
      </c>
      <c r="Z25" s="128">
        <v>29</v>
      </c>
      <c r="AA25" s="129">
        <v>3</v>
      </c>
      <c r="AB25" s="128">
        <v>17</v>
      </c>
      <c r="AC25" s="127">
        <v>0</v>
      </c>
      <c r="AD25" s="124">
        <v>25</v>
      </c>
      <c r="AE25" s="125">
        <v>3</v>
      </c>
      <c r="AF25" s="130">
        <v>20</v>
      </c>
      <c r="AG25" s="127">
        <v>1</v>
      </c>
      <c r="AH25" s="126">
        <v>22</v>
      </c>
      <c r="AI25" s="129">
        <v>3</v>
      </c>
      <c r="AJ25" s="126">
        <v>7</v>
      </c>
      <c r="AK25" s="129">
        <v>1</v>
      </c>
      <c r="AL25" s="99"/>
      <c r="AM25" s="100">
        <f t="shared" si="0"/>
        <v>15</v>
      </c>
      <c r="AN25" s="99"/>
      <c r="AO25" s="131">
        <f t="shared" si="1"/>
        <v>1346</v>
      </c>
      <c r="AP25" s="106">
        <f t="shared" si="2"/>
        <v>1000</v>
      </c>
      <c r="AQ25" s="132">
        <f t="shared" si="3"/>
        <v>1054</v>
      </c>
      <c r="AR25" s="106">
        <f t="shared" si="4"/>
        <v>1106</v>
      </c>
      <c r="AS25" s="132">
        <f t="shared" si="5"/>
        <v>0</v>
      </c>
      <c r="AT25" s="132">
        <f t="shared" si="6"/>
        <v>1054</v>
      </c>
      <c r="AU25" s="132">
        <f t="shared" si="7"/>
        <v>1210</v>
      </c>
      <c r="AV25" s="132">
        <f t="shared" si="8"/>
        <v>1063</v>
      </c>
      <c r="AW25" s="106">
        <f t="shared" si="9"/>
        <v>1148</v>
      </c>
      <c r="AX25" s="132">
        <f t="shared" si="10"/>
        <v>1128</v>
      </c>
      <c r="AY25" s="132">
        <f t="shared" si="11"/>
        <v>1301</v>
      </c>
      <c r="AZ25" s="54"/>
      <c r="BA25" s="133">
        <f t="shared" si="12"/>
        <v>18</v>
      </c>
      <c r="BB25" s="132">
        <f t="shared" si="13"/>
        <v>19</v>
      </c>
      <c r="BC25" s="132">
        <f t="shared" si="14"/>
        <v>13</v>
      </c>
      <c r="BD25" s="106">
        <f t="shared" si="15"/>
        <v>12</v>
      </c>
      <c r="BE25" s="132">
        <f t="shared" si="16"/>
        <v>0</v>
      </c>
      <c r="BF25" s="132">
        <f t="shared" si="17"/>
        <v>15</v>
      </c>
      <c r="BG25" s="132">
        <f t="shared" si="18"/>
        <v>15</v>
      </c>
      <c r="BH25" s="132">
        <f t="shared" si="19"/>
        <v>14</v>
      </c>
      <c r="BI25" s="132">
        <f t="shared" si="20"/>
        <v>13</v>
      </c>
      <c r="BJ25" s="132">
        <f t="shared" si="21"/>
        <v>13</v>
      </c>
      <c r="BK25" s="132">
        <f t="shared" si="22"/>
        <v>15</v>
      </c>
      <c r="BL25" s="107">
        <f t="shared" si="29"/>
        <v>147</v>
      </c>
      <c r="BM25" s="106">
        <f t="shared" si="30"/>
        <v>0</v>
      </c>
      <c r="BN25" s="106">
        <f t="shared" si="31"/>
        <v>19</v>
      </c>
      <c r="BO25" s="108">
        <f t="shared" si="32"/>
        <v>147</v>
      </c>
      <c r="BP25" s="59"/>
    </row>
    <row r="26" spans="1:68" ht="14.25" x14ac:dyDescent="0.2">
      <c r="A26" s="134">
        <v>22</v>
      </c>
      <c r="B26" s="52" t="s">
        <v>202</v>
      </c>
      <c r="C26" s="156" t="s">
        <v>12</v>
      </c>
      <c r="D26" s="135"/>
      <c r="E26" s="136">
        <f t="shared" si="23"/>
        <v>1094.3499999999999</v>
      </c>
      <c r="F26" s="151">
        <f t="shared" si="24"/>
        <v>-33.649999999999984</v>
      </c>
      <c r="G26" s="135">
        <v>1128</v>
      </c>
      <c r="H26" s="138"/>
      <c r="I26" s="139">
        <f t="shared" si="25"/>
        <v>-54.5</v>
      </c>
      <c r="J26" s="140">
        <v>26</v>
      </c>
      <c r="K26" s="141">
        <v>13</v>
      </c>
      <c r="L26" s="150">
        <v>10</v>
      </c>
      <c r="M26" s="148">
        <f t="shared" si="26"/>
        <v>1182.5</v>
      </c>
      <c r="N26" s="139">
        <f t="shared" si="27"/>
        <v>150</v>
      </c>
      <c r="O26" s="149">
        <f t="shared" si="28"/>
        <v>150</v>
      </c>
      <c r="P26" s="124">
        <v>6</v>
      </c>
      <c r="Q26" s="125">
        <v>0</v>
      </c>
      <c r="R26" s="126">
        <v>30</v>
      </c>
      <c r="S26" s="127">
        <v>3</v>
      </c>
      <c r="T26" s="128">
        <v>32</v>
      </c>
      <c r="U26" s="129">
        <v>3</v>
      </c>
      <c r="V26" s="126">
        <v>3</v>
      </c>
      <c r="W26" s="129">
        <v>0</v>
      </c>
      <c r="X26" s="128">
        <v>15</v>
      </c>
      <c r="Y26" s="129">
        <v>0</v>
      </c>
      <c r="Z26" s="128">
        <v>14</v>
      </c>
      <c r="AA26" s="129">
        <v>0</v>
      </c>
      <c r="AB26" s="128">
        <v>23</v>
      </c>
      <c r="AC26" s="127">
        <v>3</v>
      </c>
      <c r="AD26" s="124">
        <v>4</v>
      </c>
      <c r="AE26" s="125">
        <v>0</v>
      </c>
      <c r="AF26" s="130">
        <v>26</v>
      </c>
      <c r="AG26" s="127">
        <v>1</v>
      </c>
      <c r="AH26" s="126">
        <v>21</v>
      </c>
      <c r="AI26" s="129">
        <v>0</v>
      </c>
      <c r="AJ26" s="126">
        <v>999</v>
      </c>
      <c r="AK26" s="129">
        <v>3</v>
      </c>
      <c r="AL26" s="99"/>
      <c r="AM26" s="100">
        <f t="shared" si="0"/>
        <v>13</v>
      </c>
      <c r="AN26" s="99"/>
      <c r="AO26" s="131">
        <f t="shared" si="1"/>
        <v>1321</v>
      </c>
      <c r="AP26" s="106">
        <f t="shared" si="2"/>
        <v>1005</v>
      </c>
      <c r="AQ26" s="132">
        <f t="shared" si="3"/>
        <v>1000</v>
      </c>
      <c r="AR26" s="106">
        <f t="shared" si="4"/>
        <v>1374</v>
      </c>
      <c r="AS26" s="132">
        <f t="shared" si="5"/>
        <v>1227</v>
      </c>
      <c r="AT26" s="132">
        <f t="shared" si="6"/>
        <v>1246</v>
      </c>
      <c r="AU26" s="132">
        <f t="shared" si="7"/>
        <v>1116</v>
      </c>
      <c r="AV26" s="132">
        <f t="shared" si="8"/>
        <v>1351</v>
      </c>
      <c r="AW26" s="106">
        <f t="shared" si="9"/>
        <v>1056</v>
      </c>
      <c r="AX26" s="132">
        <f t="shared" si="10"/>
        <v>1129</v>
      </c>
      <c r="AY26" s="132">
        <f t="shared" si="11"/>
        <v>0</v>
      </c>
      <c r="AZ26" s="54"/>
      <c r="BA26" s="133">
        <f t="shared" si="12"/>
        <v>23</v>
      </c>
      <c r="BB26" s="132">
        <f t="shared" si="13"/>
        <v>14</v>
      </c>
      <c r="BC26" s="132">
        <f t="shared" si="14"/>
        <v>7</v>
      </c>
      <c r="BD26" s="106">
        <f t="shared" si="15"/>
        <v>19</v>
      </c>
      <c r="BE26" s="132">
        <f t="shared" si="16"/>
        <v>20</v>
      </c>
      <c r="BF26" s="132">
        <f t="shared" si="17"/>
        <v>15</v>
      </c>
      <c r="BG26" s="132">
        <f t="shared" si="18"/>
        <v>7</v>
      </c>
      <c r="BH26" s="132">
        <f t="shared" si="19"/>
        <v>17</v>
      </c>
      <c r="BI26" s="132">
        <f t="shared" si="20"/>
        <v>13</v>
      </c>
      <c r="BJ26" s="132">
        <f t="shared" si="21"/>
        <v>15</v>
      </c>
      <c r="BK26" s="132">
        <f t="shared" si="22"/>
        <v>0</v>
      </c>
      <c r="BL26" s="107">
        <f t="shared" si="29"/>
        <v>150</v>
      </c>
      <c r="BM26" s="106">
        <f t="shared" si="30"/>
        <v>0</v>
      </c>
      <c r="BN26" s="106">
        <f t="shared" si="31"/>
        <v>23</v>
      </c>
      <c r="BO26" s="108">
        <f t="shared" si="32"/>
        <v>150</v>
      </c>
      <c r="BP26" s="59"/>
    </row>
    <row r="27" spans="1:68" ht="14.25" x14ac:dyDescent="0.2">
      <c r="A27" s="134">
        <v>23</v>
      </c>
      <c r="B27" s="52" t="s">
        <v>203</v>
      </c>
      <c r="C27" s="53" t="s">
        <v>15</v>
      </c>
      <c r="D27" s="135"/>
      <c r="E27" s="136">
        <f t="shared" si="23"/>
        <v>1000</v>
      </c>
      <c r="F27" s="151">
        <f t="shared" si="24"/>
        <v>-117.92000000000003</v>
      </c>
      <c r="G27" s="135">
        <v>1116</v>
      </c>
      <c r="H27" s="138"/>
      <c r="I27" s="139">
        <f t="shared" si="25"/>
        <v>26.400000000000091</v>
      </c>
      <c r="J27" s="140">
        <v>33</v>
      </c>
      <c r="K27" s="141">
        <v>7</v>
      </c>
      <c r="L27" s="150">
        <v>10</v>
      </c>
      <c r="M27" s="148">
        <f t="shared" si="26"/>
        <v>1089.5999999999999</v>
      </c>
      <c r="N27" s="139">
        <f t="shared" si="27"/>
        <v>126</v>
      </c>
      <c r="O27" s="149">
        <f t="shared" si="28"/>
        <v>126</v>
      </c>
      <c r="P27" s="124">
        <v>7</v>
      </c>
      <c r="Q27" s="125">
        <v>0</v>
      </c>
      <c r="R27" s="126">
        <v>32</v>
      </c>
      <c r="S27" s="127">
        <v>0</v>
      </c>
      <c r="T27" s="128">
        <v>999</v>
      </c>
      <c r="U27" s="129">
        <v>3</v>
      </c>
      <c r="V27" s="126">
        <v>14</v>
      </c>
      <c r="W27" s="129">
        <v>0</v>
      </c>
      <c r="X27" s="128">
        <v>27</v>
      </c>
      <c r="Y27" s="129">
        <v>3</v>
      </c>
      <c r="Z27" s="128">
        <v>31</v>
      </c>
      <c r="AA27" s="129">
        <v>0</v>
      </c>
      <c r="AB27" s="128">
        <v>22</v>
      </c>
      <c r="AC27" s="127">
        <v>0</v>
      </c>
      <c r="AD27" s="124">
        <v>28</v>
      </c>
      <c r="AE27" s="125">
        <v>0</v>
      </c>
      <c r="AF27" s="130">
        <v>30</v>
      </c>
      <c r="AG27" s="127">
        <v>0</v>
      </c>
      <c r="AH27" s="126">
        <v>33</v>
      </c>
      <c r="AI27" s="129">
        <v>0</v>
      </c>
      <c r="AJ27" s="126">
        <v>24</v>
      </c>
      <c r="AK27" s="129">
        <v>1</v>
      </c>
      <c r="AL27" s="99"/>
      <c r="AM27" s="100">
        <f t="shared" si="0"/>
        <v>7</v>
      </c>
      <c r="AN27" s="99"/>
      <c r="AO27" s="131">
        <f t="shared" si="1"/>
        <v>1301</v>
      </c>
      <c r="AP27" s="106">
        <f t="shared" si="2"/>
        <v>1000</v>
      </c>
      <c r="AQ27" s="132">
        <f t="shared" si="3"/>
        <v>0</v>
      </c>
      <c r="AR27" s="106">
        <f t="shared" si="4"/>
        <v>1246</v>
      </c>
      <c r="AS27" s="132">
        <f t="shared" si="5"/>
        <v>1056</v>
      </c>
      <c r="AT27" s="132">
        <f t="shared" si="6"/>
        <v>1000</v>
      </c>
      <c r="AU27" s="132">
        <f t="shared" si="7"/>
        <v>1128</v>
      </c>
      <c r="AV27" s="132">
        <f t="shared" si="8"/>
        <v>1054</v>
      </c>
      <c r="AW27" s="106">
        <f t="shared" si="9"/>
        <v>1005</v>
      </c>
      <c r="AX27" s="132">
        <f t="shared" si="10"/>
        <v>1000</v>
      </c>
      <c r="AY27" s="132">
        <f t="shared" si="11"/>
        <v>1106</v>
      </c>
      <c r="AZ27" s="54"/>
      <c r="BA27" s="133">
        <f t="shared" si="12"/>
        <v>15</v>
      </c>
      <c r="BB27" s="132">
        <f t="shared" si="13"/>
        <v>7</v>
      </c>
      <c r="BC27" s="132">
        <f t="shared" si="14"/>
        <v>0</v>
      </c>
      <c r="BD27" s="106">
        <f t="shared" si="15"/>
        <v>15</v>
      </c>
      <c r="BE27" s="132">
        <f t="shared" si="16"/>
        <v>7</v>
      </c>
      <c r="BF27" s="132">
        <f t="shared" si="17"/>
        <v>19</v>
      </c>
      <c r="BG27" s="132">
        <f t="shared" si="18"/>
        <v>13</v>
      </c>
      <c r="BH27" s="132">
        <f t="shared" si="19"/>
        <v>13</v>
      </c>
      <c r="BI27" s="132">
        <f t="shared" si="20"/>
        <v>14</v>
      </c>
      <c r="BJ27" s="132">
        <f t="shared" si="21"/>
        <v>11</v>
      </c>
      <c r="BK27" s="132">
        <f t="shared" si="22"/>
        <v>12</v>
      </c>
      <c r="BL27" s="107">
        <f t="shared" si="29"/>
        <v>126</v>
      </c>
      <c r="BM27" s="106">
        <f t="shared" si="30"/>
        <v>0</v>
      </c>
      <c r="BN27" s="106">
        <f t="shared" si="31"/>
        <v>19</v>
      </c>
      <c r="BO27" s="108">
        <f t="shared" si="32"/>
        <v>126</v>
      </c>
      <c r="BP27" s="59"/>
    </row>
    <row r="28" spans="1:68" ht="14.25" x14ac:dyDescent="0.2">
      <c r="A28" s="134">
        <v>24</v>
      </c>
      <c r="B28" s="52" t="s">
        <v>79</v>
      </c>
      <c r="C28" s="53" t="s">
        <v>15</v>
      </c>
      <c r="D28" s="135"/>
      <c r="E28" s="136">
        <f t="shared" si="23"/>
        <v>1085.48</v>
      </c>
      <c r="F28" s="151">
        <f t="shared" si="24"/>
        <v>-20.519999999999978</v>
      </c>
      <c r="G28" s="135">
        <v>1106</v>
      </c>
      <c r="H28" s="138"/>
      <c r="I28" s="139">
        <f t="shared" si="25"/>
        <v>-74.181818181818244</v>
      </c>
      <c r="J28" s="140">
        <v>29</v>
      </c>
      <c r="K28" s="141">
        <v>12</v>
      </c>
      <c r="L28" s="150">
        <v>11</v>
      </c>
      <c r="M28" s="148">
        <f t="shared" si="26"/>
        <v>1180.1818181818182</v>
      </c>
      <c r="N28" s="139">
        <f t="shared" si="27"/>
        <v>156</v>
      </c>
      <c r="O28" s="149">
        <f t="shared" si="28"/>
        <v>149</v>
      </c>
      <c r="P28" s="124">
        <v>8</v>
      </c>
      <c r="Q28" s="125">
        <v>0</v>
      </c>
      <c r="R28" s="126">
        <v>33</v>
      </c>
      <c r="S28" s="127">
        <v>1</v>
      </c>
      <c r="T28" s="128">
        <v>4</v>
      </c>
      <c r="U28" s="129">
        <v>0</v>
      </c>
      <c r="V28" s="126">
        <v>21</v>
      </c>
      <c r="W28" s="129">
        <v>3</v>
      </c>
      <c r="X28" s="128">
        <v>17</v>
      </c>
      <c r="Y28" s="129">
        <v>3</v>
      </c>
      <c r="Z28" s="128">
        <v>25</v>
      </c>
      <c r="AA28" s="129">
        <v>3</v>
      </c>
      <c r="AB28" s="128">
        <v>7</v>
      </c>
      <c r="AC28" s="127">
        <v>0</v>
      </c>
      <c r="AD28" s="124">
        <v>12</v>
      </c>
      <c r="AE28" s="125">
        <v>1</v>
      </c>
      <c r="AF28" s="130">
        <v>14</v>
      </c>
      <c r="AG28" s="127">
        <v>0</v>
      </c>
      <c r="AH28" s="126">
        <v>30</v>
      </c>
      <c r="AI28" s="129">
        <v>0</v>
      </c>
      <c r="AJ28" s="126">
        <v>23</v>
      </c>
      <c r="AK28" s="129">
        <v>1</v>
      </c>
      <c r="AL28" s="99"/>
      <c r="AM28" s="100">
        <f t="shared" si="0"/>
        <v>12</v>
      </c>
      <c r="AN28" s="99"/>
      <c r="AO28" s="131">
        <f t="shared" si="1"/>
        <v>1298</v>
      </c>
      <c r="AP28" s="106">
        <f t="shared" si="2"/>
        <v>1000</v>
      </c>
      <c r="AQ28" s="132">
        <f t="shared" si="3"/>
        <v>1351</v>
      </c>
      <c r="AR28" s="106">
        <f t="shared" si="4"/>
        <v>1129</v>
      </c>
      <c r="AS28" s="132">
        <f t="shared" si="5"/>
        <v>1210</v>
      </c>
      <c r="AT28" s="132">
        <f t="shared" si="6"/>
        <v>1063</v>
      </c>
      <c r="AU28" s="132">
        <f t="shared" si="7"/>
        <v>1301</v>
      </c>
      <c r="AV28" s="132">
        <f t="shared" si="8"/>
        <v>1263</v>
      </c>
      <c r="AW28" s="106">
        <f t="shared" si="9"/>
        <v>1246</v>
      </c>
      <c r="AX28" s="132">
        <f t="shared" si="10"/>
        <v>1005</v>
      </c>
      <c r="AY28" s="132">
        <f t="shared" si="11"/>
        <v>1116</v>
      </c>
      <c r="AZ28" s="54"/>
      <c r="BA28" s="133">
        <f t="shared" si="12"/>
        <v>18</v>
      </c>
      <c r="BB28" s="132">
        <f t="shared" si="13"/>
        <v>11</v>
      </c>
      <c r="BC28" s="132">
        <f t="shared" si="14"/>
        <v>17</v>
      </c>
      <c r="BD28" s="106">
        <f t="shared" si="15"/>
        <v>15</v>
      </c>
      <c r="BE28" s="132">
        <f t="shared" si="16"/>
        <v>15</v>
      </c>
      <c r="BF28" s="132">
        <f t="shared" si="17"/>
        <v>14</v>
      </c>
      <c r="BG28" s="132">
        <f t="shared" si="18"/>
        <v>15</v>
      </c>
      <c r="BH28" s="132">
        <f t="shared" si="19"/>
        <v>15</v>
      </c>
      <c r="BI28" s="132">
        <f t="shared" si="20"/>
        <v>15</v>
      </c>
      <c r="BJ28" s="132">
        <f t="shared" si="21"/>
        <v>14</v>
      </c>
      <c r="BK28" s="132">
        <f t="shared" si="22"/>
        <v>7</v>
      </c>
      <c r="BL28" s="107">
        <f t="shared" si="29"/>
        <v>156</v>
      </c>
      <c r="BM28" s="106">
        <f t="shared" si="30"/>
        <v>7</v>
      </c>
      <c r="BN28" s="106">
        <f t="shared" si="31"/>
        <v>18</v>
      </c>
      <c r="BO28" s="108">
        <f t="shared" si="32"/>
        <v>149</v>
      </c>
      <c r="BP28" s="59"/>
    </row>
    <row r="29" spans="1:68" ht="14.25" x14ac:dyDescent="0.2">
      <c r="A29" s="134">
        <v>25</v>
      </c>
      <c r="B29" s="52" t="s">
        <v>80</v>
      </c>
      <c r="C29" s="53" t="s">
        <v>53</v>
      </c>
      <c r="D29" s="135"/>
      <c r="E29" s="136">
        <f t="shared" si="23"/>
        <v>1060.83</v>
      </c>
      <c r="F29" s="151">
        <f t="shared" si="24"/>
        <v>-2.170000000000023</v>
      </c>
      <c r="G29" s="135">
        <v>1063</v>
      </c>
      <c r="H29" s="138"/>
      <c r="I29" s="139">
        <f t="shared" si="25"/>
        <v>-126.09999999999991</v>
      </c>
      <c r="J29" s="140">
        <v>23</v>
      </c>
      <c r="K29" s="141">
        <v>14</v>
      </c>
      <c r="L29" s="150">
        <v>10</v>
      </c>
      <c r="M29" s="148">
        <f t="shared" si="26"/>
        <v>1189.0999999999999</v>
      </c>
      <c r="N29" s="139">
        <f t="shared" si="27"/>
        <v>142</v>
      </c>
      <c r="O29" s="149">
        <f t="shared" si="28"/>
        <v>142</v>
      </c>
      <c r="P29" s="124">
        <v>9</v>
      </c>
      <c r="Q29" s="125">
        <v>3</v>
      </c>
      <c r="R29" s="126">
        <v>11</v>
      </c>
      <c r="S29" s="127">
        <v>1</v>
      </c>
      <c r="T29" s="128">
        <v>5</v>
      </c>
      <c r="U29" s="129">
        <v>0</v>
      </c>
      <c r="V29" s="126">
        <v>12</v>
      </c>
      <c r="W29" s="129">
        <v>0</v>
      </c>
      <c r="X29" s="128">
        <v>26</v>
      </c>
      <c r="Y29" s="129">
        <v>3</v>
      </c>
      <c r="Z29" s="128">
        <v>24</v>
      </c>
      <c r="AA29" s="129">
        <v>0</v>
      </c>
      <c r="AB29" s="128">
        <v>19</v>
      </c>
      <c r="AC29" s="127">
        <v>0</v>
      </c>
      <c r="AD29" s="124">
        <v>21</v>
      </c>
      <c r="AE29" s="125">
        <v>0</v>
      </c>
      <c r="AF29" s="130">
        <v>999</v>
      </c>
      <c r="AG29" s="127">
        <v>3</v>
      </c>
      <c r="AH29" s="126">
        <v>27</v>
      </c>
      <c r="AI29" s="129">
        <v>3</v>
      </c>
      <c r="AJ29" s="126">
        <v>17</v>
      </c>
      <c r="AK29" s="129">
        <v>1</v>
      </c>
      <c r="AL29" s="99"/>
      <c r="AM29" s="100">
        <f t="shared" si="0"/>
        <v>14</v>
      </c>
      <c r="AN29" s="99"/>
      <c r="AO29" s="131">
        <f t="shared" si="1"/>
        <v>1296</v>
      </c>
      <c r="AP29" s="106">
        <f t="shared" si="2"/>
        <v>1275</v>
      </c>
      <c r="AQ29" s="132">
        <f t="shared" si="3"/>
        <v>1346</v>
      </c>
      <c r="AR29" s="106">
        <f t="shared" si="4"/>
        <v>1263</v>
      </c>
      <c r="AS29" s="132">
        <f t="shared" si="5"/>
        <v>1056</v>
      </c>
      <c r="AT29" s="132">
        <f t="shared" si="6"/>
        <v>1106</v>
      </c>
      <c r="AU29" s="132">
        <f t="shared" si="7"/>
        <v>1154</v>
      </c>
      <c r="AV29" s="132">
        <f t="shared" si="8"/>
        <v>1129</v>
      </c>
      <c r="AW29" s="106">
        <f t="shared" si="9"/>
        <v>0</v>
      </c>
      <c r="AX29" s="132">
        <f t="shared" si="10"/>
        <v>1056</v>
      </c>
      <c r="AY29" s="132">
        <f t="shared" si="11"/>
        <v>1210</v>
      </c>
      <c r="AZ29" s="54"/>
      <c r="BA29" s="133">
        <f t="shared" si="12"/>
        <v>15</v>
      </c>
      <c r="BB29" s="132">
        <f t="shared" si="13"/>
        <v>17</v>
      </c>
      <c r="BC29" s="132">
        <f t="shared" si="14"/>
        <v>18</v>
      </c>
      <c r="BD29" s="106">
        <f t="shared" si="15"/>
        <v>15</v>
      </c>
      <c r="BE29" s="132">
        <f t="shared" si="16"/>
        <v>13</v>
      </c>
      <c r="BF29" s="132">
        <f t="shared" si="17"/>
        <v>12</v>
      </c>
      <c r="BG29" s="132">
        <f t="shared" si="18"/>
        <v>15</v>
      </c>
      <c r="BH29" s="132">
        <f t="shared" si="19"/>
        <v>15</v>
      </c>
      <c r="BI29" s="132">
        <f t="shared" si="20"/>
        <v>0</v>
      </c>
      <c r="BJ29" s="132">
        <f t="shared" si="21"/>
        <v>7</v>
      </c>
      <c r="BK29" s="132">
        <f t="shared" si="22"/>
        <v>15</v>
      </c>
      <c r="BL29" s="107">
        <f t="shared" si="29"/>
        <v>142</v>
      </c>
      <c r="BM29" s="106">
        <f t="shared" si="30"/>
        <v>0</v>
      </c>
      <c r="BN29" s="106">
        <f t="shared" si="31"/>
        <v>18</v>
      </c>
      <c r="BO29" s="108">
        <f t="shared" si="32"/>
        <v>142</v>
      </c>
      <c r="BP29" s="59"/>
    </row>
    <row r="30" spans="1:68" ht="14.25" x14ac:dyDescent="0.2">
      <c r="A30" s="134">
        <v>26</v>
      </c>
      <c r="B30" s="52" t="s">
        <v>74</v>
      </c>
      <c r="C30" s="53" t="s">
        <v>13</v>
      </c>
      <c r="D30" s="135"/>
      <c r="E30" s="136">
        <f t="shared" si="23"/>
        <v>1028.53</v>
      </c>
      <c r="F30" s="151">
        <f t="shared" si="24"/>
        <v>-27.470000000000034</v>
      </c>
      <c r="G30" s="135">
        <v>1056</v>
      </c>
      <c r="H30" s="138"/>
      <c r="I30" s="139">
        <f t="shared" si="25"/>
        <v>-75.099999999999909</v>
      </c>
      <c r="J30" s="140">
        <v>27</v>
      </c>
      <c r="K30" s="141">
        <v>13</v>
      </c>
      <c r="L30" s="150">
        <v>10</v>
      </c>
      <c r="M30" s="148">
        <f t="shared" si="26"/>
        <v>1131.0999999999999</v>
      </c>
      <c r="N30" s="139">
        <f t="shared" si="27"/>
        <v>138</v>
      </c>
      <c r="O30" s="149">
        <f t="shared" si="28"/>
        <v>138</v>
      </c>
      <c r="P30" s="124">
        <v>10</v>
      </c>
      <c r="Q30" s="125">
        <v>0</v>
      </c>
      <c r="R30" s="126">
        <v>999</v>
      </c>
      <c r="S30" s="127">
        <v>3</v>
      </c>
      <c r="T30" s="128">
        <v>3</v>
      </c>
      <c r="U30" s="129">
        <v>0</v>
      </c>
      <c r="V30" s="126">
        <v>29</v>
      </c>
      <c r="W30" s="129">
        <v>1</v>
      </c>
      <c r="X30" s="128">
        <v>25</v>
      </c>
      <c r="Y30" s="129">
        <v>0</v>
      </c>
      <c r="Z30" s="128">
        <v>9</v>
      </c>
      <c r="AA30" s="129">
        <v>0</v>
      </c>
      <c r="AB30" s="128">
        <v>28</v>
      </c>
      <c r="AC30" s="127">
        <v>1</v>
      </c>
      <c r="AD30" s="124">
        <v>27</v>
      </c>
      <c r="AE30" s="125">
        <v>3</v>
      </c>
      <c r="AF30" s="130">
        <v>22</v>
      </c>
      <c r="AG30" s="127">
        <v>1</v>
      </c>
      <c r="AH30" s="126">
        <v>32</v>
      </c>
      <c r="AI30" s="129">
        <v>3</v>
      </c>
      <c r="AJ30" s="126">
        <v>30</v>
      </c>
      <c r="AK30" s="129">
        <v>1</v>
      </c>
      <c r="AL30" s="99"/>
      <c r="AM30" s="100">
        <f t="shared" si="0"/>
        <v>13</v>
      </c>
      <c r="AN30" s="99"/>
      <c r="AO30" s="131">
        <f t="shared" si="1"/>
        <v>1281</v>
      </c>
      <c r="AP30" s="106">
        <f t="shared" si="2"/>
        <v>0</v>
      </c>
      <c r="AQ30" s="132">
        <f t="shared" si="3"/>
        <v>1374</v>
      </c>
      <c r="AR30" s="106">
        <f t="shared" si="4"/>
        <v>1054</v>
      </c>
      <c r="AS30" s="132">
        <f t="shared" si="5"/>
        <v>1063</v>
      </c>
      <c r="AT30" s="132">
        <f t="shared" si="6"/>
        <v>1296</v>
      </c>
      <c r="AU30" s="132">
        <f t="shared" si="7"/>
        <v>1054</v>
      </c>
      <c r="AV30" s="132">
        <f t="shared" si="8"/>
        <v>1056</v>
      </c>
      <c r="AW30" s="106">
        <f t="shared" si="9"/>
        <v>1128</v>
      </c>
      <c r="AX30" s="132">
        <f t="shared" si="10"/>
        <v>1000</v>
      </c>
      <c r="AY30" s="132">
        <f t="shared" si="11"/>
        <v>1005</v>
      </c>
      <c r="AZ30" s="54"/>
      <c r="BA30" s="133">
        <f t="shared" si="12"/>
        <v>21</v>
      </c>
      <c r="BB30" s="132">
        <f t="shared" si="13"/>
        <v>0</v>
      </c>
      <c r="BC30" s="132">
        <f t="shared" si="14"/>
        <v>19</v>
      </c>
      <c r="BD30" s="106">
        <f t="shared" si="15"/>
        <v>15</v>
      </c>
      <c r="BE30" s="132">
        <f t="shared" si="16"/>
        <v>14</v>
      </c>
      <c r="BF30" s="132">
        <f t="shared" si="17"/>
        <v>15</v>
      </c>
      <c r="BG30" s="132">
        <f t="shared" si="18"/>
        <v>13</v>
      </c>
      <c r="BH30" s="132">
        <f t="shared" si="19"/>
        <v>7</v>
      </c>
      <c r="BI30" s="132">
        <f t="shared" si="20"/>
        <v>13</v>
      </c>
      <c r="BJ30" s="132">
        <f t="shared" si="21"/>
        <v>7</v>
      </c>
      <c r="BK30" s="132">
        <f t="shared" si="22"/>
        <v>14</v>
      </c>
      <c r="BL30" s="107">
        <f t="shared" si="29"/>
        <v>138</v>
      </c>
      <c r="BM30" s="106">
        <f t="shared" si="30"/>
        <v>0</v>
      </c>
      <c r="BN30" s="106">
        <f t="shared" si="31"/>
        <v>21</v>
      </c>
      <c r="BO30" s="108">
        <f t="shared" si="32"/>
        <v>138</v>
      </c>
      <c r="BP30" s="59"/>
    </row>
    <row r="31" spans="1:68" ht="14.25" x14ac:dyDescent="0.2">
      <c r="A31" s="134">
        <v>27</v>
      </c>
      <c r="B31" s="52" t="s">
        <v>204</v>
      </c>
      <c r="C31" s="156" t="s">
        <v>12</v>
      </c>
      <c r="D31" s="135"/>
      <c r="E31" s="136">
        <f t="shared" si="23"/>
        <v>1000</v>
      </c>
      <c r="F31" s="151">
        <f t="shared" si="24"/>
        <v>-87.350000000000009</v>
      </c>
      <c r="G31" s="135">
        <v>1056</v>
      </c>
      <c r="H31" s="138"/>
      <c r="I31" s="139">
        <f t="shared" si="25"/>
        <v>-75.5</v>
      </c>
      <c r="J31" s="140">
        <v>31</v>
      </c>
      <c r="K31" s="141">
        <v>7</v>
      </c>
      <c r="L31" s="150">
        <v>10</v>
      </c>
      <c r="M31" s="148">
        <f t="shared" si="26"/>
        <v>1131.5</v>
      </c>
      <c r="N31" s="139">
        <f t="shared" si="27"/>
        <v>131</v>
      </c>
      <c r="O31" s="149">
        <f t="shared" si="28"/>
        <v>131</v>
      </c>
      <c r="P31" s="124">
        <v>999</v>
      </c>
      <c r="Q31" s="125">
        <v>3</v>
      </c>
      <c r="R31" s="126">
        <v>10</v>
      </c>
      <c r="S31" s="127">
        <v>0</v>
      </c>
      <c r="T31" s="128">
        <v>7</v>
      </c>
      <c r="U31" s="129">
        <v>0</v>
      </c>
      <c r="V31" s="126">
        <v>20</v>
      </c>
      <c r="W31" s="129">
        <v>0</v>
      </c>
      <c r="X31" s="128">
        <v>23</v>
      </c>
      <c r="Y31" s="129">
        <v>0</v>
      </c>
      <c r="Z31" s="128">
        <v>33</v>
      </c>
      <c r="AA31" s="129">
        <v>1</v>
      </c>
      <c r="AB31" s="128">
        <v>29</v>
      </c>
      <c r="AC31" s="127">
        <v>0</v>
      </c>
      <c r="AD31" s="124">
        <v>26</v>
      </c>
      <c r="AE31" s="125">
        <v>0</v>
      </c>
      <c r="AF31" s="130">
        <v>32</v>
      </c>
      <c r="AG31" s="127">
        <v>3</v>
      </c>
      <c r="AH31" s="126">
        <v>25</v>
      </c>
      <c r="AI31" s="129">
        <v>0</v>
      </c>
      <c r="AJ31" s="126">
        <v>9</v>
      </c>
      <c r="AK31" s="129">
        <v>0</v>
      </c>
      <c r="AL31" s="99"/>
      <c r="AM31" s="100">
        <f t="shared" si="0"/>
        <v>7</v>
      </c>
      <c r="AN31" s="99"/>
      <c r="AO31" s="131">
        <f t="shared" si="1"/>
        <v>0</v>
      </c>
      <c r="AP31" s="106">
        <f t="shared" si="2"/>
        <v>1281</v>
      </c>
      <c r="AQ31" s="132">
        <f t="shared" si="3"/>
        <v>1301</v>
      </c>
      <c r="AR31" s="106">
        <f t="shared" si="4"/>
        <v>1148</v>
      </c>
      <c r="AS31" s="132">
        <f t="shared" si="5"/>
        <v>1116</v>
      </c>
      <c r="AT31" s="132">
        <f t="shared" si="6"/>
        <v>1000</v>
      </c>
      <c r="AU31" s="132">
        <f t="shared" si="7"/>
        <v>1054</v>
      </c>
      <c r="AV31" s="132">
        <f t="shared" si="8"/>
        <v>1056</v>
      </c>
      <c r="AW31" s="106">
        <f t="shared" si="9"/>
        <v>1000</v>
      </c>
      <c r="AX31" s="132">
        <f t="shared" si="10"/>
        <v>1063</v>
      </c>
      <c r="AY31" s="132">
        <f t="shared" si="11"/>
        <v>1296</v>
      </c>
      <c r="AZ31" s="54"/>
      <c r="BA31" s="133">
        <f t="shared" si="12"/>
        <v>0</v>
      </c>
      <c r="BB31" s="132">
        <f t="shared" si="13"/>
        <v>21</v>
      </c>
      <c r="BC31" s="132">
        <f t="shared" si="14"/>
        <v>15</v>
      </c>
      <c r="BD31" s="106">
        <f t="shared" si="15"/>
        <v>13</v>
      </c>
      <c r="BE31" s="132">
        <f t="shared" si="16"/>
        <v>7</v>
      </c>
      <c r="BF31" s="132">
        <f t="shared" si="17"/>
        <v>11</v>
      </c>
      <c r="BG31" s="132">
        <f t="shared" si="18"/>
        <v>15</v>
      </c>
      <c r="BH31" s="132">
        <f t="shared" si="19"/>
        <v>13</v>
      </c>
      <c r="BI31" s="132">
        <f t="shared" si="20"/>
        <v>7</v>
      </c>
      <c r="BJ31" s="132">
        <f t="shared" si="21"/>
        <v>14</v>
      </c>
      <c r="BK31" s="132">
        <f t="shared" si="22"/>
        <v>15</v>
      </c>
      <c r="BL31" s="107">
        <f t="shared" si="29"/>
        <v>131</v>
      </c>
      <c r="BM31" s="106">
        <f t="shared" si="30"/>
        <v>0</v>
      </c>
      <c r="BN31" s="106">
        <f t="shared" si="31"/>
        <v>21</v>
      </c>
      <c r="BO31" s="108">
        <f t="shared" si="32"/>
        <v>131</v>
      </c>
      <c r="BP31" s="59"/>
    </row>
    <row r="32" spans="1:68" ht="14.25" x14ac:dyDescent="0.2">
      <c r="A32" s="134">
        <v>28</v>
      </c>
      <c r="B32" s="52" t="s">
        <v>205</v>
      </c>
      <c r="C32" s="53" t="s">
        <v>154</v>
      </c>
      <c r="D32" s="135" t="s">
        <v>50</v>
      </c>
      <c r="E32" s="136">
        <f t="shared" si="23"/>
        <v>1030.76</v>
      </c>
      <c r="F32" s="151">
        <f t="shared" si="24"/>
        <v>-23.24</v>
      </c>
      <c r="G32" s="135">
        <v>1054</v>
      </c>
      <c r="H32" s="138"/>
      <c r="I32" s="139">
        <f t="shared" si="25"/>
        <v>-89.200000000000045</v>
      </c>
      <c r="J32" s="140">
        <v>28</v>
      </c>
      <c r="K32" s="141">
        <v>13</v>
      </c>
      <c r="L32" s="150">
        <v>10</v>
      </c>
      <c r="M32" s="148">
        <f t="shared" si="26"/>
        <v>1143.2</v>
      </c>
      <c r="N32" s="139">
        <f t="shared" si="27"/>
        <v>131</v>
      </c>
      <c r="O32" s="149">
        <f t="shared" si="28"/>
        <v>131</v>
      </c>
      <c r="P32" s="124">
        <v>12</v>
      </c>
      <c r="Q32" s="125">
        <v>0</v>
      </c>
      <c r="R32" s="126">
        <v>19</v>
      </c>
      <c r="S32" s="127">
        <v>0</v>
      </c>
      <c r="T32" s="128">
        <v>21</v>
      </c>
      <c r="U32" s="129">
        <v>1</v>
      </c>
      <c r="V32" s="126">
        <v>30</v>
      </c>
      <c r="W32" s="129">
        <v>1</v>
      </c>
      <c r="X32" s="128">
        <v>32</v>
      </c>
      <c r="Y32" s="129">
        <v>3</v>
      </c>
      <c r="Z32" s="128">
        <v>4</v>
      </c>
      <c r="AA32" s="129">
        <v>0</v>
      </c>
      <c r="AB32" s="128">
        <v>26</v>
      </c>
      <c r="AC32" s="127">
        <v>1</v>
      </c>
      <c r="AD32" s="124">
        <v>23</v>
      </c>
      <c r="AE32" s="125">
        <v>3</v>
      </c>
      <c r="AF32" s="130">
        <v>17</v>
      </c>
      <c r="AG32" s="127">
        <v>0</v>
      </c>
      <c r="AH32" s="126">
        <v>999</v>
      </c>
      <c r="AI32" s="129">
        <v>3</v>
      </c>
      <c r="AJ32" s="126">
        <v>20</v>
      </c>
      <c r="AK32" s="129">
        <v>1</v>
      </c>
      <c r="AL32" s="99"/>
      <c r="AM32" s="100">
        <f t="shared" si="0"/>
        <v>13</v>
      </c>
      <c r="AN32" s="99"/>
      <c r="AO32" s="131">
        <f t="shared" si="1"/>
        <v>1263</v>
      </c>
      <c r="AP32" s="106">
        <f t="shared" si="2"/>
        <v>1154</v>
      </c>
      <c r="AQ32" s="132">
        <f t="shared" si="3"/>
        <v>1129</v>
      </c>
      <c r="AR32" s="106">
        <f t="shared" si="4"/>
        <v>1005</v>
      </c>
      <c r="AS32" s="132">
        <f t="shared" si="5"/>
        <v>1000</v>
      </c>
      <c r="AT32" s="132">
        <f t="shared" si="6"/>
        <v>1351</v>
      </c>
      <c r="AU32" s="132">
        <f t="shared" si="7"/>
        <v>1056</v>
      </c>
      <c r="AV32" s="132">
        <f t="shared" si="8"/>
        <v>1116</v>
      </c>
      <c r="AW32" s="106">
        <f t="shared" si="9"/>
        <v>1210</v>
      </c>
      <c r="AX32" s="132">
        <f t="shared" si="10"/>
        <v>0</v>
      </c>
      <c r="AY32" s="132">
        <f t="shared" si="11"/>
        <v>1148</v>
      </c>
      <c r="AZ32" s="54"/>
      <c r="BA32" s="133">
        <f t="shared" si="12"/>
        <v>15</v>
      </c>
      <c r="BB32" s="132">
        <f t="shared" si="13"/>
        <v>15</v>
      </c>
      <c r="BC32" s="132">
        <f t="shared" si="14"/>
        <v>15</v>
      </c>
      <c r="BD32" s="106">
        <f t="shared" si="15"/>
        <v>14</v>
      </c>
      <c r="BE32" s="132">
        <f t="shared" si="16"/>
        <v>7</v>
      </c>
      <c r="BF32" s="132">
        <f t="shared" si="17"/>
        <v>17</v>
      </c>
      <c r="BG32" s="132">
        <f t="shared" si="18"/>
        <v>13</v>
      </c>
      <c r="BH32" s="132">
        <f t="shared" si="19"/>
        <v>7</v>
      </c>
      <c r="BI32" s="132">
        <f t="shared" si="20"/>
        <v>15</v>
      </c>
      <c r="BJ32" s="132">
        <f t="shared" si="21"/>
        <v>0</v>
      </c>
      <c r="BK32" s="132">
        <f t="shared" si="22"/>
        <v>13</v>
      </c>
      <c r="BL32" s="107">
        <f t="shared" si="29"/>
        <v>131</v>
      </c>
      <c r="BM32" s="106">
        <f t="shared" si="30"/>
        <v>0</v>
      </c>
      <c r="BN32" s="106">
        <f t="shared" si="31"/>
        <v>17</v>
      </c>
      <c r="BO32" s="108">
        <f t="shared" si="32"/>
        <v>131</v>
      </c>
      <c r="BP32" s="59"/>
    </row>
    <row r="33" spans="1:68" ht="14.25" x14ac:dyDescent="0.2">
      <c r="A33" s="134">
        <v>29</v>
      </c>
      <c r="B33" s="52" t="s">
        <v>71</v>
      </c>
      <c r="C33" s="53" t="s">
        <v>65</v>
      </c>
      <c r="D33" s="135"/>
      <c r="E33" s="136">
        <f t="shared" si="23"/>
        <v>1067.26</v>
      </c>
      <c r="F33" s="151">
        <f t="shared" si="24"/>
        <v>13.260000000000058</v>
      </c>
      <c r="G33" s="135">
        <v>1054</v>
      </c>
      <c r="H33" s="138"/>
      <c r="I33" s="139">
        <f t="shared" si="25"/>
        <v>-85.63636363636374</v>
      </c>
      <c r="J33" s="140">
        <v>20</v>
      </c>
      <c r="K33" s="141">
        <v>15</v>
      </c>
      <c r="L33" s="150">
        <v>11</v>
      </c>
      <c r="M33" s="148">
        <f t="shared" si="26"/>
        <v>1139.6363636363637</v>
      </c>
      <c r="N33" s="139">
        <f t="shared" si="27"/>
        <v>149</v>
      </c>
      <c r="O33" s="149">
        <f t="shared" si="28"/>
        <v>142</v>
      </c>
      <c r="P33" s="124">
        <v>11</v>
      </c>
      <c r="Q33" s="125">
        <v>0</v>
      </c>
      <c r="R33" s="126">
        <v>9</v>
      </c>
      <c r="S33" s="127">
        <v>3</v>
      </c>
      <c r="T33" s="128">
        <v>18</v>
      </c>
      <c r="U33" s="129">
        <v>0</v>
      </c>
      <c r="V33" s="126">
        <v>26</v>
      </c>
      <c r="W33" s="129">
        <v>1</v>
      </c>
      <c r="X33" s="128">
        <v>2</v>
      </c>
      <c r="Y33" s="129">
        <v>0</v>
      </c>
      <c r="Z33" s="128">
        <v>21</v>
      </c>
      <c r="AA33" s="129">
        <v>0</v>
      </c>
      <c r="AB33" s="128">
        <v>27</v>
      </c>
      <c r="AC33" s="127">
        <v>3</v>
      </c>
      <c r="AD33" s="124">
        <v>30</v>
      </c>
      <c r="AE33" s="125">
        <v>1</v>
      </c>
      <c r="AF33" s="130">
        <v>33</v>
      </c>
      <c r="AG33" s="127">
        <v>3</v>
      </c>
      <c r="AH33" s="126">
        <v>20</v>
      </c>
      <c r="AI33" s="129">
        <v>1</v>
      </c>
      <c r="AJ33" s="126">
        <v>32</v>
      </c>
      <c r="AK33" s="129">
        <v>3</v>
      </c>
      <c r="AL33" s="99"/>
      <c r="AM33" s="100">
        <f t="shared" si="0"/>
        <v>15</v>
      </c>
      <c r="AN33" s="99"/>
      <c r="AO33" s="131">
        <f t="shared" si="1"/>
        <v>1275</v>
      </c>
      <c r="AP33" s="106">
        <f t="shared" si="2"/>
        <v>1296</v>
      </c>
      <c r="AQ33" s="132">
        <f t="shared" si="3"/>
        <v>1191</v>
      </c>
      <c r="AR33" s="106">
        <f t="shared" si="4"/>
        <v>1056</v>
      </c>
      <c r="AS33" s="132">
        <f t="shared" si="5"/>
        <v>1380</v>
      </c>
      <c r="AT33" s="132">
        <f t="shared" si="6"/>
        <v>1129</v>
      </c>
      <c r="AU33" s="132">
        <f t="shared" si="7"/>
        <v>1056</v>
      </c>
      <c r="AV33" s="132">
        <f t="shared" si="8"/>
        <v>1005</v>
      </c>
      <c r="AW33" s="106">
        <f t="shared" si="9"/>
        <v>1000</v>
      </c>
      <c r="AX33" s="132">
        <f t="shared" si="10"/>
        <v>1148</v>
      </c>
      <c r="AY33" s="132">
        <f t="shared" si="11"/>
        <v>1000</v>
      </c>
      <c r="AZ33" s="54"/>
      <c r="BA33" s="133">
        <f t="shared" si="12"/>
        <v>17</v>
      </c>
      <c r="BB33" s="132">
        <f t="shared" si="13"/>
        <v>15</v>
      </c>
      <c r="BC33" s="132">
        <f t="shared" si="14"/>
        <v>21</v>
      </c>
      <c r="BD33" s="106">
        <f t="shared" si="15"/>
        <v>13</v>
      </c>
      <c r="BE33" s="132">
        <f t="shared" si="16"/>
        <v>16</v>
      </c>
      <c r="BF33" s="132">
        <f t="shared" si="17"/>
        <v>15</v>
      </c>
      <c r="BG33" s="132">
        <f t="shared" si="18"/>
        <v>7</v>
      </c>
      <c r="BH33" s="132">
        <f t="shared" si="19"/>
        <v>14</v>
      </c>
      <c r="BI33" s="132">
        <f t="shared" si="20"/>
        <v>11</v>
      </c>
      <c r="BJ33" s="132">
        <f t="shared" si="21"/>
        <v>13</v>
      </c>
      <c r="BK33" s="132">
        <f t="shared" si="22"/>
        <v>7</v>
      </c>
      <c r="BL33" s="107">
        <f t="shared" si="29"/>
        <v>149</v>
      </c>
      <c r="BM33" s="106">
        <f t="shared" si="30"/>
        <v>7</v>
      </c>
      <c r="BN33" s="106">
        <f t="shared" si="31"/>
        <v>21</v>
      </c>
      <c r="BO33" s="108">
        <f t="shared" si="32"/>
        <v>142</v>
      </c>
      <c r="BP33" s="59"/>
    </row>
    <row r="34" spans="1:68" ht="14.25" x14ac:dyDescent="0.2">
      <c r="A34" s="134">
        <v>30</v>
      </c>
      <c r="B34" s="52" t="s">
        <v>63</v>
      </c>
      <c r="C34" s="53" t="s">
        <v>13</v>
      </c>
      <c r="D34" s="135"/>
      <c r="E34" s="136">
        <f t="shared" si="23"/>
        <v>1001.6</v>
      </c>
      <c r="F34" s="151">
        <f t="shared" si="24"/>
        <v>-3.3999999999999808</v>
      </c>
      <c r="G34" s="135">
        <v>1005</v>
      </c>
      <c r="H34" s="138"/>
      <c r="I34" s="139">
        <f t="shared" si="25"/>
        <v>-122</v>
      </c>
      <c r="J34" s="140">
        <v>24</v>
      </c>
      <c r="K34" s="141">
        <v>14</v>
      </c>
      <c r="L34" s="150">
        <v>10</v>
      </c>
      <c r="M34" s="148">
        <f t="shared" si="26"/>
        <v>1127</v>
      </c>
      <c r="N34" s="139">
        <f t="shared" si="27"/>
        <v>132</v>
      </c>
      <c r="O34" s="149">
        <f t="shared" si="28"/>
        <v>132</v>
      </c>
      <c r="P34" s="124">
        <v>13</v>
      </c>
      <c r="Q34" s="125">
        <v>0</v>
      </c>
      <c r="R34" s="126">
        <v>22</v>
      </c>
      <c r="S34" s="127">
        <v>0</v>
      </c>
      <c r="T34" s="128">
        <v>9</v>
      </c>
      <c r="U34" s="129">
        <v>1</v>
      </c>
      <c r="V34" s="126">
        <v>28</v>
      </c>
      <c r="W34" s="129">
        <v>1</v>
      </c>
      <c r="X34" s="128">
        <v>33</v>
      </c>
      <c r="Y34" s="129">
        <v>1</v>
      </c>
      <c r="Z34" s="128">
        <v>17</v>
      </c>
      <c r="AA34" s="129">
        <v>0</v>
      </c>
      <c r="AB34" s="128">
        <v>999</v>
      </c>
      <c r="AC34" s="127">
        <v>3</v>
      </c>
      <c r="AD34" s="124">
        <v>29</v>
      </c>
      <c r="AE34" s="125">
        <v>1</v>
      </c>
      <c r="AF34" s="130">
        <v>23</v>
      </c>
      <c r="AG34" s="127">
        <v>3</v>
      </c>
      <c r="AH34" s="126">
        <v>24</v>
      </c>
      <c r="AI34" s="129">
        <v>3</v>
      </c>
      <c r="AJ34" s="126">
        <v>26</v>
      </c>
      <c r="AK34" s="129">
        <v>1</v>
      </c>
      <c r="AL34" s="99"/>
      <c r="AM34" s="100">
        <f t="shared" si="0"/>
        <v>14</v>
      </c>
      <c r="AN34" s="99"/>
      <c r="AO34" s="131">
        <f t="shared" si="1"/>
        <v>1250</v>
      </c>
      <c r="AP34" s="106">
        <f t="shared" si="2"/>
        <v>1128</v>
      </c>
      <c r="AQ34" s="132">
        <f t="shared" si="3"/>
        <v>1296</v>
      </c>
      <c r="AR34" s="106">
        <f t="shared" si="4"/>
        <v>1054</v>
      </c>
      <c r="AS34" s="132">
        <f t="shared" si="5"/>
        <v>1000</v>
      </c>
      <c r="AT34" s="132">
        <f t="shared" si="6"/>
        <v>1210</v>
      </c>
      <c r="AU34" s="132">
        <f t="shared" si="7"/>
        <v>0</v>
      </c>
      <c r="AV34" s="132">
        <f t="shared" si="8"/>
        <v>1054</v>
      </c>
      <c r="AW34" s="106">
        <f t="shared" si="9"/>
        <v>1116</v>
      </c>
      <c r="AX34" s="132">
        <f t="shared" si="10"/>
        <v>1106</v>
      </c>
      <c r="AY34" s="132">
        <f t="shared" si="11"/>
        <v>1056</v>
      </c>
      <c r="AZ34" s="54"/>
      <c r="BA34" s="133">
        <f t="shared" si="12"/>
        <v>18</v>
      </c>
      <c r="BB34" s="132">
        <f t="shared" si="13"/>
        <v>13</v>
      </c>
      <c r="BC34" s="132">
        <f t="shared" si="14"/>
        <v>15</v>
      </c>
      <c r="BD34" s="106">
        <f t="shared" si="15"/>
        <v>13</v>
      </c>
      <c r="BE34" s="132">
        <f t="shared" si="16"/>
        <v>11</v>
      </c>
      <c r="BF34" s="132">
        <f t="shared" si="17"/>
        <v>15</v>
      </c>
      <c r="BG34" s="132">
        <f t="shared" si="18"/>
        <v>0</v>
      </c>
      <c r="BH34" s="132">
        <f t="shared" si="19"/>
        <v>15</v>
      </c>
      <c r="BI34" s="132">
        <f t="shared" si="20"/>
        <v>7</v>
      </c>
      <c r="BJ34" s="132">
        <f t="shared" si="21"/>
        <v>12</v>
      </c>
      <c r="BK34" s="132">
        <f t="shared" si="22"/>
        <v>13</v>
      </c>
      <c r="BL34" s="107">
        <f t="shared" si="29"/>
        <v>132</v>
      </c>
      <c r="BM34" s="106">
        <f t="shared" si="30"/>
        <v>0</v>
      </c>
      <c r="BN34" s="106">
        <f t="shared" si="31"/>
        <v>18</v>
      </c>
      <c r="BO34" s="108">
        <f t="shared" si="32"/>
        <v>132</v>
      </c>
      <c r="BP34" s="59"/>
    </row>
    <row r="35" spans="1:68" ht="14.25" x14ac:dyDescent="0.2">
      <c r="A35" s="134">
        <v>31</v>
      </c>
      <c r="B35" s="52" t="s">
        <v>73</v>
      </c>
      <c r="C35" s="53" t="s">
        <v>12</v>
      </c>
      <c r="D35" s="158"/>
      <c r="E35" s="136">
        <f t="shared" si="23"/>
        <v>1096.46</v>
      </c>
      <c r="F35" s="151">
        <f t="shared" si="24"/>
        <v>96.45999999999998</v>
      </c>
      <c r="G35" s="139">
        <v>1000</v>
      </c>
      <c r="H35" s="138"/>
      <c r="I35" s="139">
        <f t="shared" si="25"/>
        <v>-216.5454545454545</v>
      </c>
      <c r="J35" s="140">
        <v>7</v>
      </c>
      <c r="K35" s="141">
        <v>19</v>
      </c>
      <c r="L35" s="150">
        <v>11</v>
      </c>
      <c r="M35" s="148">
        <f t="shared" si="26"/>
        <v>1216.5454545454545</v>
      </c>
      <c r="N35" s="139">
        <f t="shared" si="27"/>
        <v>163</v>
      </c>
      <c r="O35" s="149">
        <f t="shared" si="28"/>
        <v>156</v>
      </c>
      <c r="P35" s="124">
        <v>14</v>
      </c>
      <c r="Q35" s="125">
        <v>0</v>
      </c>
      <c r="R35" s="126">
        <v>21</v>
      </c>
      <c r="S35" s="127">
        <v>3</v>
      </c>
      <c r="T35" s="128">
        <v>19</v>
      </c>
      <c r="U35" s="129">
        <v>0</v>
      </c>
      <c r="V35" s="126">
        <v>32</v>
      </c>
      <c r="W35" s="129">
        <v>3</v>
      </c>
      <c r="X35" s="128">
        <v>7</v>
      </c>
      <c r="Y35" s="129">
        <v>0</v>
      </c>
      <c r="Z35" s="128">
        <v>23</v>
      </c>
      <c r="AA35" s="129">
        <v>3</v>
      </c>
      <c r="AB35" s="128">
        <v>13</v>
      </c>
      <c r="AC35" s="127">
        <v>1</v>
      </c>
      <c r="AD35" s="124">
        <v>17</v>
      </c>
      <c r="AE35" s="125">
        <v>3</v>
      </c>
      <c r="AF35" s="130">
        <v>2</v>
      </c>
      <c r="AG35" s="127">
        <v>3</v>
      </c>
      <c r="AH35" s="126">
        <v>6</v>
      </c>
      <c r="AI35" s="129">
        <v>0</v>
      </c>
      <c r="AJ35" s="126">
        <v>11</v>
      </c>
      <c r="AK35" s="129">
        <v>3</v>
      </c>
      <c r="AL35" s="99"/>
      <c r="AM35" s="100">
        <f t="shared" si="0"/>
        <v>19</v>
      </c>
      <c r="AN35" s="99"/>
      <c r="AO35" s="131">
        <f t="shared" si="1"/>
        <v>1246</v>
      </c>
      <c r="AP35" s="106">
        <f t="shared" si="2"/>
        <v>1129</v>
      </c>
      <c r="AQ35" s="132">
        <f t="shared" si="3"/>
        <v>1154</v>
      </c>
      <c r="AR35" s="106">
        <f t="shared" si="4"/>
        <v>1000</v>
      </c>
      <c r="AS35" s="132">
        <f t="shared" si="5"/>
        <v>1301</v>
      </c>
      <c r="AT35" s="132">
        <f t="shared" si="6"/>
        <v>1116</v>
      </c>
      <c r="AU35" s="132">
        <f t="shared" si="7"/>
        <v>1250</v>
      </c>
      <c r="AV35" s="132">
        <f t="shared" si="8"/>
        <v>1210</v>
      </c>
      <c r="AW35" s="106">
        <f t="shared" si="9"/>
        <v>1380</v>
      </c>
      <c r="AX35" s="132">
        <f t="shared" si="10"/>
        <v>1321</v>
      </c>
      <c r="AY35" s="132">
        <f t="shared" si="11"/>
        <v>1275</v>
      </c>
      <c r="AZ35" s="54"/>
      <c r="BA35" s="133">
        <f t="shared" si="12"/>
        <v>15</v>
      </c>
      <c r="BB35" s="132">
        <f t="shared" si="13"/>
        <v>15</v>
      </c>
      <c r="BC35" s="132">
        <f t="shared" si="14"/>
        <v>15</v>
      </c>
      <c r="BD35" s="106">
        <f t="shared" si="15"/>
        <v>7</v>
      </c>
      <c r="BE35" s="132">
        <f t="shared" si="16"/>
        <v>15</v>
      </c>
      <c r="BF35" s="132">
        <f t="shared" si="17"/>
        <v>7</v>
      </c>
      <c r="BG35" s="132">
        <f t="shared" si="18"/>
        <v>18</v>
      </c>
      <c r="BH35" s="132">
        <f t="shared" si="19"/>
        <v>15</v>
      </c>
      <c r="BI35" s="132">
        <f t="shared" si="20"/>
        <v>16</v>
      </c>
      <c r="BJ35" s="132">
        <f t="shared" si="21"/>
        <v>23</v>
      </c>
      <c r="BK35" s="132">
        <f t="shared" si="22"/>
        <v>17</v>
      </c>
      <c r="BL35" s="107">
        <f t="shared" si="29"/>
        <v>163</v>
      </c>
      <c r="BM35" s="106">
        <f t="shared" si="30"/>
        <v>7</v>
      </c>
      <c r="BN35" s="106">
        <f t="shared" si="31"/>
        <v>23</v>
      </c>
      <c r="BO35" s="108">
        <f t="shared" si="32"/>
        <v>156</v>
      </c>
      <c r="BP35" s="59"/>
    </row>
    <row r="36" spans="1:68" ht="14.25" x14ac:dyDescent="0.2">
      <c r="A36" s="134">
        <v>32</v>
      </c>
      <c r="B36" s="52" t="s">
        <v>206</v>
      </c>
      <c r="C36" s="156" t="s">
        <v>12</v>
      </c>
      <c r="D36" s="158"/>
      <c r="E36" s="136">
        <f t="shared" si="23"/>
        <v>1000</v>
      </c>
      <c r="F36" s="151">
        <f t="shared" si="24"/>
        <v>-80.449999999999989</v>
      </c>
      <c r="G36" s="139">
        <v>1000</v>
      </c>
      <c r="H36" s="138"/>
      <c r="I36" s="139">
        <f t="shared" si="25"/>
        <v>-98.5</v>
      </c>
      <c r="J36" s="140">
        <v>32</v>
      </c>
      <c r="K36" s="141">
        <v>7</v>
      </c>
      <c r="L36" s="150">
        <v>10</v>
      </c>
      <c r="M36" s="148">
        <f t="shared" si="26"/>
        <v>1098.5</v>
      </c>
      <c r="N36" s="139">
        <f t="shared" si="27"/>
        <v>128</v>
      </c>
      <c r="O36" s="149">
        <f t="shared" si="28"/>
        <v>128</v>
      </c>
      <c r="P36" s="124">
        <v>16</v>
      </c>
      <c r="Q36" s="125">
        <v>0</v>
      </c>
      <c r="R36" s="126">
        <v>23</v>
      </c>
      <c r="S36" s="127">
        <v>3</v>
      </c>
      <c r="T36" s="128">
        <v>22</v>
      </c>
      <c r="U36" s="129">
        <v>0</v>
      </c>
      <c r="V36" s="126">
        <v>31</v>
      </c>
      <c r="W36" s="129">
        <v>0</v>
      </c>
      <c r="X36" s="128">
        <v>28</v>
      </c>
      <c r="Y36" s="129">
        <v>0</v>
      </c>
      <c r="Z36" s="128">
        <v>999</v>
      </c>
      <c r="AA36" s="129">
        <v>3</v>
      </c>
      <c r="AB36" s="128">
        <v>33</v>
      </c>
      <c r="AC36" s="127">
        <v>1</v>
      </c>
      <c r="AD36" s="124">
        <v>9</v>
      </c>
      <c r="AE36" s="125">
        <v>0</v>
      </c>
      <c r="AF36" s="130">
        <v>27</v>
      </c>
      <c r="AG36" s="127">
        <v>0</v>
      </c>
      <c r="AH36" s="126">
        <v>26</v>
      </c>
      <c r="AI36" s="129">
        <v>0</v>
      </c>
      <c r="AJ36" s="126">
        <v>29</v>
      </c>
      <c r="AK36" s="129">
        <v>0</v>
      </c>
      <c r="AL36" s="99"/>
      <c r="AM36" s="100">
        <f t="shared" si="0"/>
        <v>7</v>
      </c>
      <c r="AN36" s="99"/>
      <c r="AO36" s="131">
        <f t="shared" si="1"/>
        <v>1225</v>
      </c>
      <c r="AP36" s="106">
        <f t="shared" si="2"/>
        <v>1116</v>
      </c>
      <c r="AQ36" s="132">
        <f t="shared" si="3"/>
        <v>1128</v>
      </c>
      <c r="AR36" s="106">
        <f t="shared" si="4"/>
        <v>1000</v>
      </c>
      <c r="AS36" s="132">
        <f t="shared" si="5"/>
        <v>1054</v>
      </c>
      <c r="AT36" s="132">
        <f t="shared" si="6"/>
        <v>0</v>
      </c>
      <c r="AU36" s="132">
        <f t="shared" si="7"/>
        <v>1000</v>
      </c>
      <c r="AV36" s="132">
        <f t="shared" si="8"/>
        <v>1296</v>
      </c>
      <c r="AW36" s="106">
        <f t="shared" si="9"/>
        <v>1056</v>
      </c>
      <c r="AX36" s="132">
        <f t="shared" si="10"/>
        <v>1056</v>
      </c>
      <c r="AY36" s="132">
        <f t="shared" si="11"/>
        <v>1054</v>
      </c>
      <c r="AZ36" s="54"/>
      <c r="BA36" s="133">
        <f t="shared" si="12"/>
        <v>15</v>
      </c>
      <c r="BB36" s="132">
        <f t="shared" si="13"/>
        <v>7</v>
      </c>
      <c r="BC36" s="132">
        <f t="shared" si="14"/>
        <v>13</v>
      </c>
      <c r="BD36" s="106">
        <f t="shared" si="15"/>
        <v>19</v>
      </c>
      <c r="BE36" s="132">
        <f t="shared" si="16"/>
        <v>13</v>
      </c>
      <c r="BF36" s="132">
        <f t="shared" si="17"/>
        <v>0</v>
      </c>
      <c r="BG36" s="132">
        <f t="shared" si="18"/>
        <v>11</v>
      </c>
      <c r="BH36" s="132">
        <f t="shared" si="19"/>
        <v>15</v>
      </c>
      <c r="BI36" s="132">
        <f t="shared" si="20"/>
        <v>7</v>
      </c>
      <c r="BJ36" s="132">
        <f t="shared" si="21"/>
        <v>13</v>
      </c>
      <c r="BK36" s="132">
        <f t="shared" si="22"/>
        <v>15</v>
      </c>
      <c r="BL36" s="107">
        <f t="shared" si="29"/>
        <v>128</v>
      </c>
      <c r="BM36" s="106">
        <f t="shared" si="30"/>
        <v>0</v>
      </c>
      <c r="BN36" s="106">
        <f t="shared" si="31"/>
        <v>19</v>
      </c>
      <c r="BO36" s="108">
        <f t="shared" si="32"/>
        <v>128</v>
      </c>
      <c r="BP36" s="59"/>
    </row>
    <row r="37" spans="1:68" ht="14.25" x14ac:dyDescent="0.2">
      <c r="A37" s="134">
        <v>33</v>
      </c>
      <c r="B37" s="52" t="s">
        <v>62</v>
      </c>
      <c r="C37" s="53" t="s">
        <v>13</v>
      </c>
      <c r="D37" s="158"/>
      <c r="E37" s="136">
        <f t="shared" si="23"/>
        <v>1000</v>
      </c>
      <c r="F37" s="151">
        <f t="shared" si="24"/>
        <v>-31.870000000000012</v>
      </c>
      <c r="G37" s="139">
        <v>1000</v>
      </c>
      <c r="H37" s="138"/>
      <c r="I37" s="139">
        <f t="shared" si="25"/>
        <v>-127.09999999999991</v>
      </c>
      <c r="J37" s="140">
        <v>30</v>
      </c>
      <c r="K37" s="141">
        <v>11</v>
      </c>
      <c r="L37" s="150">
        <v>10</v>
      </c>
      <c r="M37" s="148">
        <f t="shared" si="26"/>
        <v>1127.0999999999999</v>
      </c>
      <c r="N37" s="139">
        <f t="shared" si="27"/>
        <v>125</v>
      </c>
      <c r="O37" s="149">
        <f t="shared" si="28"/>
        <v>125</v>
      </c>
      <c r="P37" s="124">
        <v>15</v>
      </c>
      <c r="Q37" s="125">
        <v>0</v>
      </c>
      <c r="R37" s="126">
        <v>24</v>
      </c>
      <c r="S37" s="127">
        <v>1</v>
      </c>
      <c r="T37" s="128">
        <v>20</v>
      </c>
      <c r="U37" s="129">
        <v>1</v>
      </c>
      <c r="V37" s="126">
        <v>9</v>
      </c>
      <c r="W37" s="129">
        <v>0</v>
      </c>
      <c r="X37" s="128">
        <v>30</v>
      </c>
      <c r="Y37" s="129">
        <v>1</v>
      </c>
      <c r="Z37" s="128">
        <v>27</v>
      </c>
      <c r="AA37" s="129">
        <v>1</v>
      </c>
      <c r="AB37" s="128">
        <v>32</v>
      </c>
      <c r="AC37" s="127">
        <v>1</v>
      </c>
      <c r="AD37" s="124">
        <v>999</v>
      </c>
      <c r="AE37" s="125">
        <v>3</v>
      </c>
      <c r="AF37" s="130">
        <v>29</v>
      </c>
      <c r="AG37" s="127">
        <v>0</v>
      </c>
      <c r="AH37" s="126">
        <v>23</v>
      </c>
      <c r="AI37" s="129">
        <v>3</v>
      </c>
      <c r="AJ37" s="126">
        <v>12</v>
      </c>
      <c r="AK37" s="129">
        <v>0</v>
      </c>
      <c r="AL37" s="99"/>
      <c r="AM37" s="100">
        <f t="shared" si="0"/>
        <v>11</v>
      </c>
      <c r="AN37" s="99"/>
      <c r="AO37" s="131">
        <f t="shared" si="1"/>
        <v>1227</v>
      </c>
      <c r="AP37" s="106">
        <f t="shared" si="2"/>
        <v>1106</v>
      </c>
      <c r="AQ37" s="132">
        <f t="shared" si="3"/>
        <v>1148</v>
      </c>
      <c r="AR37" s="106">
        <f t="shared" si="4"/>
        <v>1296</v>
      </c>
      <c r="AS37" s="132">
        <f t="shared" si="5"/>
        <v>1005</v>
      </c>
      <c r="AT37" s="132">
        <f t="shared" si="6"/>
        <v>1056</v>
      </c>
      <c r="AU37" s="132">
        <f t="shared" si="7"/>
        <v>1000</v>
      </c>
      <c r="AV37" s="132">
        <f t="shared" si="8"/>
        <v>0</v>
      </c>
      <c r="AW37" s="106">
        <f t="shared" si="9"/>
        <v>1054</v>
      </c>
      <c r="AX37" s="132">
        <f t="shared" si="10"/>
        <v>1116</v>
      </c>
      <c r="AY37" s="132">
        <f t="shared" si="11"/>
        <v>1263</v>
      </c>
      <c r="AZ37" s="54"/>
      <c r="BA37" s="133">
        <f t="shared" si="12"/>
        <v>20</v>
      </c>
      <c r="BB37" s="132">
        <f t="shared" si="13"/>
        <v>12</v>
      </c>
      <c r="BC37" s="132">
        <f t="shared" si="14"/>
        <v>13</v>
      </c>
      <c r="BD37" s="106">
        <f t="shared" si="15"/>
        <v>15</v>
      </c>
      <c r="BE37" s="132">
        <f t="shared" si="16"/>
        <v>14</v>
      </c>
      <c r="BF37" s="132">
        <f t="shared" si="17"/>
        <v>7</v>
      </c>
      <c r="BG37" s="132">
        <f t="shared" si="18"/>
        <v>7</v>
      </c>
      <c r="BH37" s="132">
        <f t="shared" si="19"/>
        <v>0</v>
      </c>
      <c r="BI37" s="132">
        <f t="shared" si="20"/>
        <v>15</v>
      </c>
      <c r="BJ37" s="132">
        <f t="shared" si="21"/>
        <v>7</v>
      </c>
      <c r="BK37" s="132">
        <f t="shared" si="22"/>
        <v>15</v>
      </c>
      <c r="BL37" s="107">
        <f t="shared" si="29"/>
        <v>125</v>
      </c>
      <c r="BM37" s="106">
        <f t="shared" si="30"/>
        <v>0</v>
      </c>
      <c r="BN37" s="106">
        <f t="shared" si="31"/>
        <v>20</v>
      </c>
      <c r="BO37" s="108">
        <f t="shared" si="32"/>
        <v>125</v>
      </c>
      <c r="BP37" s="59"/>
    </row>
    <row r="38" spans="1:68" ht="14.25" x14ac:dyDescent="0.2">
      <c r="A38" s="134">
        <v>999</v>
      </c>
      <c r="B38" s="52" t="s">
        <v>207</v>
      </c>
      <c r="C38" s="53" t="s">
        <v>208</v>
      </c>
      <c r="D38" s="158"/>
      <c r="E38" s="136"/>
      <c r="F38" s="151"/>
      <c r="G38" s="139"/>
      <c r="H38" s="138"/>
      <c r="I38" s="139"/>
      <c r="J38" s="189" t="s">
        <v>209</v>
      </c>
      <c r="K38" s="141"/>
      <c r="L38" s="150"/>
      <c r="M38" s="148"/>
      <c r="N38" s="139"/>
      <c r="O38" s="149"/>
      <c r="P38" s="124"/>
      <c r="Q38" s="125"/>
      <c r="R38" s="126"/>
      <c r="S38" s="127"/>
      <c r="T38" s="128"/>
      <c r="U38" s="129"/>
      <c r="V38" s="126"/>
      <c r="W38" s="129"/>
      <c r="X38" s="128"/>
      <c r="Y38" s="129"/>
      <c r="Z38" s="128"/>
      <c r="AA38" s="129"/>
      <c r="AB38" s="128"/>
      <c r="AC38" s="127"/>
      <c r="AD38" s="124"/>
      <c r="AE38" s="125"/>
      <c r="AF38" s="130"/>
      <c r="AG38" s="127"/>
      <c r="AH38" s="126"/>
      <c r="AI38" s="129"/>
      <c r="AJ38" s="126"/>
      <c r="AK38" s="129"/>
      <c r="AL38" s="99"/>
      <c r="AM38" s="100"/>
      <c r="AN38" s="99"/>
      <c r="AO38" s="131"/>
      <c r="AP38" s="106"/>
      <c r="AQ38" s="132"/>
      <c r="AR38" s="106"/>
      <c r="AS38" s="132"/>
      <c r="AT38" s="132"/>
      <c r="AU38" s="132"/>
      <c r="AV38" s="132"/>
      <c r="AW38" s="106"/>
      <c r="AX38" s="132"/>
      <c r="AY38" s="132"/>
      <c r="AZ38" s="54"/>
      <c r="BA38" s="133"/>
      <c r="BB38" s="132"/>
      <c r="BC38" s="132"/>
      <c r="BD38" s="106"/>
      <c r="BE38" s="132"/>
      <c r="BF38" s="132"/>
      <c r="BG38" s="132"/>
      <c r="BH38" s="132"/>
      <c r="BI38" s="132"/>
      <c r="BJ38" s="132"/>
      <c r="BK38" s="132"/>
      <c r="BL38" s="107"/>
      <c r="BM38" s="106"/>
      <c r="BN38" s="106"/>
      <c r="BO38" s="108"/>
      <c r="BP38" s="59"/>
    </row>
    <row r="39" spans="1:68" ht="20.25" customHeight="1" x14ac:dyDescent="0.2">
      <c r="A39" s="160">
        <f>COUNTIF(A5:A38,"&lt;201")</f>
        <v>33</v>
      </c>
      <c r="B39" s="161"/>
      <c r="C39" s="162"/>
      <c r="D39" s="162"/>
      <c r="E39" s="162"/>
      <c r="F39" s="163"/>
      <c r="G39" s="164"/>
      <c r="H39" s="165"/>
      <c r="I39" s="165"/>
      <c r="J39" s="165"/>
      <c r="K39" s="166"/>
      <c r="L39" s="165"/>
      <c r="M39" s="165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88"/>
      <c r="AG39" s="162"/>
      <c r="AH39" s="162"/>
      <c r="AI39" s="162"/>
      <c r="AJ39" s="162"/>
      <c r="AK39" s="162"/>
      <c r="AL39" s="162"/>
      <c r="AM39" s="162"/>
      <c r="AN39" s="162"/>
      <c r="AO39" s="167"/>
      <c r="AP39" s="168"/>
      <c r="AQ39" s="168"/>
      <c r="AR39" s="167"/>
      <c r="AS39" s="167"/>
      <c r="AT39" s="167"/>
      <c r="AU39" s="167"/>
      <c r="AV39" s="167"/>
      <c r="AW39" s="167"/>
      <c r="AX39" s="167"/>
      <c r="AY39" s="168"/>
      <c r="AZ39" s="54"/>
      <c r="BA39" s="54"/>
      <c r="BB39" s="54"/>
      <c r="BC39" s="54"/>
      <c r="BD39" s="54"/>
      <c r="BE39" s="168"/>
      <c r="BF39" s="167"/>
      <c r="BG39" s="168"/>
      <c r="BH39" s="168"/>
      <c r="BI39" s="168"/>
      <c r="BJ39" s="168"/>
      <c r="BK39" s="168"/>
      <c r="BL39" s="168"/>
      <c r="BM39" s="167"/>
      <c r="BN39" s="168"/>
      <c r="BO39" s="54"/>
      <c r="BP39" s="59"/>
    </row>
    <row r="40" spans="1:68" ht="18" customHeight="1" x14ac:dyDescent="0.2">
      <c r="A40" s="169"/>
      <c r="B40" s="170"/>
      <c r="C40" s="162"/>
      <c r="D40" s="162"/>
      <c r="E40" s="162"/>
      <c r="F40" s="171"/>
      <c r="G40" s="164"/>
      <c r="H40" s="165"/>
      <c r="I40" s="165"/>
      <c r="J40" s="165"/>
      <c r="K40" s="166"/>
      <c r="L40" s="165"/>
      <c r="M40" s="165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7"/>
      <c r="AP40" s="168"/>
      <c r="AQ40" s="168"/>
      <c r="AR40" s="167"/>
      <c r="AS40" s="167"/>
      <c r="AT40" s="167"/>
      <c r="AU40" s="167"/>
      <c r="AV40" s="167"/>
      <c r="AW40" s="167"/>
      <c r="AX40" s="167"/>
      <c r="AY40" s="168"/>
      <c r="AZ40" s="54"/>
      <c r="BA40" s="54"/>
      <c r="BB40" s="54"/>
      <c r="BC40" s="54"/>
      <c r="BD40" s="54"/>
      <c r="BE40" s="168"/>
      <c r="BF40" s="167"/>
      <c r="BG40" s="168"/>
      <c r="BH40" s="168"/>
      <c r="BI40" s="168"/>
      <c r="BJ40" s="168"/>
      <c r="BK40" s="168"/>
      <c r="BL40" s="168"/>
      <c r="BM40" s="167"/>
      <c r="BN40" s="168"/>
      <c r="BO40" s="54"/>
      <c r="BP40" s="59"/>
    </row>
    <row r="41" spans="1:68" x14ac:dyDescent="0.2">
      <c r="A41" s="172"/>
      <c r="B41" s="173"/>
      <c r="C41" s="162"/>
      <c r="D41" s="162"/>
      <c r="E41" s="162"/>
      <c r="F41" s="54"/>
      <c r="G41" s="164"/>
      <c r="H41" s="165"/>
      <c r="I41" s="165"/>
      <c r="J41" s="165"/>
      <c r="K41" s="165"/>
      <c r="L41" s="165"/>
      <c r="M41" s="165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54"/>
      <c r="AP41" s="54"/>
      <c r="AQ41" s="54"/>
      <c r="AR41" s="167"/>
      <c r="AS41" s="167"/>
      <c r="AT41" s="167"/>
      <c r="AU41" s="167"/>
      <c r="AV41" s="167"/>
      <c r="AW41" s="167"/>
      <c r="AX41" s="167"/>
      <c r="AY41" s="54"/>
      <c r="AZ41" s="54"/>
      <c r="BA41" s="54"/>
      <c r="BB41" s="54"/>
      <c r="BC41" s="54"/>
      <c r="BD41" s="54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54"/>
      <c r="BP41" s="59"/>
    </row>
    <row r="42" spans="1:68" ht="15.75" x14ac:dyDescent="0.25">
      <c r="A42" s="210" t="s">
        <v>186</v>
      </c>
      <c r="B42" s="210"/>
      <c r="C42" s="211" t="s">
        <v>187</v>
      </c>
      <c r="D42" s="211"/>
      <c r="E42" s="211"/>
      <c r="F42" s="211"/>
      <c r="G42" s="211"/>
      <c r="H42" s="211"/>
      <c r="I42" s="211"/>
      <c r="J42" s="211"/>
      <c r="K42" s="211"/>
      <c r="L42" s="212" t="s">
        <v>188</v>
      </c>
      <c r="M42" s="212"/>
      <c r="N42" s="212"/>
      <c r="O42" s="212"/>
      <c r="P42" s="212"/>
      <c r="Q42" s="211" t="s">
        <v>189</v>
      </c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174"/>
      <c r="AF42" s="174"/>
      <c r="AG42" s="174"/>
      <c r="AH42" s="174"/>
      <c r="AI42" s="174"/>
      <c r="AJ42" s="174"/>
      <c r="AK42" s="174"/>
      <c r="AL42" s="175"/>
      <c r="AM42" s="175"/>
      <c r="AN42" s="175"/>
      <c r="AO42" s="54"/>
      <c r="AP42" s="54"/>
      <c r="AQ42" s="54"/>
      <c r="AR42" s="168"/>
      <c r="AS42" s="168"/>
      <c r="AT42" s="168"/>
      <c r="AU42" s="168"/>
      <c r="AV42" s="168"/>
      <c r="AW42" s="168"/>
      <c r="AX42" s="168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9"/>
    </row>
    <row r="43" spans="1:68" x14ac:dyDescent="0.2">
      <c r="A43" s="54"/>
      <c r="B43" s="54"/>
      <c r="C43" s="54"/>
      <c r="D43" s="54"/>
      <c r="E43" s="207"/>
      <c r="F43" s="20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9"/>
    </row>
    <row r="44" spans="1:68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9"/>
    </row>
    <row r="45" spans="1:68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9"/>
    </row>
    <row r="46" spans="1:68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9"/>
    </row>
    <row r="47" spans="1:68" x14ac:dyDescent="0.2">
      <c r="A47" s="54"/>
      <c r="B47" s="54"/>
      <c r="C47" s="168"/>
      <c r="D47" s="54"/>
      <c r="E47" s="54"/>
      <c r="F47" s="54"/>
      <c r="G47" s="54"/>
      <c r="H47" s="54"/>
      <c r="I47" s="54"/>
      <c r="J47" s="54"/>
      <c r="K47" s="54"/>
      <c r="L47" s="54"/>
      <c r="M47" s="16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9"/>
    </row>
    <row r="48" spans="1:68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9"/>
    </row>
    <row r="49" spans="1:39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  <row r="79" spans="1:39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</row>
    <row r="80" spans="1:39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</row>
    <row r="81" spans="1:39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</row>
    <row r="82" spans="1:39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</row>
    <row r="83" spans="1:39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</row>
    <row r="84" spans="1:39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</row>
    <row r="85" spans="1:39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</row>
    <row r="86" spans="1:39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</row>
    <row r="87" spans="1:39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</row>
    <row r="88" spans="1:39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</row>
    <row r="89" spans="1:39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</row>
  </sheetData>
  <protectedRanges>
    <protectedRange sqref="L5:L38" name="Diapazons4"/>
    <protectedRange sqref="P5:AK38" name="Diapazons2"/>
    <protectedRange sqref="A1 A3 K39:K40 A39 B40 K5:L38 G5:G38 A5:D38" name="Diapazons1"/>
    <protectedRange sqref="Q3 C42 Q42 J5:J38" name="Diapazons3"/>
  </protectedRanges>
  <mergeCells count="26">
    <mergeCell ref="E43:F43"/>
    <mergeCell ref="AH4:AI4"/>
    <mergeCell ref="AJ4:AK4"/>
    <mergeCell ref="A42:B42"/>
    <mergeCell ref="C42:K42"/>
    <mergeCell ref="L42:P42"/>
    <mergeCell ref="Q42:AD42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1:AG2"/>
    <mergeCell ref="AO1:AP1"/>
    <mergeCell ref="AR1:AT1"/>
    <mergeCell ref="AV1:AW1"/>
    <mergeCell ref="A3:B3"/>
    <mergeCell ref="D3:G3"/>
    <mergeCell ref="M3:P3"/>
    <mergeCell ref="Q3:AK3"/>
    <mergeCell ref="AO3:AY3"/>
  </mergeCells>
  <conditionalFormatting sqref="B5:B38">
    <cfRule type="expression" dxfId="57" priority="1" stopIfTrue="1">
      <formula>J5=1</formula>
    </cfRule>
    <cfRule type="expression" dxfId="56" priority="2" stopIfTrue="1">
      <formula>J5=2</formula>
    </cfRule>
    <cfRule type="expression" dxfId="55" priority="3" stopIfTrue="1">
      <formula>J5=3</formula>
    </cfRule>
  </conditionalFormatting>
  <conditionalFormatting sqref="BL7:BL38">
    <cfRule type="expression" dxfId="54" priority="4" stopIfTrue="1">
      <formula>A7="X"</formula>
    </cfRule>
  </conditionalFormatting>
  <conditionalFormatting sqref="BM7:BM38">
    <cfRule type="expression" dxfId="53" priority="5" stopIfTrue="1">
      <formula>A7="X"</formula>
    </cfRule>
  </conditionalFormatting>
  <conditionalFormatting sqref="BN7:BN38">
    <cfRule type="expression" dxfId="52" priority="6" stopIfTrue="1">
      <formula>A7="X"</formula>
    </cfRule>
  </conditionalFormatting>
  <conditionalFormatting sqref="BO7:BO38">
    <cfRule type="expression" dxfId="51" priority="7" stopIfTrue="1">
      <formula>A7="X"</formula>
    </cfRule>
  </conditionalFormatting>
  <conditionalFormatting sqref="I5:I38">
    <cfRule type="expression" dxfId="50" priority="8" stopIfTrue="1">
      <formula>I5&gt;150</formula>
    </cfRule>
    <cfRule type="expression" dxfId="49" priority="9" stopIfTrue="1">
      <formula>I5&lt;-150</formula>
    </cfRule>
  </conditionalFormatting>
  <conditionalFormatting sqref="P5:P38">
    <cfRule type="expression" dxfId="48" priority="10" stopIfTrue="1">
      <formula>P5=999</formula>
    </cfRule>
  </conditionalFormatting>
  <conditionalFormatting sqref="R5:R38 T5:T38 V5:V38">
    <cfRule type="expression" dxfId="47" priority="11" stopIfTrue="1">
      <formula>R5=999</formula>
    </cfRule>
  </conditionalFormatting>
  <conditionalFormatting sqref="X5:X38 Z5:Z38 AB5:AB38 AD5:AD38 AF5:AF38 AH5:AH38 AJ5:AJ38">
    <cfRule type="expression" dxfId="46" priority="12" stopIfTrue="1">
      <formula>X5=999</formula>
    </cfRule>
  </conditionalFormatting>
  <conditionalFormatting sqref="Q3:AK3">
    <cfRule type="expression" dxfId="45" priority="13" stopIfTrue="1">
      <formula>$Q$3=""</formula>
    </cfRule>
  </conditionalFormatting>
  <conditionalFormatting sqref="J5">
    <cfRule type="expression" dxfId="44" priority="14" stopIfTrue="1">
      <formula>$J5=""</formula>
    </cfRule>
  </conditionalFormatting>
  <conditionalFormatting sqref="J6:J38">
    <cfRule type="expression" dxfId="43" priority="15" stopIfTrue="1">
      <formula>$J6=0</formula>
    </cfRule>
  </conditionalFormatting>
  <conditionalFormatting sqref="C42:K42">
    <cfRule type="expression" dxfId="42" priority="16" stopIfTrue="1">
      <formula>$C$42=0</formula>
    </cfRule>
  </conditionalFormatting>
  <conditionalFormatting sqref="Q42:AD42">
    <cfRule type="expression" dxfId="41" priority="17" stopIfTrue="1">
      <formula>$Q$42=0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9"/>
  <sheetViews>
    <sheetView tabSelected="1" workbookViewId="0">
      <selection activeCell="E40" sqref="E40"/>
    </sheetView>
  </sheetViews>
  <sheetFormatPr defaultRowHeight="12.75" x14ac:dyDescent="0.2"/>
  <cols>
    <col min="1" max="1" width="3.42578125" style="1" customWidth="1"/>
    <col min="2" max="2" width="20.85546875" style="1" customWidth="1"/>
    <col min="3" max="3" width="16.28515625" style="1" customWidth="1"/>
    <col min="4" max="4" width="5" style="1" customWidth="1"/>
    <col min="5" max="6" width="4.7109375" style="1" customWidth="1"/>
    <col min="7" max="7" width="4.5703125" style="1" customWidth="1"/>
    <col min="8" max="8" width="4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20.85546875" style="1" customWidth="1"/>
    <col min="259" max="259" width="16.2851562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20.85546875" style="1" customWidth="1"/>
    <col min="515" max="515" width="16.2851562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20.85546875" style="1" customWidth="1"/>
    <col min="771" max="771" width="16.2851562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20.85546875" style="1" customWidth="1"/>
    <col min="1027" max="1027" width="16.2851562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20.85546875" style="1" customWidth="1"/>
    <col min="1283" max="1283" width="16.2851562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20.85546875" style="1" customWidth="1"/>
    <col min="1539" max="1539" width="16.2851562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20.85546875" style="1" customWidth="1"/>
    <col min="1795" max="1795" width="16.2851562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20.85546875" style="1" customWidth="1"/>
    <col min="2051" max="2051" width="16.2851562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20.85546875" style="1" customWidth="1"/>
    <col min="2307" max="2307" width="16.2851562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20.85546875" style="1" customWidth="1"/>
    <col min="2563" max="2563" width="16.2851562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20.85546875" style="1" customWidth="1"/>
    <col min="2819" max="2819" width="16.2851562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20.85546875" style="1" customWidth="1"/>
    <col min="3075" max="3075" width="16.2851562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20.85546875" style="1" customWidth="1"/>
    <col min="3331" max="3331" width="16.2851562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20.85546875" style="1" customWidth="1"/>
    <col min="3587" max="3587" width="16.2851562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20.85546875" style="1" customWidth="1"/>
    <col min="3843" max="3843" width="16.2851562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20.85546875" style="1" customWidth="1"/>
    <col min="4099" max="4099" width="16.2851562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20.85546875" style="1" customWidth="1"/>
    <col min="4355" max="4355" width="16.2851562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20.85546875" style="1" customWidth="1"/>
    <col min="4611" max="4611" width="16.2851562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20.85546875" style="1" customWidth="1"/>
    <col min="4867" max="4867" width="16.2851562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20.85546875" style="1" customWidth="1"/>
    <col min="5123" max="5123" width="16.2851562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20.85546875" style="1" customWidth="1"/>
    <col min="5379" max="5379" width="16.2851562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20.85546875" style="1" customWidth="1"/>
    <col min="5635" max="5635" width="16.2851562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20.85546875" style="1" customWidth="1"/>
    <col min="5891" max="5891" width="16.2851562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20.85546875" style="1" customWidth="1"/>
    <col min="6147" max="6147" width="16.2851562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20.85546875" style="1" customWidth="1"/>
    <col min="6403" max="6403" width="16.2851562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20.85546875" style="1" customWidth="1"/>
    <col min="6659" max="6659" width="16.2851562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20.85546875" style="1" customWidth="1"/>
    <col min="6915" max="6915" width="16.2851562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20.85546875" style="1" customWidth="1"/>
    <col min="7171" max="7171" width="16.2851562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20.85546875" style="1" customWidth="1"/>
    <col min="7427" max="7427" width="16.2851562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20.85546875" style="1" customWidth="1"/>
    <col min="7683" max="7683" width="16.2851562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20.85546875" style="1" customWidth="1"/>
    <col min="7939" max="7939" width="16.2851562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20.85546875" style="1" customWidth="1"/>
    <col min="8195" max="8195" width="16.2851562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20.85546875" style="1" customWidth="1"/>
    <col min="8451" max="8451" width="16.2851562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20.85546875" style="1" customWidth="1"/>
    <col min="8707" max="8707" width="16.2851562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20.85546875" style="1" customWidth="1"/>
    <col min="8963" max="8963" width="16.2851562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20.85546875" style="1" customWidth="1"/>
    <col min="9219" max="9219" width="16.2851562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20.85546875" style="1" customWidth="1"/>
    <col min="9475" max="9475" width="16.2851562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20.85546875" style="1" customWidth="1"/>
    <col min="9731" max="9731" width="16.2851562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20.85546875" style="1" customWidth="1"/>
    <col min="9987" max="9987" width="16.2851562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20.85546875" style="1" customWidth="1"/>
    <col min="10243" max="10243" width="16.2851562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20.85546875" style="1" customWidth="1"/>
    <col min="10499" max="10499" width="16.2851562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20.85546875" style="1" customWidth="1"/>
    <col min="10755" max="10755" width="16.2851562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20.85546875" style="1" customWidth="1"/>
    <col min="11011" max="11011" width="16.2851562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20.85546875" style="1" customWidth="1"/>
    <col min="11267" max="11267" width="16.2851562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20.85546875" style="1" customWidth="1"/>
    <col min="11523" max="11523" width="16.2851562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20.85546875" style="1" customWidth="1"/>
    <col min="11779" max="11779" width="16.2851562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20.85546875" style="1" customWidth="1"/>
    <col min="12035" max="12035" width="16.2851562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20.85546875" style="1" customWidth="1"/>
    <col min="12291" max="12291" width="16.2851562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20.85546875" style="1" customWidth="1"/>
    <col min="12547" max="12547" width="16.2851562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20.85546875" style="1" customWidth="1"/>
    <col min="12803" max="12803" width="16.2851562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20.85546875" style="1" customWidth="1"/>
    <col min="13059" max="13059" width="16.2851562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20.85546875" style="1" customWidth="1"/>
    <col min="13315" max="13315" width="16.2851562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20.85546875" style="1" customWidth="1"/>
    <col min="13571" max="13571" width="16.2851562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20.85546875" style="1" customWidth="1"/>
    <col min="13827" max="13827" width="16.2851562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20.85546875" style="1" customWidth="1"/>
    <col min="14083" max="14083" width="16.2851562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20.85546875" style="1" customWidth="1"/>
    <col min="14339" max="14339" width="16.2851562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20.85546875" style="1" customWidth="1"/>
    <col min="14595" max="14595" width="16.2851562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20.85546875" style="1" customWidth="1"/>
    <col min="14851" max="14851" width="16.2851562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20.85546875" style="1" customWidth="1"/>
    <col min="15107" max="15107" width="16.2851562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20.85546875" style="1" customWidth="1"/>
    <col min="15363" max="15363" width="16.2851562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20.85546875" style="1" customWidth="1"/>
    <col min="15619" max="15619" width="16.2851562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20.85546875" style="1" customWidth="1"/>
    <col min="15875" max="15875" width="16.2851562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20.85546875" style="1" customWidth="1"/>
    <col min="16131" max="16131" width="16.2851562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17" t="s">
        <v>213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I1" s="54"/>
      <c r="AJ1" s="54"/>
      <c r="AK1" s="54"/>
      <c r="AL1" s="55"/>
      <c r="AM1" s="55"/>
      <c r="AN1" s="56"/>
      <c r="AO1" s="218" t="s">
        <v>161</v>
      </c>
      <c r="AP1" s="219"/>
      <c r="AQ1" s="57">
        <f>SUM(MAX(L5:L28)*3)</f>
        <v>33</v>
      </c>
      <c r="AR1" s="220" t="s">
        <v>162</v>
      </c>
      <c r="AS1" s="221"/>
      <c r="AT1" s="222"/>
      <c r="AU1" s="58">
        <f>SUM(ROUND(AQ1/100*65,0))</f>
        <v>21</v>
      </c>
      <c r="AV1" s="218" t="s">
        <v>163</v>
      </c>
      <c r="AW1" s="219"/>
      <c r="AX1" s="58">
        <f>MAX(L5:L28)</f>
        <v>11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9"/>
    </row>
    <row r="2" spans="1:68" ht="25.5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60"/>
      <c r="AI2" s="60"/>
      <c r="AJ2" s="60"/>
      <c r="AK2" s="60"/>
      <c r="AL2" s="54"/>
      <c r="AM2" s="54"/>
      <c r="AN2" s="54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9"/>
    </row>
    <row r="3" spans="1:68" ht="15.75" x14ac:dyDescent="0.25">
      <c r="A3" s="226" t="s">
        <v>214</v>
      </c>
      <c r="B3" s="226"/>
      <c r="C3" s="62"/>
      <c r="D3" s="212"/>
      <c r="E3" s="212"/>
      <c r="F3" s="212"/>
      <c r="G3" s="212"/>
      <c r="H3" s="63"/>
      <c r="I3" s="64"/>
      <c r="J3" s="64"/>
      <c r="K3" s="64"/>
      <c r="L3" s="64"/>
      <c r="M3" s="212" t="s">
        <v>165</v>
      </c>
      <c r="N3" s="212"/>
      <c r="O3" s="212"/>
      <c r="P3" s="212"/>
      <c r="Q3" s="211" t="s">
        <v>166</v>
      </c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65"/>
      <c r="AM3" s="65"/>
      <c r="AN3" s="65"/>
      <c r="AO3" s="213" t="s">
        <v>167</v>
      </c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54"/>
      <c r="BA3" s="213" t="s">
        <v>168</v>
      </c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59"/>
    </row>
    <row r="4" spans="1:68" ht="24" x14ac:dyDescent="0.2">
      <c r="A4" s="66" t="s">
        <v>169</v>
      </c>
      <c r="B4" s="67" t="s">
        <v>170</v>
      </c>
      <c r="C4" s="68" t="s">
        <v>171</v>
      </c>
      <c r="D4" s="69" t="s">
        <v>0</v>
      </c>
      <c r="E4" s="70" t="s">
        <v>172</v>
      </c>
      <c r="F4" s="71" t="s">
        <v>173</v>
      </c>
      <c r="G4" s="71" t="s">
        <v>174</v>
      </c>
      <c r="H4" s="71"/>
      <c r="I4" s="71" t="s">
        <v>175</v>
      </c>
      <c r="J4" s="71" t="s">
        <v>1</v>
      </c>
      <c r="K4" s="71" t="s">
        <v>176</v>
      </c>
      <c r="L4" s="71" t="s">
        <v>177</v>
      </c>
      <c r="M4" s="71" t="s">
        <v>179</v>
      </c>
      <c r="N4" s="71" t="s">
        <v>180</v>
      </c>
      <c r="O4" s="72" t="s">
        <v>181</v>
      </c>
      <c r="P4" s="214">
        <v>1</v>
      </c>
      <c r="Q4" s="215"/>
      <c r="R4" s="209">
        <v>2</v>
      </c>
      <c r="S4" s="216"/>
      <c r="T4" s="216">
        <v>3</v>
      </c>
      <c r="U4" s="216"/>
      <c r="V4" s="216">
        <v>4</v>
      </c>
      <c r="W4" s="216"/>
      <c r="X4" s="216">
        <v>5</v>
      </c>
      <c r="Y4" s="216"/>
      <c r="Z4" s="216">
        <v>6</v>
      </c>
      <c r="AA4" s="216"/>
      <c r="AB4" s="216">
        <v>7</v>
      </c>
      <c r="AC4" s="216"/>
      <c r="AD4" s="216">
        <v>8</v>
      </c>
      <c r="AE4" s="216"/>
      <c r="AF4" s="216">
        <v>9</v>
      </c>
      <c r="AG4" s="216"/>
      <c r="AH4" s="208">
        <v>10</v>
      </c>
      <c r="AI4" s="209"/>
      <c r="AJ4" s="208">
        <v>11</v>
      </c>
      <c r="AK4" s="209"/>
      <c r="AL4" s="73"/>
      <c r="AM4" s="73"/>
      <c r="AN4" s="73"/>
      <c r="AO4" s="74">
        <v>1</v>
      </c>
      <c r="AP4" s="74">
        <v>2</v>
      </c>
      <c r="AQ4" s="74">
        <v>3</v>
      </c>
      <c r="AR4" s="74">
        <v>4</v>
      </c>
      <c r="AS4" s="74">
        <v>5</v>
      </c>
      <c r="AT4" s="74">
        <v>6</v>
      </c>
      <c r="AU4" s="74">
        <v>7</v>
      </c>
      <c r="AV4" s="74">
        <v>8</v>
      </c>
      <c r="AW4" s="74">
        <v>9</v>
      </c>
      <c r="AX4" s="74">
        <v>10</v>
      </c>
      <c r="AY4" s="74">
        <v>11</v>
      </c>
      <c r="AZ4" s="75"/>
      <c r="BA4" s="76">
        <v>1</v>
      </c>
      <c r="BB4" s="76">
        <v>2</v>
      </c>
      <c r="BC4" s="76">
        <v>3</v>
      </c>
      <c r="BD4" s="76">
        <v>4</v>
      </c>
      <c r="BE4" s="76">
        <v>5</v>
      </c>
      <c r="BF4" s="76">
        <v>6</v>
      </c>
      <c r="BG4" s="76">
        <v>7</v>
      </c>
      <c r="BH4" s="76">
        <v>8</v>
      </c>
      <c r="BI4" s="76">
        <v>9</v>
      </c>
      <c r="BJ4" s="76">
        <v>10</v>
      </c>
      <c r="BK4" s="76">
        <v>11</v>
      </c>
      <c r="BL4" s="76" t="s">
        <v>182</v>
      </c>
      <c r="BM4" s="77" t="s">
        <v>183</v>
      </c>
      <c r="BN4" s="77" t="s">
        <v>184</v>
      </c>
      <c r="BO4" s="78" t="s">
        <v>185</v>
      </c>
      <c r="BP4" s="59"/>
    </row>
    <row r="5" spans="1:68" ht="14.25" x14ac:dyDescent="0.2">
      <c r="A5" s="79">
        <v>1</v>
      </c>
      <c r="B5" s="203" t="s">
        <v>212</v>
      </c>
      <c r="C5" s="80" t="s">
        <v>14</v>
      </c>
      <c r="D5" s="81" t="s">
        <v>50</v>
      </c>
      <c r="E5" s="82">
        <f>IF(G5=0,0,IF(G5+F5&lt;1000,1000,G5+F5))</f>
        <v>1498</v>
      </c>
      <c r="F5" s="204">
        <f>IF(L5=0,0,IF(G5+(IF(I5&gt;-150,(IF(I5&gt;=150,IF(K5&gt;=$AU$1,0,SUM(IF(MAX(P5:AK5)=999,K5-3,K5)-L5*3*(15+50)%)*10),SUM(IF(MAX(P5:AK5)=999,K5-3,K5)-L5*3*(I5/10+50)%)*10)),(IF(I5&lt;-150,IF((IF(MAX(P5:AK5)=999,K5-3,K5)-L5*3*(I5/10+50)%)*10&lt;1,0,(IF(MAX(P5:AK5)=999,K5-3,K5)-L5*3*(I5/10+50)%)*10))))),(IF(I5&gt;-150,(IF(I5&gt;150,IF(K5&gt;=$AU$1,0,SUM(IF(MAX(P5:AK5)=999,K5-3,K5)-L5*3*(15+50)%)*10),SUM(IF(MAX(P5:AK5)=999,K5-3,K5)-L5*3*(I5/10+50)%)*10)),(IF(I5&lt;-150,IF((IF(MAX(P5:AK5)=999,K5-3,K5)-L5*3*(I5/10+50)%)*10&lt;1,0,(IF(MAX(P5:AK5)=999,K5-3,K5)-L5*3*(I5/10+50)%)*10)))))))</f>
        <v>0</v>
      </c>
      <c r="G5" s="81">
        <v>1498</v>
      </c>
      <c r="H5" s="84"/>
      <c r="I5" s="85">
        <f>SUM(G5-M5)</f>
        <v>204.63636363636374</v>
      </c>
      <c r="J5" s="86">
        <v>1</v>
      </c>
      <c r="K5" s="87">
        <v>27</v>
      </c>
      <c r="L5" s="88">
        <v>11</v>
      </c>
      <c r="M5" s="88">
        <f>SUM(AO5:AY5)/L5</f>
        <v>1293.3636363636363</v>
      </c>
      <c r="N5" s="85">
        <f>BL5</f>
        <v>191</v>
      </c>
      <c r="O5" s="89">
        <f>BO5</f>
        <v>178</v>
      </c>
      <c r="P5" s="90">
        <v>13</v>
      </c>
      <c r="Q5" s="91">
        <v>3</v>
      </c>
      <c r="R5" s="92">
        <v>10</v>
      </c>
      <c r="S5" s="91">
        <v>3</v>
      </c>
      <c r="T5" s="93">
        <v>4</v>
      </c>
      <c r="U5" s="94">
        <v>0</v>
      </c>
      <c r="V5" s="95">
        <v>14</v>
      </c>
      <c r="W5" s="94">
        <v>3</v>
      </c>
      <c r="X5" s="93">
        <v>2</v>
      </c>
      <c r="Y5" s="94">
        <v>3</v>
      </c>
      <c r="Z5" s="93">
        <v>21</v>
      </c>
      <c r="AA5" s="94">
        <v>3</v>
      </c>
      <c r="AB5" s="93">
        <v>6</v>
      </c>
      <c r="AC5" s="96">
        <v>3</v>
      </c>
      <c r="AD5" s="97">
        <v>7</v>
      </c>
      <c r="AE5" s="98">
        <v>3</v>
      </c>
      <c r="AF5" s="95">
        <v>3</v>
      </c>
      <c r="AG5" s="96">
        <v>3</v>
      </c>
      <c r="AH5" s="95">
        <v>8</v>
      </c>
      <c r="AI5" s="94">
        <v>0</v>
      </c>
      <c r="AJ5" s="93">
        <v>5</v>
      </c>
      <c r="AK5" s="94">
        <v>3</v>
      </c>
      <c r="AL5" s="99"/>
      <c r="AM5" s="100">
        <f t="shared" ref="AM5:AM28" si="0">SUM(Q5+S5+U5+W5+Y5+AA5+AC5+AE5+AG5+AI5+AK5)</f>
        <v>27</v>
      </c>
      <c r="AN5" s="99"/>
      <c r="AO5" s="101">
        <f t="shared" ref="AO5:AO28" si="1">IF(B5="BRIVS",0,(LOOKUP(P5,$A$5:$A$28,$G$5:$G$28)))</f>
        <v>1225</v>
      </c>
      <c r="AP5" s="102">
        <f t="shared" ref="AP5:AP28" si="2">IF(B5="BRIVS",0,(LOOKUP(R5,$A$5:$A$28,$G$5:$G$28)))</f>
        <v>1252</v>
      </c>
      <c r="AQ5" s="103">
        <f t="shared" ref="AQ5:AQ28" si="3">IF(B5="BRIVS",0,(LOOKUP(T5,$A$5:$A$28,$G$5:$G$28)))</f>
        <v>1364</v>
      </c>
      <c r="AR5" s="102">
        <f t="shared" ref="AR5:AR28" si="4">IF(B5="BRIVS",0,(LOOKUP(V5,$A$5:$A$28,$G$5:$G$28)))</f>
        <v>1216</v>
      </c>
      <c r="AS5" s="103">
        <f t="shared" ref="AS5:AS28" si="5">IF(B5="BRIVS",0,(LOOKUP(X5,$A$5:$A$28,$G$5:$G$28)))</f>
        <v>1471</v>
      </c>
      <c r="AT5" s="103">
        <f t="shared" ref="AT5:AT28" si="6">IF(B5="BRIVS",0,(LOOKUP(Z5,$A$5:$A$28,$G$5:$G$28)))</f>
        <v>1064</v>
      </c>
      <c r="AU5" s="103">
        <f t="shared" ref="AU5:AU28" si="7">IF(B5="BRIVS",0,(LOOKUP(AB5,$A$5:$A$28,$G$5:$G$28)))</f>
        <v>1314</v>
      </c>
      <c r="AV5" s="103">
        <f t="shared" ref="AV5:AV28" si="8">IF(B5="BRIVS",0,(LOOKUP(AD5,$A$5:$A$28,$G$5:$G$28)))</f>
        <v>1308</v>
      </c>
      <c r="AW5" s="102">
        <f t="shared" ref="AW5:AW28" si="9">IF(B5="BRIVS",0,(LOOKUP(AF5,$A$5:$A$28,$G$5:$G$28)))</f>
        <v>1392</v>
      </c>
      <c r="AX5" s="103">
        <f t="shared" ref="AX5:AX28" si="10">IF(B5="BRIVS",0,(LOOKUP(AH5,$A$5:$A$28,$G$5:$G$28)))</f>
        <v>1300</v>
      </c>
      <c r="AY5" s="103">
        <f t="shared" ref="AY5:AY28" si="11">IF(B5="BRIVS",0,(LOOKUP(AJ5,$A$5:$A$28,$G$5:$G$28)))</f>
        <v>1321</v>
      </c>
      <c r="AZ5" s="54"/>
      <c r="BA5" s="104">
        <f t="shared" ref="BA5:BA28" si="12">IF(P5=999,0,(LOOKUP($P5,$A$5:$A$28,$K$5:$K$28)))</f>
        <v>18</v>
      </c>
      <c r="BB5" s="105">
        <f t="shared" ref="BB5:BB28" si="13">IF(R5=999,0,(LOOKUP($R5,$A$5:$A$28,$K$5:$K$28)))</f>
        <v>16</v>
      </c>
      <c r="BC5" s="105">
        <f t="shared" ref="BC5:BC28" si="14">IF(T5=999,0,(LOOKUP($T5,$A$5:$A$28,$K$5:$K$28)))</f>
        <v>23</v>
      </c>
      <c r="BD5" s="106">
        <f t="shared" ref="BD5:BD28" si="15">IF(V5=999,0,(LOOKUP($V5,$A$5:$A$28,$K$5:$K$28)))</f>
        <v>14</v>
      </c>
      <c r="BE5" s="105">
        <f t="shared" ref="BE5:BE28" si="16">IF(X5=999,0,(LOOKUP($X5,$A$5:$A$28,$K$5:$K$28)))</f>
        <v>22</v>
      </c>
      <c r="BF5" s="105">
        <f t="shared" ref="BF5:BF28" si="17">IF(Z5=999,0,(LOOKUP($Z5,$A$5:$A$28,$K$5:$K$28)))</f>
        <v>15</v>
      </c>
      <c r="BG5" s="105">
        <f t="shared" ref="BG5:BG28" si="18">IF(AB5=999,0,(LOOKUP($AB5,$A$5:$A$28,$K$5:$K$28)))</f>
        <v>17</v>
      </c>
      <c r="BH5" s="105">
        <f t="shared" ref="BH5:BH28" si="19">IF(AD5=999,0,(LOOKUP($AD5,$A$5:$A$28,$K$5:$K$28)))</f>
        <v>13</v>
      </c>
      <c r="BI5" s="105">
        <f t="shared" ref="BI5:BI28" si="20">IF(AF5=999,0,(LOOKUP($AF5,$A$5:$A$28,$K$5:$K$28)))</f>
        <v>18</v>
      </c>
      <c r="BJ5" s="105">
        <f t="shared" ref="BJ5:BJ28" si="21">IF(AH5=999,0,(LOOKUP($AH5,$A$5:$A$28,$K$5:$K$28)))</f>
        <v>19</v>
      </c>
      <c r="BK5" s="105">
        <f t="shared" ref="BK5:BK28" si="22">IF(AJ5=999,0,(LOOKUP($AJ5,$A$5:$A$28,$K$5:$K$28)))</f>
        <v>16</v>
      </c>
      <c r="BL5" s="107">
        <f>SUM(BA5,BB5,BC5,BD5,BE5,BG5,BF5,BH5,BI5,BJ5,BK5)</f>
        <v>191</v>
      </c>
      <c r="BM5" s="106">
        <f>IF($AX$1&gt;8,(IF($AX$1=9,MIN(BA5:BI5),IF($AX$1=10,MIN(BA5:BJ5),IF($AX$1=11,MIN(BA5:BK5))))),(IF($AX$1=4,MIN(BA5:BD5),IF($AX$1=5,MIN(BA5:BE5),IF($AX$1=6,MIN(BA5:BF5),IF($AX$1=7,MIN(BA5:BG5),IF($AX$1=8,MIN(BA5:BH5))))))))</f>
        <v>13</v>
      </c>
      <c r="BN5" s="106">
        <f>IF($AX$1&gt;8,(IF($AX$1=9,MAX(BA5:BI5),IF($AX$1=10,MAX(BA5:BJ5),IF($AX$1=11,MAX(BA5:BK5))))),(IF($AX$1=4,MAX(BA5:BD5),IF($AX$1=5,MAX(BA5:BE5),IF($AX$1=6,MAX(BA5:BF5),IF($AX$1=7,MAX(BA5:BG5),IF($AX$1=8,MAX(BA5:BH5))))))))</f>
        <v>23</v>
      </c>
      <c r="BO5" s="108">
        <f>SUM($BL5-$BM5)</f>
        <v>178</v>
      </c>
      <c r="BP5" s="59"/>
    </row>
    <row r="6" spans="1:68" ht="14.25" x14ac:dyDescent="0.2">
      <c r="A6" s="134">
        <v>2</v>
      </c>
      <c r="B6" s="205" t="s">
        <v>66</v>
      </c>
      <c r="C6" s="52" t="s">
        <v>12</v>
      </c>
      <c r="D6" s="135" t="s">
        <v>50</v>
      </c>
      <c r="E6" s="136">
        <f>IF(G6=0,0,IF(G6+F6&lt;1000,1000,G6+F6))</f>
        <v>1471</v>
      </c>
      <c r="F6" s="151">
        <f>IF(L6=0,0,IF(G6+(IF(I6&gt;-150,(IF(I6&gt;=150,IF(K6&gt;=$AU$1,0,SUM(IF(MAX(P6:AK6)=999,K6-3,K6)-L6*3*(15+50)%)*10),SUM(IF(MAX(P6:AK6)=999,K6-3,K6)-L6*3*(I6/10+50)%)*10)),(IF(I6&lt;-150,IF((IF(MAX(P6:AK6)=999,K6-3,K6)-L6*3*(I6/10+50)%)*10&lt;1,0,(IF(MAX(P6:AK6)=999,K6-3,K6)-L6*3*(I6/10+50)%)*10))))),(IF(I6&gt;-150,(IF(I6&gt;150,IF(K6&gt;=$AU$1,0,SUM(IF(MAX(P6:AK6)=999,K6-3,K6)-L6*3*(15+50)%)*10),SUM(IF(MAX(P6:AK6)=999,K6-3,K6)-L6*3*(I6/10+50)%)*10)),(IF(I6&lt;-150,IF((IF(MAX(P6:AK6)=999,K6-3,K6)-L6*3*(I6/10+50)%)*10&lt;1,0,(IF(MAX(P6:AK6)=999,K6-3,K6)-L6*3*(I6/10+50)%)*10)))))))</f>
        <v>0</v>
      </c>
      <c r="G6" s="135">
        <v>1471</v>
      </c>
      <c r="H6" s="138"/>
      <c r="I6" s="139">
        <f>SUM(G6-M6)</f>
        <v>193.90909090909099</v>
      </c>
      <c r="J6" s="140">
        <v>3</v>
      </c>
      <c r="K6" s="141">
        <v>22</v>
      </c>
      <c r="L6" s="150">
        <v>11</v>
      </c>
      <c r="M6" s="148">
        <f>SUM(AO6:AY6)/L6</f>
        <v>1277.090909090909</v>
      </c>
      <c r="N6" s="139">
        <f>BL6</f>
        <v>191</v>
      </c>
      <c r="O6" s="149">
        <f>BO6</f>
        <v>178</v>
      </c>
      <c r="P6" s="124">
        <v>14</v>
      </c>
      <c r="Q6" s="125">
        <v>3</v>
      </c>
      <c r="R6" s="126">
        <v>12</v>
      </c>
      <c r="S6" s="127">
        <v>3</v>
      </c>
      <c r="T6" s="128">
        <v>21</v>
      </c>
      <c r="U6" s="129">
        <v>3</v>
      </c>
      <c r="V6" s="126">
        <v>4</v>
      </c>
      <c r="W6" s="129">
        <v>1</v>
      </c>
      <c r="X6" s="128">
        <v>1</v>
      </c>
      <c r="Y6" s="129">
        <v>0</v>
      </c>
      <c r="Z6" s="128">
        <v>7</v>
      </c>
      <c r="AA6" s="129">
        <v>1</v>
      </c>
      <c r="AB6" s="128">
        <v>13</v>
      </c>
      <c r="AC6" s="127">
        <v>3</v>
      </c>
      <c r="AD6" s="124">
        <v>6</v>
      </c>
      <c r="AE6" s="125">
        <v>1</v>
      </c>
      <c r="AF6" s="130">
        <v>10</v>
      </c>
      <c r="AG6" s="127">
        <v>3</v>
      </c>
      <c r="AH6" s="126">
        <v>9</v>
      </c>
      <c r="AI6" s="129">
        <v>3</v>
      </c>
      <c r="AJ6" s="126">
        <v>8</v>
      </c>
      <c r="AK6" s="129">
        <v>1</v>
      </c>
      <c r="AL6" s="99"/>
      <c r="AM6" s="100">
        <f t="shared" si="0"/>
        <v>22</v>
      </c>
      <c r="AN6" s="99"/>
      <c r="AO6" s="131">
        <f t="shared" si="1"/>
        <v>1216</v>
      </c>
      <c r="AP6" s="106">
        <f t="shared" si="2"/>
        <v>1232</v>
      </c>
      <c r="AQ6" s="132">
        <f t="shared" si="3"/>
        <v>1064</v>
      </c>
      <c r="AR6" s="106">
        <f t="shared" si="4"/>
        <v>1364</v>
      </c>
      <c r="AS6" s="132">
        <f t="shared" si="5"/>
        <v>1498</v>
      </c>
      <c r="AT6" s="132">
        <f t="shared" si="6"/>
        <v>1308</v>
      </c>
      <c r="AU6" s="132">
        <f t="shared" si="7"/>
        <v>1225</v>
      </c>
      <c r="AV6" s="132">
        <f t="shared" si="8"/>
        <v>1314</v>
      </c>
      <c r="AW6" s="106">
        <f t="shared" si="9"/>
        <v>1252</v>
      </c>
      <c r="AX6" s="132">
        <f t="shared" si="10"/>
        <v>1275</v>
      </c>
      <c r="AY6" s="132">
        <f t="shared" si="11"/>
        <v>1300</v>
      </c>
      <c r="AZ6" s="54"/>
      <c r="BA6" s="133">
        <f t="shared" si="12"/>
        <v>14</v>
      </c>
      <c r="BB6" s="132">
        <f t="shared" si="13"/>
        <v>13</v>
      </c>
      <c r="BC6" s="132">
        <f t="shared" si="14"/>
        <v>15</v>
      </c>
      <c r="BD6" s="106">
        <f t="shared" si="15"/>
        <v>23</v>
      </c>
      <c r="BE6" s="132">
        <f t="shared" si="16"/>
        <v>27</v>
      </c>
      <c r="BF6" s="132">
        <f t="shared" si="17"/>
        <v>13</v>
      </c>
      <c r="BG6" s="132">
        <f t="shared" si="18"/>
        <v>18</v>
      </c>
      <c r="BH6" s="132">
        <f t="shared" si="19"/>
        <v>17</v>
      </c>
      <c r="BI6" s="132">
        <f t="shared" si="20"/>
        <v>16</v>
      </c>
      <c r="BJ6" s="132">
        <f t="shared" si="21"/>
        <v>16</v>
      </c>
      <c r="BK6" s="132">
        <f t="shared" si="22"/>
        <v>19</v>
      </c>
      <c r="BL6" s="107">
        <f>SUM(BA6,BB6,BC6,BD6,BE6,BG6,BF6,BH6,BI6,BJ6,BK6)</f>
        <v>191</v>
      </c>
      <c r="BM6" s="106">
        <f>IF($AX$1&gt;8,(IF($AX$1=9,MIN(BA6:BI6),IF($AX$1=10,MIN(BA6:BJ6),IF($AX$1=11,MIN(BA6:BK6))))),(IF($AX$1=4,MIN(BA6:BD6),IF($AX$1=5,MIN(BA6:BE6),IF($AX$1=6,MIN(BA6:BF6),IF($AX$1=7,MIN(BA6:BG6),IF($AX$1=8,MIN(BA6:BH6))))))))</f>
        <v>13</v>
      </c>
      <c r="BN6" s="106">
        <f>IF($AX$1&gt;8,(IF($AX$1=9,MAX(BA6:BI6),IF($AX$1=10,MAX(BA6:BJ6),IF($AX$1=11,MAX(BA6:BK6))))),(IF($AX$1=4,MAX(BA6:BD6),IF($AX$1=5,MAX(BA6:BE6),IF($AX$1=6,MAX(BA6:BF6),IF($AX$1=7,MAX(BA6:BG6),IF($AX$1=8,MAX(BA6:BH6))))))))</f>
        <v>27</v>
      </c>
      <c r="BO6" s="108">
        <f>SUM($BL6-$BM6)</f>
        <v>178</v>
      </c>
      <c r="BP6" s="59"/>
    </row>
    <row r="7" spans="1:68" ht="14.25" x14ac:dyDescent="0.2">
      <c r="A7" s="134">
        <v>3</v>
      </c>
      <c r="B7" s="205" t="s">
        <v>36</v>
      </c>
      <c r="C7" s="53" t="s">
        <v>37</v>
      </c>
      <c r="D7" s="135" t="s">
        <v>50</v>
      </c>
      <c r="E7" s="136">
        <f t="shared" ref="E7:E28" si="23">IF(G7=0,0,IF(G7+F7&lt;1000,1000,G7+F7))</f>
        <v>1357.5</v>
      </c>
      <c r="F7" s="151">
        <f t="shared" ref="F7:F28" si="24">IF(L7=0,0,IF(G7+(IF(I7&gt;-150,(IF(I7&gt;=150,IF(K7&gt;=$AU$1,0,SUM(IF(MAX(P7:AK7)=999,K7-3,K7)-L7*3*(15+50)%)*10),SUM(IF(MAX(P7:AK7)=999,K7-3,K7)-L7*3*(I7/10+50)%)*10)),(IF(I7&lt;-150,IF((IF(MAX(P7:AK7)=999,K7-3,K7)-L7*3*(I7/10+50)%)*10&lt;1,0,(IF(MAX(P7:AK7)=999,K7-3,K7)-L7*3*(I7/10+50)%)*10))))),(IF(I7&gt;-150,(IF(I7&gt;150,IF(K7&gt;=$AU$1,0,SUM(IF(MAX(P7:AK7)=999,K7-3,K7)-L7*3*(15+50)%)*10),SUM(IF(MAX(P7:AK7)=999,K7-3,K7)-L7*3*(I7/10+50)%)*10)),(IF(I7&lt;-150,IF((IF(MAX(P7:AK7)=999,K7-3,K7)-L7*3*(I7/10+50)%)*10&lt;1,0,(IF(MAX(P7:AK7)=999,K7-3,K7)-L7*3*(I7/10+50)%)*10)))))))</f>
        <v>-34.499999999999993</v>
      </c>
      <c r="G7" s="135">
        <v>1392</v>
      </c>
      <c r="H7" s="138"/>
      <c r="I7" s="139">
        <f t="shared" ref="I7:I28" si="25">SUM(G7-M7)</f>
        <v>150.5454545454545</v>
      </c>
      <c r="J7" s="140">
        <v>6</v>
      </c>
      <c r="K7" s="141">
        <v>18</v>
      </c>
      <c r="L7" s="177">
        <v>11</v>
      </c>
      <c r="M7" s="148">
        <f t="shared" ref="M7:M28" si="26">SUM(AO7:AY7)/L7</f>
        <v>1241.4545454545455</v>
      </c>
      <c r="N7" s="139">
        <f t="shared" ref="N7:N28" si="27">BL7</f>
        <v>183</v>
      </c>
      <c r="O7" s="149">
        <f t="shared" ref="O7:O28" si="28">BO7</f>
        <v>174</v>
      </c>
      <c r="P7" s="124">
        <v>15</v>
      </c>
      <c r="Q7" s="125">
        <v>0</v>
      </c>
      <c r="R7" s="126">
        <v>16</v>
      </c>
      <c r="S7" s="127">
        <v>3</v>
      </c>
      <c r="T7" s="128">
        <v>10</v>
      </c>
      <c r="U7" s="129">
        <v>1</v>
      </c>
      <c r="V7" s="126">
        <v>6</v>
      </c>
      <c r="W7" s="129">
        <v>0</v>
      </c>
      <c r="X7" s="128">
        <v>5</v>
      </c>
      <c r="Y7" s="129">
        <v>3</v>
      </c>
      <c r="Z7" s="128">
        <v>23</v>
      </c>
      <c r="AA7" s="129">
        <v>3</v>
      </c>
      <c r="AB7" s="128">
        <v>7</v>
      </c>
      <c r="AC7" s="127">
        <v>1</v>
      </c>
      <c r="AD7" s="124">
        <v>13</v>
      </c>
      <c r="AE7" s="125">
        <v>3</v>
      </c>
      <c r="AF7" s="130">
        <v>1</v>
      </c>
      <c r="AG7" s="127">
        <v>0</v>
      </c>
      <c r="AH7" s="126">
        <v>4</v>
      </c>
      <c r="AI7" s="129">
        <v>1</v>
      </c>
      <c r="AJ7" s="126">
        <v>21</v>
      </c>
      <c r="AK7" s="129">
        <v>3</v>
      </c>
      <c r="AL7" s="99"/>
      <c r="AM7" s="100">
        <f t="shared" si="0"/>
        <v>18</v>
      </c>
      <c r="AN7" s="99"/>
      <c r="AO7" s="131">
        <f t="shared" si="1"/>
        <v>1159</v>
      </c>
      <c r="AP7" s="106">
        <f t="shared" si="2"/>
        <v>1122</v>
      </c>
      <c r="AQ7" s="132">
        <f t="shared" si="3"/>
        <v>1252</v>
      </c>
      <c r="AR7" s="106">
        <f t="shared" si="4"/>
        <v>1314</v>
      </c>
      <c r="AS7" s="132">
        <f t="shared" si="5"/>
        <v>1321</v>
      </c>
      <c r="AT7" s="132">
        <f t="shared" si="6"/>
        <v>1029</v>
      </c>
      <c r="AU7" s="132">
        <f t="shared" si="7"/>
        <v>1308</v>
      </c>
      <c r="AV7" s="132">
        <f t="shared" si="8"/>
        <v>1225</v>
      </c>
      <c r="AW7" s="106">
        <f t="shared" si="9"/>
        <v>1498</v>
      </c>
      <c r="AX7" s="132">
        <f t="shared" si="10"/>
        <v>1364</v>
      </c>
      <c r="AY7" s="132">
        <f t="shared" si="11"/>
        <v>1064</v>
      </c>
      <c r="AZ7" s="54"/>
      <c r="BA7" s="133">
        <f t="shared" si="12"/>
        <v>16</v>
      </c>
      <c r="BB7" s="132">
        <f t="shared" si="13"/>
        <v>9</v>
      </c>
      <c r="BC7" s="132">
        <f t="shared" si="14"/>
        <v>16</v>
      </c>
      <c r="BD7" s="106">
        <f t="shared" si="15"/>
        <v>17</v>
      </c>
      <c r="BE7" s="132">
        <f t="shared" si="16"/>
        <v>16</v>
      </c>
      <c r="BF7" s="132">
        <f t="shared" si="17"/>
        <v>13</v>
      </c>
      <c r="BG7" s="132">
        <f t="shared" si="18"/>
        <v>13</v>
      </c>
      <c r="BH7" s="132">
        <f t="shared" si="19"/>
        <v>18</v>
      </c>
      <c r="BI7" s="132">
        <f t="shared" si="20"/>
        <v>27</v>
      </c>
      <c r="BJ7" s="132">
        <f t="shared" si="21"/>
        <v>23</v>
      </c>
      <c r="BK7" s="132">
        <f t="shared" si="22"/>
        <v>15</v>
      </c>
      <c r="BL7" s="107">
        <f t="shared" ref="BL7:BL28" si="29">SUM(BA7,BB7,BC7,BD7,BE7,BG7,BF7,BH7,BI7,BJ7,BK7)</f>
        <v>183</v>
      </c>
      <c r="BM7" s="106">
        <f t="shared" ref="BM7:BM28" si="30">IF($AX$1&gt;8,(IF($AX$1=9,MIN(BA7:BI7),IF($AX$1=10,MIN(BA7:BJ7),IF($AX$1=11,MIN(BA7:BK7))))),(IF($AX$1=4,MIN(BA7:BD7),IF($AX$1=5,MIN(BA7:BE7),IF($AX$1=6,MIN(BA7:BF7),IF($AX$1=7,MIN(BA7:BG7),IF($AX$1=8,MIN(BA7:BH7))))))))</f>
        <v>9</v>
      </c>
      <c r="BN7" s="106">
        <f t="shared" ref="BN7:BN28" si="31">IF($AX$1&gt;8,(IF($AX$1=9,MAX(BA7:BI7),IF($AX$1=10,MAX(BA7:BJ7),IF($AX$1=11,MAX(BA7:BK7))))),(IF($AX$1=4,MAX(BA7:BD7),IF($AX$1=5,MAX(BA7:BE7),IF($AX$1=6,MAX(BA7:BF7),IF($AX$1=7,MAX(BA7:BG7),IF($AX$1=8,MAX(BA7:BH7))))))))</f>
        <v>27</v>
      </c>
      <c r="BO7" s="108">
        <f t="shared" ref="BO7:BO28" si="32">SUM($BL7-$BM7)</f>
        <v>174</v>
      </c>
      <c r="BP7" s="59"/>
    </row>
    <row r="8" spans="1:68" ht="14.25" x14ac:dyDescent="0.2">
      <c r="A8" s="134">
        <v>4</v>
      </c>
      <c r="B8" s="205" t="s">
        <v>2</v>
      </c>
      <c r="C8" s="53" t="s">
        <v>12</v>
      </c>
      <c r="D8" s="135"/>
      <c r="E8" s="136">
        <f t="shared" si="23"/>
        <v>1404.1</v>
      </c>
      <c r="F8" s="151">
        <f t="shared" si="24"/>
        <v>40.100000000000016</v>
      </c>
      <c r="G8" s="135">
        <v>1364</v>
      </c>
      <c r="H8" s="138"/>
      <c r="I8" s="139">
        <f t="shared" si="25"/>
        <v>75.454545454545496</v>
      </c>
      <c r="J8" s="140">
        <v>2</v>
      </c>
      <c r="K8" s="141">
        <v>23</v>
      </c>
      <c r="L8" s="150">
        <v>11</v>
      </c>
      <c r="M8" s="148">
        <f t="shared" si="26"/>
        <v>1288.5454545454545</v>
      </c>
      <c r="N8" s="139">
        <f t="shared" si="27"/>
        <v>190</v>
      </c>
      <c r="O8" s="149">
        <f t="shared" si="28"/>
        <v>181</v>
      </c>
      <c r="P8" s="124">
        <v>16</v>
      </c>
      <c r="Q8" s="125">
        <v>3</v>
      </c>
      <c r="R8" s="126">
        <v>15</v>
      </c>
      <c r="S8" s="127">
        <v>3</v>
      </c>
      <c r="T8" s="128">
        <v>1</v>
      </c>
      <c r="U8" s="129">
        <v>3</v>
      </c>
      <c r="V8" s="126">
        <v>2</v>
      </c>
      <c r="W8" s="129">
        <v>1</v>
      </c>
      <c r="X8" s="128">
        <v>7</v>
      </c>
      <c r="Y8" s="129">
        <v>3</v>
      </c>
      <c r="Z8" s="128">
        <v>13</v>
      </c>
      <c r="AA8" s="129">
        <v>1</v>
      </c>
      <c r="AB8" s="128">
        <v>21</v>
      </c>
      <c r="AC8" s="127">
        <v>1</v>
      </c>
      <c r="AD8" s="124">
        <v>8</v>
      </c>
      <c r="AE8" s="125">
        <v>3</v>
      </c>
      <c r="AF8" s="130">
        <v>5</v>
      </c>
      <c r="AG8" s="127">
        <v>3</v>
      </c>
      <c r="AH8" s="126">
        <v>3</v>
      </c>
      <c r="AI8" s="129">
        <v>1</v>
      </c>
      <c r="AJ8" s="126">
        <v>6</v>
      </c>
      <c r="AK8" s="129">
        <v>1</v>
      </c>
      <c r="AL8" s="99"/>
      <c r="AM8" s="100">
        <f t="shared" si="0"/>
        <v>23</v>
      </c>
      <c r="AN8" s="99"/>
      <c r="AO8" s="131">
        <f t="shared" si="1"/>
        <v>1122</v>
      </c>
      <c r="AP8" s="106">
        <f t="shared" si="2"/>
        <v>1159</v>
      </c>
      <c r="AQ8" s="132">
        <f t="shared" si="3"/>
        <v>1498</v>
      </c>
      <c r="AR8" s="106">
        <f t="shared" si="4"/>
        <v>1471</v>
      </c>
      <c r="AS8" s="132">
        <f t="shared" si="5"/>
        <v>1308</v>
      </c>
      <c r="AT8" s="132">
        <f t="shared" si="6"/>
        <v>1225</v>
      </c>
      <c r="AU8" s="132">
        <f t="shared" si="7"/>
        <v>1064</v>
      </c>
      <c r="AV8" s="132">
        <f t="shared" si="8"/>
        <v>1300</v>
      </c>
      <c r="AW8" s="106">
        <f t="shared" si="9"/>
        <v>1321</v>
      </c>
      <c r="AX8" s="132">
        <f t="shared" si="10"/>
        <v>1392</v>
      </c>
      <c r="AY8" s="132">
        <f t="shared" si="11"/>
        <v>1314</v>
      </c>
      <c r="AZ8" s="54"/>
      <c r="BA8" s="133">
        <f t="shared" si="12"/>
        <v>9</v>
      </c>
      <c r="BB8" s="132">
        <f t="shared" si="13"/>
        <v>16</v>
      </c>
      <c r="BC8" s="132">
        <f t="shared" si="14"/>
        <v>27</v>
      </c>
      <c r="BD8" s="106">
        <f t="shared" si="15"/>
        <v>22</v>
      </c>
      <c r="BE8" s="132">
        <f t="shared" si="16"/>
        <v>13</v>
      </c>
      <c r="BF8" s="132">
        <f t="shared" si="17"/>
        <v>18</v>
      </c>
      <c r="BG8" s="132">
        <f t="shared" si="18"/>
        <v>15</v>
      </c>
      <c r="BH8" s="132">
        <f t="shared" si="19"/>
        <v>19</v>
      </c>
      <c r="BI8" s="132">
        <f t="shared" si="20"/>
        <v>16</v>
      </c>
      <c r="BJ8" s="132">
        <f t="shared" si="21"/>
        <v>18</v>
      </c>
      <c r="BK8" s="132">
        <f t="shared" si="22"/>
        <v>17</v>
      </c>
      <c r="BL8" s="107">
        <f t="shared" si="29"/>
        <v>190</v>
      </c>
      <c r="BM8" s="106">
        <f t="shared" si="30"/>
        <v>9</v>
      </c>
      <c r="BN8" s="106">
        <f t="shared" si="31"/>
        <v>27</v>
      </c>
      <c r="BO8" s="108">
        <f t="shared" si="32"/>
        <v>181</v>
      </c>
      <c r="BP8" s="59"/>
    </row>
    <row r="9" spans="1:68" ht="14.25" x14ac:dyDescent="0.2">
      <c r="A9" s="134">
        <v>5</v>
      </c>
      <c r="B9" s="205" t="s">
        <v>146</v>
      </c>
      <c r="C9" s="53" t="s">
        <v>53</v>
      </c>
      <c r="D9" s="135"/>
      <c r="E9" s="136">
        <f t="shared" si="23"/>
        <v>1286.42</v>
      </c>
      <c r="F9" s="151">
        <f t="shared" si="24"/>
        <v>-34.58000000000002</v>
      </c>
      <c r="G9" s="135">
        <v>1321</v>
      </c>
      <c r="H9" s="138"/>
      <c r="I9" s="139">
        <f t="shared" si="25"/>
        <v>89.63636363636374</v>
      </c>
      <c r="J9" s="140">
        <v>10</v>
      </c>
      <c r="K9" s="141">
        <v>16</v>
      </c>
      <c r="L9" s="146">
        <v>11</v>
      </c>
      <c r="M9" s="148">
        <f t="shared" si="26"/>
        <v>1231.3636363636363</v>
      </c>
      <c r="N9" s="139">
        <f t="shared" si="27"/>
        <v>175</v>
      </c>
      <c r="O9" s="149">
        <f t="shared" si="28"/>
        <v>166</v>
      </c>
      <c r="P9" s="124">
        <v>17</v>
      </c>
      <c r="Q9" s="125">
        <v>0</v>
      </c>
      <c r="R9" s="126">
        <v>19</v>
      </c>
      <c r="S9" s="127">
        <v>1</v>
      </c>
      <c r="T9" s="128">
        <v>16</v>
      </c>
      <c r="U9" s="129">
        <v>3</v>
      </c>
      <c r="V9" s="126">
        <v>13</v>
      </c>
      <c r="W9" s="129">
        <v>0</v>
      </c>
      <c r="X9" s="128">
        <v>3</v>
      </c>
      <c r="Y9" s="129">
        <v>0</v>
      </c>
      <c r="Z9" s="128">
        <v>22</v>
      </c>
      <c r="AA9" s="129">
        <v>3</v>
      </c>
      <c r="AB9" s="128">
        <v>18</v>
      </c>
      <c r="AC9" s="127">
        <v>3</v>
      </c>
      <c r="AD9" s="124">
        <v>9</v>
      </c>
      <c r="AE9" s="125">
        <v>3</v>
      </c>
      <c r="AF9" s="130">
        <v>4</v>
      </c>
      <c r="AG9" s="127">
        <v>0</v>
      </c>
      <c r="AH9" s="126">
        <v>7</v>
      </c>
      <c r="AI9" s="129">
        <v>3</v>
      </c>
      <c r="AJ9" s="126">
        <v>1</v>
      </c>
      <c r="AK9" s="129">
        <v>0</v>
      </c>
      <c r="AL9" s="99"/>
      <c r="AM9" s="100">
        <f t="shared" si="0"/>
        <v>16</v>
      </c>
      <c r="AN9" s="99"/>
      <c r="AO9" s="131">
        <f t="shared" si="1"/>
        <v>1117</v>
      </c>
      <c r="AP9" s="106">
        <f t="shared" si="2"/>
        <v>1103</v>
      </c>
      <c r="AQ9" s="132">
        <f t="shared" si="3"/>
        <v>1122</v>
      </c>
      <c r="AR9" s="106">
        <f t="shared" si="4"/>
        <v>1225</v>
      </c>
      <c r="AS9" s="132">
        <f t="shared" si="5"/>
        <v>1392</v>
      </c>
      <c r="AT9" s="132">
        <f t="shared" si="6"/>
        <v>1030</v>
      </c>
      <c r="AU9" s="132">
        <f t="shared" si="7"/>
        <v>1111</v>
      </c>
      <c r="AV9" s="132">
        <f t="shared" si="8"/>
        <v>1275</v>
      </c>
      <c r="AW9" s="106">
        <f t="shared" si="9"/>
        <v>1364</v>
      </c>
      <c r="AX9" s="132">
        <f t="shared" si="10"/>
        <v>1308</v>
      </c>
      <c r="AY9" s="132">
        <f t="shared" si="11"/>
        <v>1498</v>
      </c>
      <c r="AZ9" s="54"/>
      <c r="BA9" s="133">
        <f t="shared" si="12"/>
        <v>13</v>
      </c>
      <c r="BB9" s="132">
        <f t="shared" si="13"/>
        <v>13</v>
      </c>
      <c r="BC9" s="132">
        <f t="shared" si="14"/>
        <v>9</v>
      </c>
      <c r="BD9" s="106">
        <f t="shared" si="15"/>
        <v>18</v>
      </c>
      <c r="BE9" s="132">
        <f t="shared" si="16"/>
        <v>18</v>
      </c>
      <c r="BF9" s="132">
        <f t="shared" si="17"/>
        <v>13</v>
      </c>
      <c r="BG9" s="132">
        <f t="shared" si="18"/>
        <v>12</v>
      </c>
      <c r="BH9" s="132">
        <f t="shared" si="19"/>
        <v>16</v>
      </c>
      <c r="BI9" s="132">
        <f t="shared" si="20"/>
        <v>23</v>
      </c>
      <c r="BJ9" s="132">
        <f t="shared" si="21"/>
        <v>13</v>
      </c>
      <c r="BK9" s="132">
        <f t="shared" si="22"/>
        <v>27</v>
      </c>
      <c r="BL9" s="107">
        <f t="shared" si="29"/>
        <v>175</v>
      </c>
      <c r="BM9" s="106">
        <f t="shared" si="30"/>
        <v>9</v>
      </c>
      <c r="BN9" s="106">
        <f t="shared" si="31"/>
        <v>27</v>
      </c>
      <c r="BO9" s="108">
        <f t="shared" si="32"/>
        <v>166</v>
      </c>
      <c r="BP9" s="59"/>
    </row>
    <row r="10" spans="1:68" ht="14.25" x14ac:dyDescent="0.2">
      <c r="A10" s="134">
        <v>6</v>
      </c>
      <c r="B10" s="205" t="s">
        <v>151</v>
      </c>
      <c r="C10" s="53" t="s">
        <v>152</v>
      </c>
      <c r="D10" s="135"/>
      <c r="E10" s="136">
        <f t="shared" si="23"/>
        <v>1300.76</v>
      </c>
      <c r="F10" s="151">
        <f t="shared" si="24"/>
        <v>-13.239999999999981</v>
      </c>
      <c r="G10" s="135">
        <v>1314</v>
      </c>
      <c r="H10" s="138"/>
      <c r="I10" s="139">
        <f t="shared" si="25"/>
        <v>55.272727272727252</v>
      </c>
      <c r="J10" s="140">
        <v>7</v>
      </c>
      <c r="K10" s="141">
        <v>17</v>
      </c>
      <c r="L10" s="150">
        <v>11</v>
      </c>
      <c r="M10" s="148">
        <f t="shared" si="26"/>
        <v>1258.7272727272727</v>
      </c>
      <c r="N10" s="139">
        <f t="shared" si="27"/>
        <v>188</v>
      </c>
      <c r="O10" s="149">
        <f t="shared" si="28"/>
        <v>178</v>
      </c>
      <c r="P10" s="124">
        <v>18</v>
      </c>
      <c r="Q10" s="125">
        <v>1</v>
      </c>
      <c r="R10" s="126">
        <v>11</v>
      </c>
      <c r="S10" s="127">
        <v>3</v>
      </c>
      <c r="T10" s="128">
        <v>17</v>
      </c>
      <c r="U10" s="129">
        <v>1</v>
      </c>
      <c r="V10" s="126">
        <v>3</v>
      </c>
      <c r="W10" s="129">
        <v>3</v>
      </c>
      <c r="X10" s="128">
        <v>10</v>
      </c>
      <c r="Y10" s="129">
        <v>1</v>
      </c>
      <c r="Z10" s="128">
        <v>8</v>
      </c>
      <c r="AA10" s="129">
        <v>3</v>
      </c>
      <c r="AB10" s="128">
        <v>1</v>
      </c>
      <c r="AC10" s="127">
        <v>0</v>
      </c>
      <c r="AD10" s="124">
        <v>2</v>
      </c>
      <c r="AE10" s="125">
        <v>1</v>
      </c>
      <c r="AF10" s="130">
        <v>21</v>
      </c>
      <c r="AG10" s="127">
        <v>0</v>
      </c>
      <c r="AH10" s="126">
        <v>23</v>
      </c>
      <c r="AI10" s="129">
        <v>3</v>
      </c>
      <c r="AJ10" s="126">
        <v>4</v>
      </c>
      <c r="AK10" s="129">
        <v>1</v>
      </c>
      <c r="AL10" s="99"/>
      <c r="AM10" s="100">
        <f t="shared" si="0"/>
        <v>17</v>
      </c>
      <c r="AN10" s="99"/>
      <c r="AO10" s="131">
        <f t="shared" si="1"/>
        <v>1111</v>
      </c>
      <c r="AP10" s="106">
        <f t="shared" si="2"/>
        <v>1248</v>
      </c>
      <c r="AQ10" s="132">
        <f t="shared" si="3"/>
        <v>1117</v>
      </c>
      <c r="AR10" s="106">
        <f t="shared" si="4"/>
        <v>1392</v>
      </c>
      <c r="AS10" s="132">
        <f t="shared" si="5"/>
        <v>1252</v>
      </c>
      <c r="AT10" s="132">
        <f t="shared" si="6"/>
        <v>1300</v>
      </c>
      <c r="AU10" s="132">
        <f t="shared" si="7"/>
        <v>1498</v>
      </c>
      <c r="AV10" s="132">
        <f t="shared" si="8"/>
        <v>1471</v>
      </c>
      <c r="AW10" s="106">
        <f t="shared" si="9"/>
        <v>1064</v>
      </c>
      <c r="AX10" s="132">
        <f t="shared" si="10"/>
        <v>1029</v>
      </c>
      <c r="AY10" s="132">
        <f t="shared" si="11"/>
        <v>1364</v>
      </c>
      <c r="AZ10" s="54"/>
      <c r="BA10" s="133">
        <f t="shared" si="12"/>
        <v>12</v>
      </c>
      <c r="BB10" s="132">
        <f t="shared" si="13"/>
        <v>10</v>
      </c>
      <c r="BC10" s="132">
        <f t="shared" si="14"/>
        <v>13</v>
      </c>
      <c r="BD10" s="106">
        <f t="shared" si="15"/>
        <v>18</v>
      </c>
      <c r="BE10" s="132">
        <f t="shared" si="16"/>
        <v>16</v>
      </c>
      <c r="BF10" s="132">
        <f t="shared" si="17"/>
        <v>19</v>
      </c>
      <c r="BG10" s="132">
        <f t="shared" si="18"/>
        <v>27</v>
      </c>
      <c r="BH10" s="132">
        <f t="shared" si="19"/>
        <v>22</v>
      </c>
      <c r="BI10" s="132">
        <f t="shared" si="20"/>
        <v>15</v>
      </c>
      <c r="BJ10" s="132">
        <f t="shared" si="21"/>
        <v>13</v>
      </c>
      <c r="BK10" s="132">
        <f t="shared" si="22"/>
        <v>23</v>
      </c>
      <c r="BL10" s="107">
        <f t="shared" si="29"/>
        <v>188</v>
      </c>
      <c r="BM10" s="106">
        <f t="shared" si="30"/>
        <v>10</v>
      </c>
      <c r="BN10" s="106">
        <f t="shared" si="31"/>
        <v>27</v>
      </c>
      <c r="BO10" s="108">
        <f t="shared" si="32"/>
        <v>178</v>
      </c>
      <c r="BP10" s="59"/>
    </row>
    <row r="11" spans="1:68" ht="14.25" x14ac:dyDescent="0.2">
      <c r="A11" s="134">
        <v>7</v>
      </c>
      <c r="B11" s="205" t="s">
        <v>4</v>
      </c>
      <c r="C11" s="53" t="s">
        <v>12</v>
      </c>
      <c r="D11" s="135"/>
      <c r="E11" s="136">
        <f t="shared" si="23"/>
        <v>1250.68</v>
      </c>
      <c r="F11" s="151">
        <f t="shared" si="24"/>
        <v>-57.320000000000029</v>
      </c>
      <c r="G11" s="135">
        <v>1308</v>
      </c>
      <c r="H11" s="138"/>
      <c r="I11" s="139">
        <f t="shared" si="25"/>
        <v>67.63636363636374</v>
      </c>
      <c r="J11" s="140">
        <v>14</v>
      </c>
      <c r="K11" s="141">
        <v>13</v>
      </c>
      <c r="L11" s="150">
        <v>11</v>
      </c>
      <c r="M11" s="148">
        <f t="shared" si="26"/>
        <v>1240.3636363636363</v>
      </c>
      <c r="N11" s="139">
        <f t="shared" si="27"/>
        <v>183</v>
      </c>
      <c r="O11" s="149">
        <f t="shared" si="28"/>
        <v>177</v>
      </c>
      <c r="P11" s="124">
        <v>19</v>
      </c>
      <c r="Q11" s="125">
        <v>3</v>
      </c>
      <c r="R11" s="126">
        <v>17</v>
      </c>
      <c r="S11" s="127">
        <v>1</v>
      </c>
      <c r="T11" s="128">
        <v>23</v>
      </c>
      <c r="U11" s="129">
        <v>3</v>
      </c>
      <c r="V11" s="126">
        <v>8</v>
      </c>
      <c r="W11" s="129">
        <v>3</v>
      </c>
      <c r="X11" s="128">
        <v>4</v>
      </c>
      <c r="Y11" s="129">
        <v>0</v>
      </c>
      <c r="Z11" s="128">
        <v>2</v>
      </c>
      <c r="AA11" s="129">
        <v>1</v>
      </c>
      <c r="AB11" s="128">
        <v>3</v>
      </c>
      <c r="AC11" s="127">
        <v>1</v>
      </c>
      <c r="AD11" s="124">
        <v>1</v>
      </c>
      <c r="AE11" s="125">
        <v>0</v>
      </c>
      <c r="AF11" s="130">
        <v>22</v>
      </c>
      <c r="AG11" s="127">
        <v>1</v>
      </c>
      <c r="AH11" s="126">
        <v>5</v>
      </c>
      <c r="AI11" s="129">
        <v>0</v>
      </c>
      <c r="AJ11" s="126">
        <v>24</v>
      </c>
      <c r="AK11" s="129">
        <v>0</v>
      </c>
      <c r="AL11" s="99"/>
      <c r="AM11" s="100">
        <f t="shared" si="0"/>
        <v>13</v>
      </c>
      <c r="AN11" s="99"/>
      <c r="AO11" s="131">
        <f t="shared" si="1"/>
        <v>1103</v>
      </c>
      <c r="AP11" s="106">
        <f t="shared" si="2"/>
        <v>1117</v>
      </c>
      <c r="AQ11" s="132">
        <f t="shared" si="3"/>
        <v>1029</v>
      </c>
      <c r="AR11" s="106">
        <f t="shared" si="4"/>
        <v>1300</v>
      </c>
      <c r="AS11" s="132">
        <f t="shared" si="5"/>
        <v>1364</v>
      </c>
      <c r="AT11" s="132">
        <f t="shared" si="6"/>
        <v>1471</v>
      </c>
      <c r="AU11" s="132">
        <f t="shared" si="7"/>
        <v>1392</v>
      </c>
      <c r="AV11" s="132">
        <f t="shared" si="8"/>
        <v>1498</v>
      </c>
      <c r="AW11" s="106">
        <f t="shared" si="9"/>
        <v>1030</v>
      </c>
      <c r="AX11" s="132">
        <f t="shared" si="10"/>
        <v>1321</v>
      </c>
      <c r="AY11" s="132">
        <f t="shared" si="11"/>
        <v>1019</v>
      </c>
      <c r="AZ11" s="54"/>
      <c r="BA11" s="133">
        <f t="shared" si="12"/>
        <v>13</v>
      </c>
      <c r="BB11" s="132">
        <f t="shared" si="13"/>
        <v>13</v>
      </c>
      <c r="BC11" s="132">
        <f t="shared" si="14"/>
        <v>13</v>
      </c>
      <c r="BD11" s="106">
        <f t="shared" si="15"/>
        <v>19</v>
      </c>
      <c r="BE11" s="132">
        <f t="shared" si="16"/>
        <v>23</v>
      </c>
      <c r="BF11" s="132">
        <f t="shared" si="17"/>
        <v>22</v>
      </c>
      <c r="BG11" s="132">
        <f t="shared" si="18"/>
        <v>18</v>
      </c>
      <c r="BH11" s="132">
        <f t="shared" si="19"/>
        <v>27</v>
      </c>
      <c r="BI11" s="132">
        <f t="shared" si="20"/>
        <v>13</v>
      </c>
      <c r="BJ11" s="132">
        <f t="shared" si="21"/>
        <v>16</v>
      </c>
      <c r="BK11" s="132">
        <f t="shared" si="22"/>
        <v>6</v>
      </c>
      <c r="BL11" s="107">
        <f t="shared" si="29"/>
        <v>183</v>
      </c>
      <c r="BM11" s="106">
        <f t="shared" si="30"/>
        <v>6</v>
      </c>
      <c r="BN11" s="106">
        <f t="shared" si="31"/>
        <v>27</v>
      </c>
      <c r="BO11" s="108">
        <f t="shared" si="32"/>
        <v>177</v>
      </c>
      <c r="BP11" s="59"/>
    </row>
    <row r="12" spans="1:68" ht="14.25" x14ac:dyDescent="0.2">
      <c r="A12" s="134">
        <v>8</v>
      </c>
      <c r="B12" s="205" t="s">
        <v>200</v>
      </c>
      <c r="C12" s="53" t="s">
        <v>15</v>
      </c>
      <c r="D12" s="152"/>
      <c r="E12" s="136">
        <f t="shared" si="23"/>
        <v>1316.66</v>
      </c>
      <c r="F12" s="151">
        <f t="shared" si="24"/>
        <v>16.660000000000004</v>
      </c>
      <c r="G12" s="135">
        <v>1300</v>
      </c>
      <c r="H12" s="138"/>
      <c r="I12" s="139">
        <f t="shared" si="25"/>
        <v>25.272727272727252</v>
      </c>
      <c r="J12" s="140">
        <v>4</v>
      </c>
      <c r="K12" s="141">
        <v>19</v>
      </c>
      <c r="L12" s="150">
        <v>11</v>
      </c>
      <c r="M12" s="148">
        <f t="shared" si="26"/>
        <v>1274.7272727272727</v>
      </c>
      <c r="N12" s="139">
        <f t="shared" si="27"/>
        <v>185</v>
      </c>
      <c r="O12" s="149">
        <f t="shared" si="28"/>
        <v>178</v>
      </c>
      <c r="P12" s="124">
        <v>20</v>
      </c>
      <c r="Q12" s="125">
        <v>3</v>
      </c>
      <c r="R12" s="126">
        <v>21</v>
      </c>
      <c r="S12" s="127">
        <v>0</v>
      </c>
      <c r="T12" s="128">
        <v>12</v>
      </c>
      <c r="U12" s="129">
        <v>3</v>
      </c>
      <c r="V12" s="126">
        <v>7</v>
      </c>
      <c r="W12" s="129">
        <v>0</v>
      </c>
      <c r="X12" s="128">
        <v>9</v>
      </c>
      <c r="Y12" s="129">
        <v>3</v>
      </c>
      <c r="Z12" s="128">
        <v>6</v>
      </c>
      <c r="AA12" s="129">
        <v>0</v>
      </c>
      <c r="AB12" s="128">
        <v>10</v>
      </c>
      <c r="AC12" s="127">
        <v>3</v>
      </c>
      <c r="AD12" s="124">
        <v>4</v>
      </c>
      <c r="AE12" s="125">
        <v>0</v>
      </c>
      <c r="AF12" s="130">
        <v>15</v>
      </c>
      <c r="AG12" s="127">
        <v>3</v>
      </c>
      <c r="AH12" s="126">
        <v>1</v>
      </c>
      <c r="AI12" s="129">
        <v>3</v>
      </c>
      <c r="AJ12" s="126">
        <v>2</v>
      </c>
      <c r="AK12" s="129">
        <v>1</v>
      </c>
      <c r="AL12" s="99"/>
      <c r="AM12" s="100">
        <f t="shared" si="0"/>
        <v>19</v>
      </c>
      <c r="AN12" s="99"/>
      <c r="AO12" s="131">
        <f t="shared" si="1"/>
        <v>1085</v>
      </c>
      <c r="AP12" s="106">
        <f t="shared" si="2"/>
        <v>1064</v>
      </c>
      <c r="AQ12" s="132">
        <f t="shared" si="3"/>
        <v>1232</v>
      </c>
      <c r="AR12" s="106">
        <f t="shared" si="4"/>
        <v>1308</v>
      </c>
      <c r="AS12" s="132">
        <f t="shared" si="5"/>
        <v>1275</v>
      </c>
      <c r="AT12" s="132">
        <f t="shared" si="6"/>
        <v>1314</v>
      </c>
      <c r="AU12" s="132">
        <f t="shared" si="7"/>
        <v>1252</v>
      </c>
      <c r="AV12" s="132">
        <f t="shared" si="8"/>
        <v>1364</v>
      </c>
      <c r="AW12" s="106">
        <f t="shared" si="9"/>
        <v>1159</v>
      </c>
      <c r="AX12" s="132">
        <f t="shared" si="10"/>
        <v>1498</v>
      </c>
      <c r="AY12" s="132">
        <f t="shared" si="11"/>
        <v>1471</v>
      </c>
      <c r="AZ12" s="54"/>
      <c r="BA12" s="133">
        <f t="shared" si="12"/>
        <v>7</v>
      </c>
      <c r="BB12" s="132">
        <f t="shared" si="13"/>
        <v>15</v>
      </c>
      <c r="BC12" s="132">
        <f t="shared" si="14"/>
        <v>13</v>
      </c>
      <c r="BD12" s="106">
        <f t="shared" si="15"/>
        <v>13</v>
      </c>
      <c r="BE12" s="132">
        <f t="shared" si="16"/>
        <v>16</v>
      </c>
      <c r="BF12" s="132">
        <f t="shared" si="17"/>
        <v>17</v>
      </c>
      <c r="BG12" s="132">
        <f t="shared" si="18"/>
        <v>16</v>
      </c>
      <c r="BH12" s="132">
        <f t="shared" si="19"/>
        <v>23</v>
      </c>
      <c r="BI12" s="132">
        <f t="shared" si="20"/>
        <v>16</v>
      </c>
      <c r="BJ12" s="132">
        <f t="shared" si="21"/>
        <v>27</v>
      </c>
      <c r="BK12" s="132">
        <f t="shared" si="22"/>
        <v>22</v>
      </c>
      <c r="BL12" s="107">
        <f t="shared" si="29"/>
        <v>185</v>
      </c>
      <c r="BM12" s="106">
        <f t="shared" si="30"/>
        <v>7</v>
      </c>
      <c r="BN12" s="106">
        <f t="shared" si="31"/>
        <v>27</v>
      </c>
      <c r="BO12" s="108">
        <f t="shared" si="32"/>
        <v>178</v>
      </c>
      <c r="BP12" s="59"/>
    </row>
    <row r="13" spans="1:68" ht="14.25" x14ac:dyDescent="0.2">
      <c r="A13" s="134">
        <v>9</v>
      </c>
      <c r="B13" s="205" t="s">
        <v>191</v>
      </c>
      <c r="C13" s="53" t="s">
        <v>53</v>
      </c>
      <c r="D13" s="152"/>
      <c r="E13" s="136">
        <f t="shared" si="23"/>
        <v>1239.49</v>
      </c>
      <c r="F13" s="151">
        <f t="shared" si="24"/>
        <v>-35.509999999999984</v>
      </c>
      <c r="G13" s="135">
        <v>1275</v>
      </c>
      <c r="H13" s="138"/>
      <c r="I13" s="139">
        <f t="shared" si="25"/>
        <v>92.454545454545496</v>
      </c>
      <c r="J13" s="140">
        <v>11</v>
      </c>
      <c r="K13" s="141">
        <v>16</v>
      </c>
      <c r="L13" s="150">
        <v>11</v>
      </c>
      <c r="M13" s="148">
        <f t="shared" si="26"/>
        <v>1182.5454545454545</v>
      </c>
      <c r="N13" s="139">
        <f t="shared" si="27"/>
        <v>153</v>
      </c>
      <c r="O13" s="149">
        <f t="shared" si="28"/>
        <v>147</v>
      </c>
      <c r="P13" s="124">
        <v>21</v>
      </c>
      <c r="Q13" s="125">
        <v>0</v>
      </c>
      <c r="R13" s="126">
        <v>20</v>
      </c>
      <c r="S13" s="127">
        <v>3</v>
      </c>
      <c r="T13" s="128">
        <v>14</v>
      </c>
      <c r="U13" s="129">
        <v>0</v>
      </c>
      <c r="V13" s="126">
        <v>12</v>
      </c>
      <c r="W13" s="129">
        <v>3</v>
      </c>
      <c r="X13" s="128">
        <v>8</v>
      </c>
      <c r="Y13" s="129">
        <v>0</v>
      </c>
      <c r="Z13" s="128">
        <v>18</v>
      </c>
      <c r="AA13" s="129">
        <v>3</v>
      </c>
      <c r="AB13" s="128">
        <v>15</v>
      </c>
      <c r="AC13" s="127">
        <v>1</v>
      </c>
      <c r="AD13" s="124">
        <v>5</v>
      </c>
      <c r="AE13" s="125">
        <v>0</v>
      </c>
      <c r="AF13" s="130">
        <v>24</v>
      </c>
      <c r="AG13" s="127">
        <v>3</v>
      </c>
      <c r="AH13" s="126">
        <v>2</v>
      </c>
      <c r="AI13" s="129">
        <v>0</v>
      </c>
      <c r="AJ13" s="126">
        <v>22</v>
      </c>
      <c r="AK13" s="129">
        <v>3</v>
      </c>
      <c r="AL13" s="99"/>
      <c r="AM13" s="100">
        <f t="shared" si="0"/>
        <v>16</v>
      </c>
      <c r="AN13" s="99"/>
      <c r="AO13" s="131">
        <f t="shared" si="1"/>
        <v>1064</v>
      </c>
      <c r="AP13" s="106">
        <f t="shared" si="2"/>
        <v>1085</v>
      </c>
      <c r="AQ13" s="132">
        <f t="shared" si="3"/>
        <v>1216</v>
      </c>
      <c r="AR13" s="106">
        <f t="shared" si="4"/>
        <v>1232</v>
      </c>
      <c r="AS13" s="132">
        <f t="shared" si="5"/>
        <v>1300</v>
      </c>
      <c r="AT13" s="132">
        <f t="shared" si="6"/>
        <v>1111</v>
      </c>
      <c r="AU13" s="132">
        <f t="shared" si="7"/>
        <v>1159</v>
      </c>
      <c r="AV13" s="132">
        <f t="shared" si="8"/>
        <v>1321</v>
      </c>
      <c r="AW13" s="106">
        <f t="shared" si="9"/>
        <v>1019</v>
      </c>
      <c r="AX13" s="132">
        <f t="shared" si="10"/>
        <v>1471</v>
      </c>
      <c r="AY13" s="132">
        <f t="shared" si="11"/>
        <v>1030</v>
      </c>
      <c r="AZ13" s="54"/>
      <c r="BA13" s="133">
        <f t="shared" si="12"/>
        <v>15</v>
      </c>
      <c r="BB13" s="132">
        <f t="shared" si="13"/>
        <v>7</v>
      </c>
      <c r="BC13" s="132">
        <f t="shared" si="14"/>
        <v>14</v>
      </c>
      <c r="BD13" s="106">
        <f t="shared" si="15"/>
        <v>13</v>
      </c>
      <c r="BE13" s="132">
        <f t="shared" si="16"/>
        <v>19</v>
      </c>
      <c r="BF13" s="132">
        <f t="shared" si="17"/>
        <v>12</v>
      </c>
      <c r="BG13" s="132">
        <f t="shared" si="18"/>
        <v>16</v>
      </c>
      <c r="BH13" s="132">
        <f t="shared" si="19"/>
        <v>16</v>
      </c>
      <c r="BI13" s="132">
        <f t="shared" si="20"/>
        <v>6</v>
      </c>
      <c r="BJ13" s="132">
        <f t="shared" si="21"/>
        <v>22</v>
      </c>
      <c r="BK13" s="132">
        <f t="shared" si="22"/>
        <v>13</v>
      </c>
      <c r="BL13" s="107">
        <f t="shared" si="29"/>
        <v>153</v>
      </c>
      <c r="BM13" s="106">
        <f t="shared" si="30"/>
        <v>6</v>
      </c>
      <c r="BN13" s="106">
        <f t="shared" si="31"/>
        <v>22</v>
      </c>
      <c r="BO13" s="108">
        <f t="shared" si="32"/>
        <v>147</v>
      </c>
      <c r="BP13" s="59"/>
    </row>
    <row r="14" spans="1:68" ht="14.25" x14ac:dyDescent="0.2">
      <c r="A14" s="134">
        <v>10</v>
      </c>
      <c r="B14" s="205" t="s">
        <v>6</v>
      </c>
      <c r="C14" s="53" t="s">
        <v>12</v>
      </c>
      <c r="D14" s="152"/>
      <c r="E14" s="136">
        <f t="shared" si="23"/>
        <v>1246.3699999999999</v>
      </c>
      <c r="F14" s="151">
        <f t="shared" si="24"/>
        <v>-5.6300000000000239</v>
      </c>
      <c r="G14" s="154">
        <v>1252</v>
      </c>
      <c r="H14" s="138"/>
      <c r="I14" s="139">
        <f t="shared" si="25"/>
        <v>1.9090909090909918</v>
      </c>
      <c r="J14" s="140">
        <v>8</v>
      </c>
      <c r="K14" s="141">
        <v>16</v>
      </c>
      <c r="L14" s="150">
        <v>11</v>
      </c>
      <c r="M14" s="148">
        <f t="shared" si="26"/>
        <v>1250.090909090909</v>
      </c>
      <c r="N14" s="139">
        <f t="shared" si="27"/>
        <v>180</v>
      </c>
      <c r="O14" s="149">
        <f t="shared" si="28"/>
        <v>173</v>
      </c>
      <c r="P14" s="124">
        <v>22</v>
      </c>
      <c r="Q14" s="125">
        <v>3</v>
      </c>
      <c r="R14" s="126">
        <v>1</v>
      </c>
      <c r="S14" s="127">
        <v>0</v>
      </c>
      <c r="T14" s="128">
        <v>3</v>
      </c>
      <c r="U14" s="129">
        <v>1</v>
      </c>
      <c r="V14" s="126">
        <v>20</v>
      </c>
      <c r="W14" s="129">
        <v>3</v>
      </c>
      <c r="X14" s="128">
        <v>6</v>
      </c>
      <c r="Y14" s="129">
        <v>1</v>
      </c>
      <c r="Z14" s="128">
        <v>15</v>
      </c>
      <c r="AA14" s="129">
        <v>1</v>
      </c>
      <c r="AB14" s="128">
        <v>8</v>
      </c>
      <c r="AC14" s="127">
        <v>0</v>
      </c>
      <c r="AD14" s="124">
        <v>23</v>
      </c>
      <c r="AE14" s="125">
        <v>3</v>
      </c>
      <c r="AF14" s="130">
        <v>2</v>
      </c>
      <c r="AG14" s="127">
        <v>0</v>
      </c>
      <c r="AH14" s="126">
        <v>11</v>
      </c>
      <c r="AI14" s="129">
        <v>3</v>
      </c>
      <c r="AJ14" s="126">
        <v>13</v>
      </c>
      <c r="AK14" s="129">
        <v>1</v>
      </c>
      <c r="AL14" s="99"/>
      <c r="AM14" s="100">
        <f t="shared" si="0"/>
        <v>16</v>
      </c>
      <c r="AN14" s="99"/>
      <c r="AO14" s="131">
        <f t="shared" si="1"/>
        <v>1030</v>
      </c>
      <c r="AP14" s="106">
        <f t="shared" si="2"/>
        <v>1498</v>
      </c>
      <c r="AQ14" s="132">
        <f t="shared" si="3"/>
        <v>1392</v>
      </c>
      <c r="AR14" s="106">
        <f t="shared" si="4"/>
        <v>1085</v>
      </c>
      <c r="AS14" s="132">
        <f t="shared" si="5"/>
        <v>1314</v>
      </c>
      <c r="AT14" s="132">
        <f t="shared" si="6"/>
        <v>1159</v>
      </c>
      <c r="AU14" s="132">
        <f t="shared" si="7"/>
        <v>1300</v>
      </c>
      <c r="AV14" s="132">
        <f t="shared" si="8"/>
        <v>1029</v>
      </c>
      <c r="AW14" s="106">
        <f t="shared" si="9"/>
        <v>1471</v>
      </c>
      <c r="AX14" s="132">
        <f t="shared" si="10"/>
        <v>1248</v>
      </c>
      <c r="AY14" s="132">
        <f t="shared" si="11"/>
        <v>1225</v>
      </c>
      <c r="AZ14" s="54"/>
      <c r="BA14" s="133">
        <f t="shared" si="12"/>
        <v>13</v>
      </c>
      <c r="BB14" s="132">
        <f t="shared" si="13"/>
        <v>27</v>
      </c>
      <c r="BC14" s="132">
        <f t="shared" si="14"/>
        <v>18</v>
      </c>
      <c r="BD14" s="106">
        <f t="shared" si="15"/>
        <v>7</v>
      </c>
      <c r="BE14" s="132">
        <f t="shared" si="16"/>
        <v>17</v>
      </c>
      <c r="BF14" s="132">
        <f t="shared" si="17"/>
        <v>16</v>
      </c>
      <c r="BG14" s="132">
        <f t="shared" si="18"/>
        <v>19</v>
      </c>
      <c r="BH14" s="132">
        <f t="shared" si="19"/>
        <v>13</v>
      </c>
      <c r="BI14" s="132">
        <f t="shared" si="20"/>
        <v>22</v>
      </c>
      <c r="BJ14" s="132">
        <f t="shared" si="21"/>
        <v>10</v>
      </c>
      <c r="BK14" s="132">
        <f t="shared" si="22"/>
        <v>18</v>
      </c>
      <c r="BL14" s="107">
        <f t="shared" si="29"/>
        <v>180</v>
      </c>
      <c r="BM14" s="106">
        <f t="shared" si="30"/>
        <v>7</v>
      </c>
      <c r="BN14" s="106">
        <f t="shared" si="31"/>
        <v>27</v>
      </c>
      <c r="BO14" s="108">
        <f t="shared" si="32"/>
        <v>173</v>
      </c>
      <c r="BP14" s="59"/>
    </row>
    <row r="15" spans="1:68" ht="14.25" x14ac:dyDescent="0.2">
      <c r="A15" s="134">
        <v>11</v>
      </c>
      <c r="B15" s="205" t="s">
        <v>55</v>
      </c>
      <c r="C15" s="53" t="s">
        <v>56</v>
      </c>
      <c r="D15" s="152"/>
      <c r="E15" s="136">
        <f t="shared" si="23"/>
        <v>1146.55</v>
      </c>
      <c r="F15" s="151">
        <f t="shared" si="24"/>
        <v>-101.44999999999999</v>
      </c>
      <c r="G15" s="135">
        <v>1248</v>
      </c>
      <c r="H15" s="138"/>
      <c r="I15" s="139">
        <f t="shared" si="25"/>
        <v>110.4545454545455</v>
      </c>
      <c r="J15" s="140">
        <v>21</v>
      </c>
      <c r="K15" s="141">
        <v>10</v>
      </c>
      <c r="L15" s="150">
        <v>11</v>
      </c>
      <c r="M15" s="148">
        <f t="shared" si="26"/>
        <v>1137.5454545454545</v>
      </c>
      <c r="N15" s="139">
        <f t="shared" si="27"/>
        <v>133</v>
      </c>
      <c r="O15" s="149">
        <f t="shared" si="28"/>
        <v>127</v>
      </c>
      <c r="P15" s="124">
        <v>23</v>
      </c>
      <c r="Q15" s="125">
        <v>1</v>
      </c>
      <c r="R15" s="126">
        <v>6</v>
      </c>
      <c r="S15" s="127">
        <v>0</v>
      </c>
      <c r="T15" s="128">
        <v>19</v>
      </c>
      <c r="U15" s="129">
        <v>0</v>
      </c>
      <c r="V15" s="126">
        <v>16</v>
      </c>
      <c r="W15" s="129">
        <v>1</v>
      </c>
      <c r="X15" s="128">
        <v>24</v>
      </c>
      <c r="Y15" s="129">
        <v>1</v>
      </c>
      <c r="Z15" s="128">
        <v>12</v>
      </c>
      <c r="AA15" s="129">
        <v>1</v>
      </c>
      <c r="AB15" s="128">
        <v>22</v>
      </c>
      <c r="AC15" s="127">
        <v>0</v>
      </c>
      <c r="AD15" s="124">
        <v>14</v>
      </c>
      <c r="AE15" s="125">
        <v>3</v>
      </c>
      <c r="AF15" s="130">
        <v>20</v>
      </c>
      <c r="AG15" s="127">
        <v>3</v>
      </c>
      <c r="AH15" s="126">
        <v>10</v>
      </c>
      <c r="AI15" s="129">
        <v>0</v>
      </c>
      <c r="AJ15" s="126">
        <v>18</v>
      </c>
      <c r="AK15" s="129">
        <v>0</v>
      </c>
      <c r="AL15" s="99"/>
      <c r="AM15" s="100">
        <f t="shared" si="0"/>
        <v>10</v>
      </c>
      <c r="AN15" s="99"/>
      <c r="AO15" s="131">
        <f t="shared" si="1"/>
        <v>1029</v>
      </c>
      <c r="AP15" s="106">
        <f t="shared" si="2"/>
        <v>1314</v>
      </c>
      <c r="AQ15" s="132">
        <f t="shared" si="3"/>
        <v>1103</v>
      </c>
      <c r="AR15" s="106">
        <f t="shared" si="4"/>
        <v>1122</v>
      </c>
      <c r="AS15" s="132">
        <f t="shared" si="5"/>
        <v>1019</v>
      </c>
      <c r="AT15" s="132">
        <f t="shared" si="6"/>
        <v>1232</v>
      </c>
      <c r="AU15" s="132">
        <f t="shared" si="7"/>
        <v>1030</v>
      </c>
      <c r="AV15" s="132">
        <f t="shared" si="8"/>
        <v>1216</v>
      </c>
      <c r="AW15" s="106">
        <f t="shared" si="9"/>
        <v>1085</v>
      </c>
      <c r="AX15" s="132">
        <f t="shared" si="10"/>
        <v>1252</v>
      </c>
      <c r="AY15" s="132">
        <f t="shared" si="11"/>
        <v>1111</v>
      </c>
      <c r="AZ15" s="54"/>
      <c r="BA15" s="133">
        <f t="shared" si="12"/>
        <v>13</v>
      </c>
      <c r="BB15" s="132">
        <f t="shared" si="13"/>
        <v>17</v>
      </c>
      <c r="BC15" s="132">
        <f t="shared" si="14"/>
        <v>13</v>
      </c>
      <c r="BD15" s="106">
        <f t="shared" si="15"/>
        <v>9</v>
      </c>
      <c r="BE15" s="132">
        <f t="shared" si="16"/>
        <v>6</v>
      </c>
      <c r="BF15" s="132">
        <f t="shared" si="17"/>
        <v>13</v>
      </c>
      <c r="BG15" s="132">
        <f t="shared" si="18"/>
        <v>13</v>
      </c>
      <c r="BH15" s="132">
        <f t="shared" si="19"/>
        <v>14</v>
      </c>
      <c r="BI15" s="132">
        <f t="shared" si="20"/>
        <v>7</v>
      </c>
      <c r="BJ15" s="132">
        <f t="shared" si="21"/>
        <v>16</v>
      </c>
      <c r="BK15" s="132">
        <f t="shared" si="22"/>
        <v>12</v>
      </c>
      <c r="BL15" s="107">
        <f t="shared" si="29"/>
        <v>133</v>
      </c>
      <c r="BM15" s="106">
        <f t="shared" si="30"/>
        <v>6</v>
      </c>
      <c r="BN15" s="106">
        <f t="shared" si="31"/>
        <v>17</v>
      </c>
      <c r="BO15" s="108">
        <f t="shared" si="32"/>
        <v>127</v>
      </c>
      <c r="BP15" s="59"/>
    </row>
    <row r="16" spans="1:68" ht="14.25" x14ac:dyDescent="0.2">
      <c r="A16" s="134">
        <v>12</v>
      </c>
      <c r="B16" s="205" t="s">
        <v>40</v>
      </c>
      <c r="C16" s="53" t="s">
        <v>39</v>
      </c>
      <c r="D16" s="152"/>
      <c r="E16" s="136">
        <f t="shared" si="23"/>
        <v>1178.1300000000001</v>
      </c>
      <c r="F16" s="151">
        <f t="shared" si="24"/>
        <v>-53.870000000000005</v>
      </c>
      <c r="G16" s="135">
        <v>1232</v>
      </c>
      <c r="H16" s="138"/>
      <c r="I16" s="139">
        <f t="shared" si="25"/>
        <v>57.181818181818244</v>
      </c>
      <c r="J16" s="140">
        <v>17</v>
      </c>
      <c r="K16" s="141">
        <v>13</v>
      </c>
      <c r="L16" s="150">
        <v>11</v>
      </c>
      <c r="M16" s="148">
        <f t="shared" si="26"/>
        <v>1174.8181818181818</v>
      </c>
      <c r="N16" s="139">
        <f t="shared" si="27"/>
        <v>143</v>
      </c>
      <c r="O16" s="149">
        <f t="shared" si="28"/>
        <v>137</v>
      </c>
      <c r="P16" s="124">
        <v>24</v>
      </c>
      <c r="Q16" s="125">
        <v>3</v>
      </c>
      <c r="R16" s="126">
        <v>2</v>
      </c>
      <c r="S16" s="127">
        <v>0</v>
      </c>
      <c r="T16" s="128">
        <v>8</v>
      </c>
      <c r="U16" s="129">
        <v>0</v>
      </c>
      <c r="V16" s="126">
        <v>9</v>
      </c>
      <c r="W16" s="129">
        <v>0</v>
      </c>
      <c r="X16" s="128">
        <v>20</v>
      </c>
      <c r="Y16" s="129">
        <v>1</v>
      </c>
      <c r="Z16" s="128">
        <v>11</v>
      </c>
      <c r="AA16" s="129">
        <v>1</v>
      </c>
      <c r="AB16" s="128">
        <v>16</v>
      </c>
      <c r="AC16" s="127">
        <v>3</v>
      </c>
      <c r="AD16" s="124">
        <v>22</v>
      </c>
      <c r="AE16" s="125">
        <v>0</v>
      </c>
      <c r="AF16" s="130">
        <v>18</v>
      </c>
      <c r="AG16" s="127">
        <v>3</v>
      </c>
      <c r="AH16" s="126">
        <v>15</v>
      </c>
      <c r="AI16" s="129">
        <v>1</v>
      </c>
      <c r="AJ16" s="126">
        <v>19</v>
      </c>
      <c r="AK16" s="129">
        <v>1</v>
      </c>
      <c r="AL16" s="99"/>
      <c r="AM16" s="100">
        <f t="shared" si="0"/>
        <v>13</v>
      </c>
      <c r="AN16" s="99"/>
      <c r="AO16" s="131">
        <f t="shared" si="1"/>
        <v>1019</v>
      </c>
      <c r="AP16" s="106">
        <f t="shared" si="2"/>
        <v>1471</v>
      </c>
      <c r="AQ16" s="132">
        <f t="shared" si="3"/>
        <v>1300</v>
      </c>
      <c r="AR16" s="106">
        <f t="shared" si="4"/>
        <v>1275</v>
      </c>
      <c r="AS16" s="132">
        <f t="shared" si="5"/>
        <v>1085</v>
      </c>
      <c r="AT16" s="132">
        <f t="shared" si="6"/>
        <v>1248</v>
      </c>
      <c r="AU16" s="132">
        <f t="shared" si="7"/>
        <v>1122</v>
      </c>
      <c r="AV16" s="132">
        <f t="shared" si="8"/>
        <v>1030</v>
      </c>
      <c r="AW16" s="106">
        <f t="shared" si="9"/>
        <v>1111</v>
      </c>
      <c r="AX16" s="132">
        <f t="shared" si="10"/>
        <v>1159</v>
      </c>
      <c r="AY16" s="132">
        <f t="shared" si="11"/>
        <v>1103</v>
      </c>
      <c r="AZ16" s="54"/>
      <c r="BA16" s="133">
        <f t="shared" si="12"/>
        <v>6</v>
      </c>
      <c r="BB16" s="132">
        <f t="shared" si="13"/>
        <v>22</v>
      </c>
      <c r="BC16" s="132">
        <f t="shared" si="14"/>
        <v>19</v>
      </c>
      <c r="BD16" s="106">
        <f t="shared" si="15"/>
        <v>16</v>
      </c>
      <c r="BE16" s="132">
        <f t="shared" si="16"/>
        <v>7</v>
      </c>
      <c r="BF16" s="132">
        <f t="shared" si="17"/>
        <v>10</v>
      </c>
      <c r="BG16" s="132">
        <f t="shared" si="18"/>
        <v>9</v>
      </c>
      <c r="BH16" s="132">
        <f t="shared" si="19"/>
        <v>13</v>
      </c>
      <c r="BI16" s="132">
        <f t="shared" si="20"/>
        <v>12</v>
      </c>
      <c r="BJ16" s="132">
        <f t="shared" si="21"/>
        <v>16</v>
      </c>
      <c r="BK16" s="132">
        <f t="shared" si="22"/>
        <v>13</v>
      </c>
      <c r="BL16" s="107">
        <f t="shared" si="29"/>
        <v>143</v>
      </c>
      <c r="BM16" s="106">
        <f t="shared" si="30"/>
        <v>6</v>
      </c>
      <c r="BN16" s="106">
        <f t="shared" si="31"/>
        <v>22</v>
      </c>
      <c r="BO16" s="108">
        <f t="shared" si="32"/>
        <v>137</v>
      </c>
      <c r="BP16" s="59"/>
    </row>
    <row r="17" spans="1:68" ht="14.25" x14ac:dyDescent="0.2">
      <c r="A17" s="134">
        <v>13</v>
      </c>
      <c r="B17" s="205" t="s">
        <v>150</v>
      </c>
      <c r="C17" s="53" t="s">
        <v>12</v>
      </c>
      <c r="D17" s="135"/>
      <c r="E17" s="136">
        <f t="shared" si="23"/>
        <v>1246.24</v>
      </c>
      <c r="F17" s="151">
        <f t="shared" si="24"/>
        <v>21.240000000000023</v>
      </c>
      <c r="G17" s="135">
        <v>1225</v>
      </c>
      <c r="H17" s="138"/>
      <c r="I17" s="139">
        <f t="shared" si="25"/>
        <v>-18.909090909090992</v>
      </c>
      <c r="J17" s="140">
        <v>5</v>
      </c>
      <c r="K17" s="141">
        <v>18</v>
      </c>
      <c r="L17" s="150">
        <v>11</v>
      </c>
      <c r="M17" s="148">
        <f t="shared" si="26"/>
        <v>1243.909090909091</v>
      </c>
      <c r="N17" s="139">
        <f t="shared" si="27"/>
        <v>192</v>
      </c>
      <c r="O17" s="149">
        <f t="shared" si="28"/>
        <v>179</v>
      </c>
      <c r="P17" s="124">
        <v>1</v>
      </c>
      <c r="Q17" s="125">
        <v>0</v>
      </c>
      <c r="R17" s="126">
        <v>22</v>
      </c>
      <c r="S17" s="127">
        <v>1</v>
      </c>
      <c r="T17" s="128">
        <v>15</v>
      </c>
      <c r="U17" s="129">
        <v>3</v>
      </c>
      <c r="V17" s="126">
        <v>5</v>
      </c>
      <c r="W17" s="129">
        <v>3</v>
      </c>
      <c r="X17" s="128">
        <v>23</v>
      </c>
      <c r="Y17" s="129">
        <v>3</v>
      </c>
      <c r="Z17" s="128">
        <v>4</v>
      </c>
      <c r="AA17" s="129">
        <v>1</v>
      </c>
      <c r="AB17" s="128">
        <v>2</v>
      </c>
      <c r="AC17" s="127">
        <v>0</v>
      </c>
      <c r="AD17" s="124">
        <v>3</v>
      </c>
      <c r="AE17" s="125">
        <v>0</v>
      </c>
      <c r="AF17" s="130">
        <v>19</v>
      </c>
      <c r="AG17" s="127">
        <v>3</v>
      </c>
      <c r="AH17" s="126">
        <v>21</v>
      </c>
      <c r="AI17" s="129">
        <v>3</v>
      </c>
      <c r="AJ17" s="126">
        <v>10</v>
      </c>
      <c r="AK17" s="129">
        <v>1</v>
      </c>
      <c r="AL17" s="99"/>
      <c r="AM17" s="100">
        <f t="shared" si="0"/>
        <v>18</v>
      </c>
      <c r="AN17" s="99"/>
      <c r="AO17" s="131">
        <f t="shared" si="1"/>
        <v>1498</v>
      </c>
      <c r="AP17" s="106">
        <f t="shared" si="2"/>
        <v>1030</v>
      </c>
      <c r="AQ17" s="132">
        <f t="shared" si="3"/>
        <v>1159</v>
      </c>
      <c r="AR17" s="106">
        <f t="shared" si="4"/>
        <v>1321</v>
      </c>
      <c r="AS17" s="132">
        <f t="shared" si="5"/>
        <v>1029</v>
      </c>
      <c r="AT17" s="132">
        <f t="shared" si="6"/>
        <v>1364</v>
      </c>
      <c r="AU17" s="132">
        <f t="shared" si="7"/>
        <v>1471</v>
      </c>
      <c r="AV17" s="132">
        <f t="shared" si="8"/>
        <v>1392</v>
      </c>
      <c r="AW17" s="106">
        <f t="shared" si="9"/>
        <v>1103</v>
      </c>
      <c r="AX17" s="132">
        <f t="shared" si="10"/>
        <v>1064</v>
      </c>
      <c r="AY17" s="132">
        <f t="shared" si="11"/>
        <v>1252</v>
      </c>
      <c r="AZ17" s="54"/>
      <c r="BA17" s="133">
        <f t="shared" si="12"/>
        <v>27</v>
      </c>
      <c r="BB17" s="132">
        <f t="shared" si="13"/>
        <v>13</v>
      </c>
      <c r="BC17" s="132">
        <f t="shared" si="14"/>
        <v>16</v>
      </c>
      <c r="BD17" s="106">
        <f t="shared" si="15"/>
        <v>16</v>
      </c>
      <c r="BE17" s="132">
        <f t="shared" si="16"/>
        <v>13</v>
      </c>
      <c r="BF17" s="132">
        <f t="shared" si="17"/>
        <v>23</v>
      </c>
      <c r="BG17" s="132">
        <f t="shared" si="18"/>
        <v>22</v>
      </c>
      <c r="BH17" s="132">
        <f t="shared" si="19"/>
        <v>18</v>
      </c>
      <c r="BI17" s="132">
        <f t="shared" si="20"/>
        <v>13</v>
      </c>
      <c r="BJ17" s="132">
        <f t="shared" si="21"/>
        <v>15</v>
      </c>
      <c r="BK17" s="132">
        <f t="shared" si="22"/>
        <v>16</v>
      </c>
      <c r="BL17" s="107">
        <f t="shared" si="29"/>
        <v>192</v>
      </c>
      <c r="BM17" s="106">
        <f t="shared" si="30"/>
        <v>13</v>
      </c>
      <c r="BN17" s="106">
        <f t="shared" si="31"/>
        <v>27</v>
      </c>
      <c r="BO17" s="108">
        <f t="shared" si="32"/>
        <v>179</v>
      </c>
      <c r="BP17" s="59"/>
    </row>
    <row r="18" spans="1:68" ht="14.25" x14ac:dyDescent="0.2">
      <c r="A18" s="134">
        <v>14</v>
      </c>
      <c r="B18" s="205" t="s">
        <v>41</v>
      </c>
      <c r="C18" s="53" t="s">
        <v>39</v>
      </c>
      <c r="D18" s="135"/>
      <c r="E18" s="136">
        <f t="shared" si="23"/>
        <v>1180.8899999999999</v>
      </c>
      <c r="F18" s="151">
        <f t="shared" si="24"/>
        <v>-35.110000000000063</v>
      </c>
      <c r="G18" s="135">
        <v>1216</v>
      </c>
      <c r="H18" s="138"/>
      <c r="I18" s="139">
        <f t="shared" si="25"/>
        <v>30.63636363636374</v>
      </c>
      <c r="J18" s="140">
        <v>13</v>
      </c>
      <c r="K18" s="141">
        <v>14</v>
      </c>
      <c r="L18" s="150">
        <v>11</v>
      </c>
      <c r="M18" s="148">
        <f t="shared" si="26"/>
        <v>1185.3636363636363</v>
      </c>
      <c r="N18" s="139">
        <f t="shared" si="27"/>
        <v>150</v>
      </c>
      <c r="O18" s="149">
        <f t="shared" si="28"/>
        <v>144</v>
      </c>
      <c r="P18" s="124">
        <v>2</v>
      </c>
      <c r="Q18" s="125">
        <v>0</v>
      </c>
      <c r="R18" s="126">
        <v>24</v>
      </c>
      <c r="S18" s="127">
        <v>3</v>
      </c>
      <c r="T18" s="128">
        <v>9</v>
      </c>
      <c r="U18" s="129">
        <v>3</v>
      </c>
      <c r="V18" s="126">
        <v>1</v>
      </c>
      <c r="W18" s="129">
        <v>0</v>
      </c>
      <c r="X18" s="128">
        <v>21</v>
      </c>
      <c r="Y18" s="129">
        <v>0</v>
      </c>
      <c r="Z18" s="128">
        <v>17</v>
      </c>
      <c r="AA18" s="129">
        <v>1</v>
      </c>
      <c r="AB18" s="128">
        <v>23</v>
      </c>
      <c r="AC18" s="127">
        <v>0</v>
      </c>
      <c r="AD18" s="124">
        <v>11</v>
      </c>
      <c r="AE18" s="125">
        <v>0</v>
      </c>
      <c r="AF18" s="130">
        <v>16</v>
      </c>
      <c r="AG18" s="127">
        <v>3</v>
      </c>
      <c r="AH18" s="126">
        <v>18</v>
      </c>
      <c r="AI18" s="129">
        <v>1</v>
      </c>
      <c r="AJ18" s="126">
        <v>20</v>
      </c>
      <c r="AK18" s="129">
        <v>3</v>
      </c>
      <c r="AL18" s="99"/>
      <c r="AM18" s="100">
        <f t="shared" si="0"/>
        <v>14</v>
      </c>
      <c r="AN18" s="99"/>
      <c r="AO18" s="131">
        <f t="shared" si="1"/>
        <v>1471</v>
      </c>
      <c r="AP18" s="106">
        <f t="shared" si="2"/>
        <v>1019</v>
      </c>
      <c r="AQ18" s="132">
        <f t="shared" si="3"/>
        <v>1275</v>
      </c>
      <c r="AR18" s="106">
        <f t="shared" si="4"/>
        <v>1498</v>
      </c>
      <c r="AS18" s="132">
        <f t="shared" si="5"/>
        <v>1064</v>
      </c>
      <c r="AT18" s="132">
        <f t="shared" si="6"/>
        <v>1117</v>
      </c>
      <c r="AU18" s="132">
        <f t="shared" si="7"/>
        <v>1029</v>
      </c>
      <c r="AV18" s="132">
        <f t="shared" si="8"/>
        <v>1248</v>
      </c>
      <c r="AW18" s="106">
        <f t="shared" si="9"/>
        <v>1122</v>
      </c>
      <c r="AX18" s="132">
        <f t="shared" si="10"/>
        <v>1111</v>
      </c>
      <c r="AY18" s="132">
        <f t="shared" si="11"/>
        <v>1085</v>
      </c>
      <c r="AZ18" s="54"/>
      <c r="BA18" s="133">
        <f t="shared" si="12"/>
        <v>22</v>
      </c>
      <c r="BB18" s="132">
        <f t="shared" si="13"/>
        <v>6</v>
      </c>
      <c r="BC18" s="132">
        <f t="shared" si="14"/>
        <v>16</v>
      </c>
      <c r="BD18" s="106">
        <f t="shared" si="15"/>
        <v>27</v>
      </c>
      <c r="BE18" s="132">
        <f t="shared" si="16"/>
        <v>15</v>
      </c>
      <c r="BF18" s="132">
        <f t="shared" si="17"/>
        <v>13</v>
      </c>
      <c r="BG18" s="132">
        <f t="shared" si="18"/>
        <v>13</v>
      </c>
      <c r="BH18" s="132">
        <f t="shared" si="19"/>
        <v>10</v>
      </c>
      <c r="BI18" s="132">
        <f t="shared" si="20"/>
        <v>9</v>
      </c>
      <c r="BJ18" s="132">
        <f t="shared" si="21"/>
        <v>12</v>
      </c>
      <c r="BK18" s="132">
        <f t="shared" si="22"/>
        <v>7</v>
      </c>
      <c r="BL18" s="107">
        <f t="shared" si="29"/>
        <v>150</v>
      </c>
      <c r="BM18" s="106">
        <f t="shared" si="30"/>
        <v>6</v>
      </c>
      <c r="BN18" s="106">
        <f t="shared" si="31"/>
        <v>27</v>
      </c>
      <c r="BO18" s="108">
        <f t="shared" si="32"/>
        <v>144</v>
      </c>
      <c r="BP18" s="59"/>
    </row>
    <row r="19" spans="1:68" ht="14.25" x14ac:dyDescent="0.2">
      <c r="A19" s="134">
        <v>15</v>
      </c>
      <c r="B19" s="205" t="s">
        <v>8</v>
      </c>
      <c r="C19" s="53" t="s">
        <v>53</v>
      </c>
      <c r="D19" s="135"/>
      <c r="E19" s="136">
        <f t="shared" si="23"/>
        <v>1169.93</v>
      </c>
      <c r="F19" s="151">
        <f t="shared" si="24"/>
        <v>10.930000000000017</v>
      </c>
      <c r="G19" s="135">
        <v>1159</v>
      </c>
      <c r="H19" s="138"/>
      <c r="I19" s="139">
        <f t="shared" si="25"/>
        <v>-48.272727272727252</v>
      </c>
      <c r="J19" s="140">
        <v>9</v>
      </c>
      <c r="K19" s="141">
        <v>16</v>
      </c>
      <c r="L19" s="150">
        <v>11</v>
      </c>
      <c r="M19" s="148">
        <f t="shared" si="26"/>
        <v>1207.2727272727273</v>
      </c>
      <c r="N19" s="139">
        <f t="shared" si="27"/>
        <v>177</v>
      </c>
      <c r="O19" s="149">
        <f t="shared" si="28"/>
        <v>164</v>
      </c>
      <c r="P19" s="124">
        <v>3</v>
      </c>
      <c r="Q19" s="125">
        <v>3</v>
      </c>
      <c r="R19" s="126">
        <v>4</v>
      </c>
      <c r="S19" s="127">
        <v>0</v>
      </c>
      <c r="T19" s="128">
        <v>13</v>
      </c>
      <c r="U19" s="129">
        <v>0</v>
      </c>
      <c r="V19" s="126">
        <v>22</v>
      </c>
      <c r="W19" s="129">
        <v>3</v>
      </c>
      <c r="X19" s="128">
        <v>17</v>
      </c>
      <c r="Y19" s="129">
        <v>3</v>
      </c>
      <c r="Z19" s="128">
        <v>10</v>
      </c>
      <c r="AA19" s="129">
        <v>1</v>
      </c>
      <c r="AB19" s="128">
        <v>9</v>
      </c>
      <c r="AC19" s="127">
        <v>1</v>
      </c>
      <c r="AD19" s="124">
        <v>21</v>
      </c>
      <c r="AE19" s="125">
        <v>1</v>
      </c>
      <c r="AF19" s="130">
        <v>8</v>
      </c>
      <c r="AG19" s="127">
        <v>0</v>
      </c>
      <c r="AH19" s="126">
        <v>12</v>
      </c>
      <c r="AI19" s="129">
        <v>1</v>
      </c>
      <c r="AJ19" s="126">
        <v>23</v>
      </c>
      <c r="AK19" s="129">
        <v>3</v>
      </c>
      <c r="AL19" s="99"/>
      <c r="AM19" s="100">
        <f t="shared" si="0"/>
        <v>16</v>
      </c>
      <c r="AN19" s="99"/>
      <c r="AO19" s="131">
        <f t="shared" si="1"/>
        <v>1392</v>
      </c>
      <c r="AP19" s="106">
        <f t="shared" si="2"/>
        <v>1364</v>
      </c>
      <c r="AQ19" s="132">
        <f t="shared" si="3"/>
        <v>1225</v>
      </c>
      <c r="AR19" s="106">
        <f t="shared" si="4"/>
        <v>1030</v>
      </c>
      <c r="AS19" s="132">
        <f t="shared" si="5"/>
        <v>1117</v>
      </c>
      <c r="AT19" s="132">
        <f t="shared" si="6"/>
        <v>1252</v>
      </c>
      <c r="AU19" s="132">
        <f t="shared" si="7"/>
        <v>1275</v>
      </c>
      <c r="AV19" s="132">
        <f t="shared" si="8"/>
        <v>1064</v>
      </c>
      <c r="AW19" s="106">
        <f t="shared" si="9"/>
        <v>1300</v>
      </c>
      <c r="AX19" s="132">
        <f t="shared" si="10"/>
        <v>1232</v>
      </c>
      <c r="AY19" s="132">
        <f t="shared" si="11"/>
        <v>1029</v>
      </c>
      <c r="AZ19" s="54"/>
      <c r="BA19" s="133">
        <f t="shared" si="12"/>
        <v>18</v>
      </c>
      <c r="BB19" s="132">
        <f t="shared" si="13"/>
        <v>23</v>
      </c>
      <c r="BC19" s="132">
        <f t="shared" si="14"/>
        <v>18</v>
      </c>
      <c r="BD19" s="106">
        <f t="shared" si="15"/>
        <v>13</v>
      </c>
      <c r="BE19" s="132">
        <f t="shared" si="16"/>
        <v>13</v>
      </c>
      <c r="BF19" s="132">
        <f t="shared" si="17"/>
        <v>16</v>
      </c>
      <c r="BG19" s="132">
        <f t="shared" si="18"/>
        <v>16</v>
      </c>
      <c r="BH19" s="132">
        <f t="shared" si="19"/>
        <v>15</v>
      </c>
      <c r="BI19" s="132">
        <f t="shared" si="20"/>
        <v>19</v>
      </c>
      <c r="BJ19" s="132">
        <f t="shared" si="21"/>
        <v>13</v>
      </c>
      <c r="BK19" s="132">
        <f t="shared" si="22"/>
        <v>13</v>
      </c>
      <c r="BL19" s="107">
        <f t="shared" si="29"/>
        <v>177</v>
      </c>
      <c r="BM19" s="106">
        <f t="shared" si="30"/>
        <v>13</v>
      </c>
      <c r="BN19" s="106">
        <f t="shared" si="31"/>
        <v>23</v>
      </c>
      <c r="BO19" s="108">
        <f t="shared" si="32"/>
        <v>164</v>
      </c>
      <c r="BP19" s="59"/>
    </row>
    <row r="20" spans="1:68" ht="14.25" x14ac:dyDescent="0.2">
      <c r="A20" s="134">
        <v>16</v>
      </c>
      <c r="B20" s="205" t="s">
        <v>158</v>
      </c>
      <c r="C20" s="53" t="s">
        <v>58</v>
      </c>
      <c r="D20" s="135"/>
      <c r="E20" s="136">
        <f t="shared" si="23"/>
        <v>1070.79</v>
      </c>
      <c r="F20" s="151">
        <f t="shared" si="24"/>
        <v>-51.210000000000022</v>
      </c>
      <c r="G20" s="135">
        <v>1122</v>
      </c>
      <c r="H20" s="138"/>
      <c r="I20" s="139">
        <f t="shared" si="25"/>
        <v>-72.090909090909008</v>
      </c>
      <c r="J20" s="140">
        <v>22</v>
      </c>
      <c r="K20" s="141">
        <v>9</v>
      </c>
      <c r="L20" s="150">
        <v>11</v>
      </c>
      <c r="M20" s="148">
        <f t="shared" si="26"/>
        <v>1194.090909090909</v>
      </c>
      <c r="N20" s="139">
        <f t="shared" si="27"/>
        <v>145</v>
      </c>
      <c r="O20" s="149">
        <f t="shared" si="28"/>
        <v>139</v>
      </c>
      <c r="P20" s="124">
        <v>4</v>
      </c>
      <c r="Q20" s="125">
        <v>0</v>
      </c>
      <c r="R20" s="126">
        <v>3</v>
      </c>
      <c r="S20" s="127">
        <v>0</v>
      </c>
      <c r="T20" s="128">
        <v>5</v>
      </c>
      <c r="U20" s="129">
        <v>0</v>
      </c>
      <c r="V20" s="126">
        <v>11</v>
      </c>
      <c r="W20" s="129">
        <v>1</v>
      </c>
      <c r="X20" s="128">
        <v>22</v>
      </c>
      <c r="Y20" s="129">
        <v>0</v>
      </c>
      <c r="Z20" s="128">
        <v>24</v>
      </c>
      <c r="AA20" s="129">
        <v>3</v>
      </c>
      <c r="AB20" s="128">
        <v>12</v>
      </c>
      <c r="AC20" s="127">
        <v>0</v>
      </c>
      <c r="AD20" s="124">
        <v>18</v>
      </c>
      <c r="AE20" s="125">
        <v>1</v>
      </c>
      <c r="AF20" s="130">
        <v>14</v>
      </c>
      <c r="AG20" s="127">
        <v>0</v>
      </c>
      <c r="AH20" s="126">
        <v>20</v>
      </c>
      <c r="AI20" s="129">
        <v>3</v>
      </c>
      <c r="AJ20" s="126">
        <v>17</v>
      </c>
      <c r="AK20" s="129">
        <v>1</v>
      </c>
      <c r="AL20" s="99"/>
      <c r="AM20" s="100">
        <f t="shared" si="0"/>
        <v>9</v>
      </c>
      <c r="AN20" s="99"/>
      <c r="AO20" s="131">
        <f t="shared" si="1"/>
        <v>1364</v>
      </c>
      <c r="AP20" s="106">
        <f t="shared" si="2"/>
        <v>1392</v>
      </c>
      <c r="AQ20" s="132">
        <f t="shared" si="3"/>
        <v>1321</v>
      </c>
      <c r="AR20" s="106">
        <f t="shared" si="4"/>
        <v>1248</v>
      </c>
      <c r="AS20" s="132">
        <f t="shared" si="5"/>
        <v>1030</v>
      </c>
      <c r="AT20" s="132">
        <f t="shared" si="6"/>
        <v>1019</v>
      </c>
      <c r="AU20" s="132">
        <f t="shared" si="7"/>
        <v>1232</v>
      </c>
      <c r="AV20" s="132">
        <f t="shared" si="8"/>
        <v>1111</v>
      </c>
      <c r="AW20" s="106">
        <f t="shared" si="9"/>
        <v>1216</v>
      </c>
      <c r="AX20" s="132">
        <f t="shared" si="10"/>
        <v>1085</v>
      </c>
      <c r="AY20" s="132">
        <f t="shared" si="11"/>
        <v>1117</v>
      </c>
      <c r="AZ20" s="54"/>
      <c r="BA20" s="133">
        <f t="shared" si="12"/>
        <v>23</v>
      </c>
      <c r="BB20" s="132">
        <f t="shared" si="13"/>
        <v>18</v>
      </c>
      <c r="BC20" s="132">
        <f t="shared" si="14"/>
        <v>16</v>
      </c>
      <c r="BD20" s="106">
        <f t="shared" si="15"/>
        <v>10</v>
      </c>
      <c r="BE20" s="132">
        <f t="shared" si="16"/>
        <v>13</v>
      </c>
      <c r="BF20" s="132">
        <f t="shared" si="17"/>
        <v>6</v>
      </c>
      <c r="BG20" s="132">
        <f t="shared" si="18"/>
        <v>13</v>
      </c>
      <c r="BH20" s="132">
        <f t="shared" si="19"/>
        <v>12</v>
      </c>
      <c r="BI20" s="132">
        <f t="shared" si="20"/>
        <v>14</v>
      </c>
      <c r="BJ20" s="132">
        <f t="shared" si="21"/>
        <v>7</v>
      </c>
      <c r="BK20" s="132">
        <f t="shared" si="22"/>
        <v>13</v>
      </c>
      <c r="BL20" s="107">
        <f t="shared" si="29"/>
        <v>145</v>
      </c>
      <c r="BM20" s="106">
        <f t="shared" si="30"/>
        <v>6</v>
      </c>
      <c r="BN20" s="106">
        <f t="shared" si="31"/>
        <v>23</v>
      </c>
      <c r="BO20" s="108">
        <f t="shared" si="32"/>
        <v>139</v>
      </c>
      <c r="BP20" s="59"/>
    </row>
    <row r="21" spans="1:68" ht="14.25" x14ac:dyDescent="0.2">
      <c r="A21" s="134">
        <v>17</v>
      </c>
      <c r="B21" s="205" t="s">
        <v>157</v>
      </c>
      <c r="C21" s="53" t="s">
        <v>152</v>
      </c>
      <c r="D21" s="135"/>
      <c r="E21" s="136">
        <f t="shared" si="23"/>
        <v>1095.5900000000001</v>
      </c>
      <c r="F21" s="151">
        <f t="shared" si="24"/>
        <v>-21.409999999999965</v>
      </c>
      <c r="G21" s="154">
        <v>1117</v>
      </c>
      <c r="H21" s="138"/>
      <c r="I21" s="139">
        <f t="shared" si="25"/>
        <v>-41.181818181818244</v>
      </c>
      <c r="J21" s="140">
        <v>18</v>
      </c>
      <c r="K21" s="141">
        <v>13</v>
      </c>
      <c r="L21" s="150">
        <v>11</v>
      </c>
      <c r="M21" s="148">
        <f t="shared" si="26"/>
        <v>1158.1818181818182</v>
      </c>
      <c r="N21" s="139">
        <f t="shared" si="27"/>
        <v>139</v>
      </c>
      <c r="O21" s="149">
        <f t="shared" si="28"/>
        <v>133</v>
      </c>
      <c r="P21" s="124">
        <v>5</v>
      </c>
      <c r="Q21" s="125">
        <v>3</v>
      </c>
      <c r="R21" s="126">
        <v>7</v>
      </c>
      <c r="S21" s="127">
        <v>1</v>
      </c>
      <c r="T21" s="128">
        <v>6</v>
      </c>
      <c r="U21" s="129">
        <v>1</v>
      </c>
      <c r="V21" s="126">
        <v>21</v>
      </c>
      <c r="W21" s="129">
        <v>1</v>
      </c>
      <c r="X21" s="128">
        <v>15</v>
      </c>
      <c r="Y21" s="129">
        <v>0</v>
      </c>
      <c r="Z21" s="128">
        <v>14</v>
      </c>
      <c r="AA21" s="129">
        <v>1</v>
      </c>
      <c r="AB21" s="128">
        <v>19</v>
      </c>
      <c r="AC21" s="127">
        <v>1</v>
      </c>
      <c r="AD21" s="124">
        <v>20</v>
      </c>
      <c r="AE21" s="125">
        <v>3</v>
      </c>
      <c r="AF21" s="130">
        <v>23</v>
      </c>
      <c r="AG21" s="127">
        <v>0</v>
      </c>
      <c r="AH21" s="126">
        <v>24</v>
      </c>
      <c r="AI21" s="129">
        <v>1</v>
      </c>
      <c r="AJ21" s="126">
        <v>16</v>
      </c>
      <c r="AK21" s="129">
        <v>1</v>
      </c>
      <c r="AL21" s="99"/>
      <c r="AM21" s="100">
        <f t="shared" si="0"/>
        <v>13</v>
      </c>
      <c r="AN21" s="99"/>
      <c r="AO21" s="131">
        <f t="shared" si="1"/>
        <v>1321</v>
      </c>
      <c r="AP21" s="106">
        <f t="shared" si="2"/>
        <v>1308</v>
      </c>
      <c r="AQ21" s="132">
        <f t="shared" si="3"/>
        <v>1314</v>
      </c>
      <c r="AR21" s="106">
        <f t="shared" si="4"/>
        <v>1064</v>
      </c>
      <c r="AS21" s="132">
        <f t="shared" si="5"/>
        <v>1159</v>
      </c>
      <c r="AT21" s="132">
        <f t="shared" si="6"/>
        <v>1216</v>
      </c>
      <c r="AU21" s="132">
        <f t="shared" si="7"/>
        <v>1103</v>
      </c>
      <c r="AV21" s="132">
        <f t="shared" si="8"/>
        <v>1085</v>
      </c>
      <c r="AW21" s="106">
        <f t="shared" si="9"/>
        <v>1029</v>
      </c>
      <c r="AX21" s="132">
        <f t="shared" si="10"/>
        <v>1019</v>
      </c>
      <c r="AY21" s="132">
        <f t="shared" si="11"/>
        <v>1122</v>
      </c>
      <c r="AZ21" s="54"/>
      <c r="BA21" s="133">
        <f t="shared" si="12"/>
        <v>16</v>
      </c>
      <c r="BB21" s="132">
        <f t="shared" si="13"/>
        <v>13</v>
      </c>
      <c r="BC21" s="132">
        <f t="shared" si="14"/>
        <v>17</v>
      </c>
      <c r="BD21" s="106">
        <f t="shared" si="15"/>
        <v>15</v>
      </c>
      <c r="BE21" s="132">
        <f t="shared" si="16"/>
        <v>16</v>
      </c>
      <c r="BF21" s="132">
        <f t="shared" si="17"/>
        <v>14</v>
      </c>
      <c r="BG21" s="132">
        <f t="shared" si="18"/>
        <v>13</v>
      </c>
      <c r="BH21" s="132">
        <f t="shared" si="19"/>
        <v>7</v>
      </c>
      <c r="BI21" s="132">
        <f t="shared" si="20"/>
        <v>13</v>
      </c>
      <c r="BJ21" s="132">
        <f t="shared" si="21"/>
        <v>6</v>
      </c>
      <c r="BK21" s="132">
        <f t="shared" si="22"/>
        <v>9</v>
      </c>
      <c r="BL21" s="107">
        <f t="shared" si="29"/>
        <v>139</v>
      </c>
      <c r="BM21" s="106">
        <f t="shared" si="30"/>
        <v>6</v>
      </c>
      <c r="BN21" s="106">
        <f t="shared" si="31"/>
        <v>17</v>
      </c>
      <c r="BO21" s="108">
        <f t="shared" si="32"/>
        <v>133</v>
      </c>
      <c r="BP21" s="59"/>
    </row>
    <row r="22" spans="1:68" ht="14.25" x14ac:dyDescent="0.2">
      <c r="A22" s="134">
        <v>18</v>
      </c>
      <c r="B22" s="205" t="s">
        <v>42</v>
      </c>
      <c r="C22" s="53" t="s">
        <v>15</v>
      </c>
      <c r="D22" s="135"/>
      <c r="E22" s="136">
        <f t="shared" si="23"/>
        <v>1088.29</v>
      </c>
      <c r="F22" s="151">
        <f t="shared" si="24"/>
        <v>-22.710000000000008</v>
      </c>
      <c r="G22" s="135">
        <v>1111</v>
      </c>
      <c r="H22" s="138"/>
      <c r="I22" s="139">
        <f t="shared" si="25"/>
        <v>-67.545454545454504</v>
      </c>
      <c r="J22" s="140">
        <v>20</v>
      </c>
      <c r="K22" s="141">
        <v>12</v>
      </c>
      <c r="L22" s="150">
        <v>11</v>
      </c>
      <c r="M22" s="148">
        <f t="shared" si="26"/>
        <v>1178.5454545454545</v>
      </c>
      <c r="N22" s="139">
        <f t="shared" si="27"/>
        <v>134</v>
      </c>
      <c r="O22" s="149">
        <f t="shared" si="28"/>
        <v>128</v>
      </c>
      <c r="P22" s="124">
        <v>6</v>
      </c>
      <c r="Q22" s="125">
        <v>1</v>
      </c>
      <c r="R22" s="126">
        <v>23</v>
      </c>
      <c r="S22" s="127">
        <v>0</v>
      </c>
      <c r="T22" s="128">
        <v>20</v>
      </c>
      <c r="U22" s="129">
        <v>0</v>
      </c>
      <c r="V22" s="126">
        <v>24</v>
      </c>
      <c r="W22" s="129">
        <v>3</v>
      </c>
      <c r="X22" s="128">
        <v>19</v>
      </c>
      <c r="Y22" s="129">
        <v>3</v>
      </c>
      <c r="Z22" s="128">
        <v>9</v>
      </c>
      <c r="AA22" s="129">
        <v>0</v>
      </c>
      <c r="AB22" s="128">
        <v>5</v>
      </c>
      <c r="AC22" s="127">
        <v>0</v>
      </c>
      <c r="AD22" s="124">
        <v>16</v>
      </c>
      <c r="AE22" s="125">
        <v>1</v>
      </c>
      <c r="AF22" s="130">
        <v>12</v>
      </c>
      <c r="AG22" s="127">
        <v>0</v>
      </c>
      <c r="AH22" s="126">
        <v>14</v>
      </c>
      <c r="AI22" s="129">
        <v>1</v>
      </c>
      <c r="AJ22" s="126">
        <v>11</v>
      </c>
      <c r="AK22" s="129">
        <v>3</v>
      </c>
      <c r="AL22" s="99"/>
      <c r="AM22" s="100">
        <f t="shared" si="0"/>
        <v>12</v>
      </c>
      <c r="AN22" s="99"/>
      <c r="AO22" s="131">
        <f t="shared" si="1"/>
        <v>1314</v>
      </c>
      <c r="AP22" s="106">
        <f t="shared" si="2"/>
        <v>1029</v>
      </c>
      <c r="AQ22" s="132">
        <f t="shared" si="3"/>
        <v>1085</v>
      </c>
      <c r="AR22" s="106">
        <f t="shared" si="4"/>
        <v>1019</v>
      </c>
      <c r="AS22" s="132">
        <f t="shared" si="5"/>
        <v>1103</v>
      </c>
      <c r="AT22" s="132">
        <f t="shared" si="6"/>
        <v>1275</v>
      </c>
      <c r="AU22" s="132">
        <f t="shared" si="7"/>
        <v>1321</v>
      </c>
      <c r="AV22" s="132">
        <f t="shared" si="8"/>
        <v>1122</v>
      </c>
      <c r="AW22" s="106">
        <f t="shared" si="9"/>
        <v>1232</v>
      </c>
      <c r="AX22" s="132">
        <f t="shared" si="10"/>
        <v>1216</v>
      </c>
      <c r="AY22" s="132">
        <f t="shared" si="11"/>
        <v>1248</v>
      </c>
      <c r="AZ22" s="54"/>
      <c r="BA22" s="133">
        <f t="shared" si="12"/>
        <v>17</v>
      </c>
      <c r="BB22" s="132">
        <f t="shared" si="13"/>
        <v>13</v>
      </c>
      <c r="BC22" s="132">
        <f t="shared" si="14"/>
        <v>7</v>
      </c>
      <c r="BD22" s="106">
        <f t="shared" si="15"/>
        <v>6</v>
      </c>
      <c r="BE22" s="132">
        <f t="shared" si="16"/>
        <v>13</v>
      </c>
      <c r="BF22" s="132">
        <f t="shared" si="17"/>
        <v>16</v>
      </c>
      <c r="BG22" s="132">
        <f t="shared" si="18"/>
        <v>16</v>
      </c>
      <c r="BH22" s="132">
        <f t="shared" si="19"/>
        <v>9</v>
      </c>
      <c r="BI22" s="132">
        <f t="shared" si="20"/>
        <v>13</v>
      </c>
      <c r="BJ22" s="132">
        <f t="shared" si="21"/>
        <v>14</v>
      </c>
      <c r="BK22" s="132">
        <f t="shared" si="22"/>
        <v>10</v>
      </c>
      <c r="BL22" s="107">
        <f t="shared" si="29"/>
        <v>134</v>
      </c>
      <c r="BM22" s="106">
        <f t="shared" si="30"/>
        <v>6</v>
      </c>
      <c r="BN22" s="106">
        <f t="shared" si="31"/>
        <v>17</v>
      </c>
      <c r="BO22" s="108">
        <f t="shared" si="32"/>
        <v>128</v>
      </c>
      <c r="BP22" s="59"/>
    </row>
    <row r="23" spans="1:68" ht="14.25" x14ac:dyDescent="0.2">
      <c r="A23" s="134">
        <v>19</v>
      </c>
      <c r="B23" s="205" t="s">
        <v>155</v>
      </c>
      <c r="C23" s="53" t="s">
        <v>13</v>
      </c>
      <c r="D23" s="135"/>
      <c r="E23" s="136">
        <f t="shared" si="23"/>
        <v>1085.76</v>
      </c>
      <c r="F23" s="151">
        <f t="shared" si="24"/>
        <v>-17.24000000000002</v>
      </c>
      <c r="G23" s="135">
        <v>1103</v>
      </c>
      <c r="H23" s="138"/>
      <c r="I23" s="139">
        <f t="shared" si="25"/>
        <v>-53.818181818181756</v>
      </c>
      <c r="J23" s="140">
        <v>19</v>
      </c>
      <c r="K23" s="141">
        <v>13</v>
      </c>
      <c r="L23" s="150">
        <v>11</v>
      </c>
      <c r="M23" s="148">
        <f t="shared" si="26"/>
        <v>1156.8181818181818</v>
      </c>
      <c r="N23" s="139">
        <f t="shared" si="27"/>
        <v>134</v>
      </c>
      <c r="O23" s="149">
        <f t="shared" si="28"/>
        <v>128</v>
      </c>
      <c r="P23" s="124">
        <v>7</v>
      </c>
      <c r="Q23" s="125">
        <v>0</v>
      </c>
      <c r="R23" s="126">
        <v>5</v>
      </c>
      <c r="S23" s="127">
        <v>1</v>
      </c>
      <c r="T23" s="128">
        <v>11</v>
      </c>
      <c r="U23" s="129">
        <v>3</v>
      </c>
      <c r="V23" s="126">
        <v>23</v>
      </c>
      <c r="W23" s="129">
        <v>0</v>
      </c>
      <c r="X23" s="128">
        <v>18</v>
      </c>
      <c r="Y23" s="129">
        <v>0</v>
      </c>
      <c r="Z23" s="128">
        <v>20</v>
      </c>
      <c r="AA23" s="129">
        <v>3</v>
      </c>
      <c r="AB23" s="128">
        <v>17</v>
      </c>
      <c r="AC23" s="127">
        <v>1</v>
      </c>
      <c r="AD23" s="124">
        <v>24</v>
      </c>
      <c r="AE23" s="125">
        <v>3</v>
      </c>
      <c r="AF23" s="130">
        <v>13</v>
      </c>
      <c r="AG23" s="127">
        <v>0</v>
      </c>
      <c r="AH23" s="126">
        <v>22</v>
      </c>
      <c r="AI23" s="129">
        <v>1</v>
      </c>
      <c r="AJ23" s="126">
        <v>12</v>
      </c>
      <c r="AK23" s="129">
        <v>1</v>
      </c>
      <c r="AL23" s="99"/>
      <c r="AM23" s="100">
        <f t="shared" si="0"/>
        <v>13</v>
      </c>
      <c r="AN23" s="99"/>
      <c r="AO23" s="131">
        <f t="shared" si="1"/>
        <v>1308</v>
      </c>
      <c r="AP23" s="106">
        <f t="shared" si="2"/>
        <v>1321</v>
      </c>
      <c r="AQ23" s="132">
        <f t="shared" si="3"/>
        <v>1248</v>
      </c>
      <c r="AR23" s="106">
        <f t="shared" si="4"/>
        <v>1029</v>
      </c>
      <c r="AS23" s="132">
        <f t="shared" si="5"/>
        <v>1111</v>
      </c>
      <c r="AT23" s="132">
        <f t="shared" si="6"/>
        <v>1085</v>
      </c>
      <c r="AU23" s="132">
        <f t="shared" si="7"/>
        <v>1117</v>
      </c>
      <c r="AV23" s="132">
        <f t="shared" si="8"/>
        <v>1019</v>
      </c>
      <c r="AW23" s="106">
        <f t="shared" si="9"/>
        <v>1225</v>
      </c>
      <c r="AX23" s="132">
        <f t="shared" si="10"/>
        <v>1030</v>
      </c>
      <c r="AY23" s="132">
        <f t="shared" si="11"/>
        <v>1232</v>
      </c>
      <c r="AZ23" s="54"/>
      <c r="BA23" s="133">
        <f t="shared" si="12"/>
        <v>13</v>
      </c>
      <c r="BB23" s="132">
        <f t="shared" si="13"/>
        <v>16</v>
      </c>
      <c r="BC23" s="132">
        <f t="shared" si="14"/>
        <v>10</v>
      </c>
      <c r="BD23" s="106">
        <f t="shared" si="15"/>
        <v>13</v>
      </c>
      <c r="BE23" s="132">
        <f t="shared" si="16"/>
        <v>12</v>
      </c>
      <c r="BF23" s="132">
        <f t="shared" si="17"/>
        <v>7</v>
      </c>
      <c r="BG23" s="132">
        <f t="shared" si="18"/>
        <v>13</v>
      </c>
      <c r="BH23" s="132">
        <f t="shared" si="19"/>
        <v>6</v>
      </c>
      <c r="BI23" s="132">
        <f t="shared" si="20"/>
        <v>18</v>
      </c>
      <c r="BJ23" s="132">
        <f t="shared" si="21"/>
        <v>13</v>
      </c>
      <c r="BK23" s="132">
        <f t="shared" si="22"/>
        <v>13</v>
      </c>
      <c r="BL23" s="107">
        <f t="shared" si="29"/>
        <v>134</v>
      </c>
      <c r="BM23" s="106">
        <f t="shared" si="30"/>
        <v>6</v>
      </c>
      <c r="BN23" s="106">
        <f t="shared" si="31"/>
        <v>18</v>
      </c>
      <c r="BO23" s="108">
        <f t="shared" si="32"/>
        <v>128</v>
      </c>
      <c r="BP23" s="59"/>
    </row>
    <row r="24" spans="1:68" ht="14.25" x14ac:dyDescent="0.2">
      <c r="A24" s="134">
        <v>20</v>
      </c>
      <c r="B24" s="205" t="s">
        <v>79</v>
      </c>
      <c r="C24" s="53" t="s">
        <v>15</v>
      </c>
      <c r="D24" s="135"/>
      <c r="E24" s="136">
        <f t="shared" si="23"/>
        <v>1021.8</v>
      </c>
      <c r="F24" s="151">
        <f t="shared" si="24"/>
        <v>-63.200000000000038</v>
      </c>
      <c r="G24" s="135">
        <v>1085</v>
      </c>
      <c r="H24" s="138"/>
      <c r="I24" s="139">
        <f t="shared" si="25"/>
        <v>-96.36363636363626</v>
      </c>
      <c r="J24" s="140">
        <v>23</v>
      </c>
      <c r="K24" s="141">
        <v>7</v>
      </c>
      <c r="L24" s="150">
        <v>11</v>
      </c>
      <c r="M24" s="148">
        <f t="shared" si="26"/>
        <v>1181.3636363636363</v>
      </c>
      <c r="N24" s="139">
        <f t="shared" si="27"/>
        <v>141</v>
      </c>
      <c r="O24" s="149">
        <f t="shared" si="28"/>
        <v>135</v>
      </c>
      <c r="P24" s="124">
        <v>8</v>
      </c>
      <c r="Q24" s="125">
        <v>0</v>
      </c>
      <c r="R24" s="126">
        <v>9</v>
      </c>
      <c r="S24" s="127">
        <v>0</v>
      </c>
      <c r="T24" s="128">
        <v>18</v>
      </c>
      <c r="U24" s="129">
        <v>3</v>
      </c>
      <c r="V24" s="126">
        <v>10</v>
      </c>
      <c r="W24" s="129">
        <v>0</v>
      </c>
      <c r="X24" s="128">
        <v>12</v>
      </c>
      <c r="Y24" s="129">
        <v>1</v>
      </c>
      <c r="Z24" s="128">
        <v>19</v>
      </c>
      <c r="AA24" s="129">
        <v>0</v>
      </c>
      <c r="AB24" s="128">
        <v>24</v>
      </c>
      <c r="AC24" s="127">
        <v>3</v>
      </c>
      <c r="AD24" s="124">
        <v>17</v>
      </c>
      <c r="AE24" s="125">
        <v>0</v>
      </c>
      <c r="AF24" s="130">
        <v>11</v>
      </c>
      <c r="AG24" s="127">
        <v>0</v>
      </c>
      <c r="AH24" s="126">
        <v>16</v>
      </c>
      <c r="AI24" s="129">
        <v>0</v>
      </c>
      <c r="AJ24" s="126">
        <v>14</v>
      </c>
      <c r="AK24" s="129">
        <v>0</v>
      </c>
      <c r="AL24" s="99"/>
      <c r="AM24" s="100">
        <f t="shared" si="0"/>
        <v>7</v>
      </c>
      <c r="AN24" s="99"/>
      <c r="AO24" s="131">
        <f t="shared" si="1"/>
        <v>1300</v>
      </c>
      <c r="AP24" s="106">
        <f t="shared" si="2"/>
        <v>1275</v>
      </c>
      <c r="AQ24" s="132">
        <f t="shared" si="3"/>
        <v>1111</v>
      </c>
      <c r="AR24" s="106">
        <f t="shared" si="4"/>
        <v>1252</v>
      </c>
      <c r="AS24" s="132">
        <f t="shared" si="5"/>
        <v>1232</v>
      </c>
      <c r="AT24" s="132">
        <f t="shared" si="6"/>
        <v>1103</v>
      </c>
      <c r="AU24" s="132">
        <f t="shared" si="7"/>
        <v>1019</v>
      </c>
      <c r="AV24" s="132">
        <f t="shared" si="8"/>
        <v>1117</v>
      </c>
      <c r="AW24" s="106">
        <f t="shared" si="9"/>
        <v>1248</v>
      </c>
      <c r="AX24" s="132">
        <f t="shared" si="10"/>
        <v>1122</v>
      </c>
      <c r="AY24" s="132">
        <f t="shared" si="11"/>
        <v>1216</v>
      </c>
      <c r="AZ24" s="54"/>
      <c r="BA24" s="133">
        <f t="shared" si="12"/>
        <v>19</v>
      </c>
      <c r="BB24" s="132">
        <f t="shared" si="13"/>
        <v>16</v>
      </c>
      <c r="BC24" s="132">
        <f t="shared" si="14"/>
        <v>12</v>
      </c>
      <c r="BD24" s="106">
        <f t="shared" si="15"/>
        <v>16</v>
      </c>
      <c r="BE24" s="132">
        <f t="shared" si="16"/>
        <v>13</v>
      </c>
      <c r="BF24" s="132">
        <f t="shared" si="17"/>
        <v>13</v>
      </c>
      <c r="BG24" s="132">
        <f t="shared" si="18"/>
        <v>6</v>
      </c>
      <c r="BH24" s="132">
        <f t="shared" si="19"/>
        <v>13</v>
      </c>
      <c r="BI24" s="132">
        <f t="shared" si="20"/>
        <v>10</v>
      </c>
      <c r="BJ24" s="132">
        <f t="shared" si="21"/>
        <v>9</v>
      </c>
      <c r="BK24" s="132">
        <f t="shared" si="22"/>
        <v>14</v>
      </c>
      <c r="BL24" s="107">
        <f t="shared" si="29"/>
        <v>141</v>
      </c>
      <c r="BM24" s="106">
        <f t="shared" si="30"/>
        <v>6</v>
      </c>
      <c r="BN24" s="106">
        <f t="shared" si="31"/>
        <v>19</v>
      </c>
      <c r="BO24" s="108">
        <f t="shared" si="32"/>
        <v>135</v>
      </c>
      <c r="BP24" s="59"/>
    </row>
    <row r="25" spans="1:68" ht="14.25" x14ac:dyDescent="0.2">
      <c r="A25" s="134">
        <v>21</v>
      </c>
      <c r="B25" s="205" t="s">
        <v>73</v>
      </c>
      <c r="C25" s="53" t="s">
        <v>12</v>
      </c>
      <c r="D25" s="135"/>
      <c r="E25" s="136">
        <f t="shared" si="23"/>
        <v>1127.81</v>
      </c>
      <c r="F25" s="151">
        <f t="shared" si="24"/>
        <v>63.809999999999988</v>
      </c>
      <c r="G25" s="135">
        <v>1064</v>
      </c>
      <c r="H25" s="138"/>
      <c r="I25" s="139">
        <f t="shared" si="25"/>
        <v>-238.81818181818176</v>
      </c>
      <c r="J25" s="140">
        <v>12</v>
      </c>
      <c r="K25" s="141">
        <v>15</v>
      </c>
      <c r="L25" s="150">
        <v>11</v>
      </c>
      <c r="M25" s="148">
        <f t="shared" si="26"/>
        <v>1302.8181818181818</v>
      </c>
      <c r="N25" s="139">
        <f t="shared" si="27"/>
        <v>203</v>
      </c>
      <c r="O25" s="149">
        <f t="shared" si="28"/>
        <v>190</v>
      </c>
      <c r="P25" s="124">
        <v>9</v>
      </c>
      <c r="Q25" s="125">
        <v>3</v>
      </c>
      <c r="R25" s="126">
        <v>8</v>
      </c>
      <c r="S25" s="127">
        <v>3</v>
      </c>
      <c r="T25" s="128">
        <v>2</v>
      </c>
      <c r="U25" s="129">
        <v>0</v>
      </c>
      <c r="V25" s="126">
        <v>17</v>
      </c>
      <c r="W25" s="129">
        <v>1</v>
      </c>
      <c r="X25" s="128">
        <v>14</v>
      </c>
      <c r="Y25" s="129">
        <v>3</v>
      </c>
      <c r="Z25" s="128">
        <v>1</v>
      </c>
      <c r="AA25" s="129">
        <v>0</v>
      </c>
      <c r="AB25" s="128">
        <v>4</v>
      </c>
      <c r="AC25" s="127">
        <v>1</v>
      </c>
      <c r="AD25" s="124">
        <v>15</v>
      </c>
      <c r="AE25" s="125">
        <v>1</v>
      </c>
      <c r="AF25" s="130">
        <v>6</v>
      </c>
      <c r="AG25" s="127">
        <v>3</v>
      </c>
      <c r="AH25" s="126">
        <v>13</v>
      </c>
      <c r="AI25" s="129">
        <v>0</v>
      </c>
      <c r="AJ25" s="126">
        <v>3</v>
      </c>
      <c r="AK25" s="129">
        <v>0</v>
      </c>
      <c r="AL25" s="99"/>
      <c r="AM25" s="100">
        <f t="shared" si="0"/>
        <v>15</v>
      </c>
      <c r="AN25" s="99"/>
      <c r="AO25" s="131">
        <f t="shared" si="1"/>
        <v>1275</v>
      </c>
      <c r="AP25" s="106">
        <f t="shared" si="2"/>
        <v>1300</v>
      </c>
      <c r="AQ25" s="132">
        <f t="shared" si="3"/>
        <v>1471</v>
      </c>
      <c r="AR25" s="106">
        <f t="shared" si="4"/>
        <v>1117</v>
      </c>
      <c r="AS25" s="132">
        <f t="shared" si="5"/>
        <v>1216</v>
      </c>
      <c r="AT25" s="132">
        <f t="shared" si="6"/>
        <v>1498</v>
      </c>
      <c r="AU25" s="132">
        <f t="shared" si="7"/>
        <v>1364</v>
      </c>
      <c r="AV25" s="132">
        <f t="shared" si="8"/>
        <v>1159</v>
      </c>
      <c r="AW25" s="106">
        <f t="shared" si="9"/>
        <v>1314</v>
      </c>
      <c r="AX25" s="132">
        <f t="shared" si="10"/>
        <v>1225</v>
      </c>
      <c r="AY25" s="132">
        <f t="shared" si="11"/>
        <v>1392</v>
      </c>
      <c r="AZ25" s="54"/>
      <c r="BA25" s="133">
        <f t="shared" si="12"/>
        <v>16</v>
      </c>
      <c r="BB25" s="132">
        <f t="shared" si="13"/>
        <v>19</v>
      </c>
      <c r="BC25" s="132">
        <f t="shared" si="14"/>
        <v>22</v>
      </c>
      <c r="BD25" s="106">
        <f t="shared" si="15"/>
        <v>13</v>
      </c>
      <c r="BE25" s="132">
        <f t="shared" si="16"/>
        <v>14</v>
      </c>
      <c r="BF25" s="132">
        <f t="shared" si="17"/>
        <v>27</v>
      </c>
      <c r="BG25" s="132">
        <f t="shared" si="18"/>
        <v>23</v>
      </c>
      <c r="BH25" s="132">
        <f t="shared" si="19"/>
        <v>16</v>
      </c>
      <c r="BI25" s="132">
        <f t="shared" si="20"/>
        <v>17</v>
      </c>
      <c r="BJ25" s="132">
        <f t="shared" si="21"/>
        <v>18</v>
      </c>
      <c r="BK25" s="132">
        <f t="shared" si="22"/>
        <v>18</v>
      </c>
      <c r="BL25" s="107">
        <f t="shared" si="29"/>
        <v>203</v>
      </c>
      <c r="BM25" s="106">
        <f t="shared" si="30"/>
        <v>13</v>
      </c>
      <c r="BN25" s="106">
        <f t="shared" si="31"/>
        <v>27</v>
      </c>
      <c r="BO25" s="108">
        <f t="shared" si="32"/>
        <v>190</v>
      </c>
      <c r="BP25" s="59"/>
    </row>
    <row r="26" spans="1:68" ht="14.25" x14ac:dyDescent="0.2">
      <c r="A26" s="134">
        <v>22</v>
      </c>
      <c r="B26" s="205" t="s">
        <v>63</v>
      </c>
      <c r="C26" s="53" t="s">
        <v>12</v>
      </c>
      <c r="D26" s="135"/>
      <c r="E26" s="136">
        <f t="shared" si="23"/>
        <v>1053.02</v>
      </c>
      <c r="F26" s="151">
        <f t="shared" si="24"/>
        <v>23.019999999999978</v>
      </c>
      <c r="G26" s="135">
        <v>1030</v>
      </c>
      <c r="H26" s="138"/>
      <c r="I26" s="139">
        <f t="shared" si="25"/>
        <v>-175.81818181818176</v>
      </c>
      <c r="J26" s="140">
        <v>16</v>
      </c>
      <c r="K26" s="141">
        <v>13</v>
      </c>
      <c r="L26" s="150">
        <v>11</v>
      </c>
      <c r="M26" s="148">
        <f t="shared" si="26"/>
        <v>1205.8181818181818</v>
      </c>
      <c r="N26" s="139">
        <f t="shared" si="27"/>
        <v>146</v>
      </c>
      <c r="O26" s="149">
        <f t="shared" si="28"/>
        <v>140</v>
      </c>
      <c r="P26" s="124">
        <v>10</v>
      </c>
      <c r="Q26" s="125">
        <v>0</v>
      </c>
      <c r="R26" s="126">
        <v>13</v>
      </c>
      <c r="S26" s="127">
        <v>1</v>
      </c>
      <c r="T26" s="128">
        <v>24</v>
      </c>
      <c r="U26" s="129">
        <v>1</v>
      </c>
      <c r="V26" s="126">
        <v>15</v>
      </c>
      <c r="W26" s="129">
        <v>0</v>
      </c>
      <c r="X26" s="128">
        <v>16</v>
      </c>
      <c r="Y26" s="129">
        <v>3</v>
      </c>
      <c r="Z26" s="128">
        <v>5</v>
      </c>
      <c r="AA26" s="129">
        <v>0</v>
      </c>
      <c r="AB26" s="128">
        <v>11</v>
      </c>
      <c r="AC26" s="127">
        <v>3</v>
      </c>
      <c r="AD26" s="124">
        <v>12</v>
      </c>
      <c r="AE26" s="125">
        <v>3</v>
      </c>
      <c r="AF26" s="130">
        <v>7</v>
      </c>
      <c r="AG26" s="127">
        <v>1</v>
      </c>
      <c r="AH26" s="126">
        <v>19</v>
      </c>
      <c r="AI26" s="129">
        <v>1</v>
      </c>
      <c r="AJ26" s="126">
        <v>9</v>
      </c>
      <c r="AK26" s="129">
        <v>0</v>
      </c>
      <c r="AL26" s="99"/>
      <c r="AM26" s="100">
        <f t="shared" si="0"/>
        <v>13</v>
      </c>
      <c r="AN26" s="99"/>
      <c r="AO26" s="131">
        <f t="shared" si="1"/>
        <v>1252</v>
      </c>
      <c r="AP26" s="106">
        <f t="shared" si="2"/>
        <v>1225</v>
      </c>
      <c r="AQ26" s="132">
        <f t="shared" si="3"/>
        <v>1019</v>
      </c>
      <c r="AR26" s="106">
        <f t="shared" si="4"/>
        <v>1159</v>
      </c>
      <c r="AS26" s="132">
        <f t="shared" si="5"/>
        <v>1122</v>
      </c>
      <c r="AT26" s="132">
        <f t="shared" si="6"/>
        <v>1321</v>
      </c>
      <c r="AU26" s="132">
        <f t="shared" si="7"/>
        <v>1248</v>
      </c>
      <c r="AV26" s="132">
        <f t="shared" si="8"/>
        <v>1232</v>
      </c>
      <c r="AW26" s="106">
        <f t="shared" si="9"/>
        <v>1308</v>
      </c>
      <c r="AX26" s="132">
        <f t="shared" si="10"/>
        <v>1103</v>
      </c>
      <c r="AY26" s="132">
        <f t="shared" si="11"/>
        <v>1275</v>
      </c>
      <c r="AZ26" s="54"/>
      <c r="BA26" s="133">
        <f t="shared" si="12"/>
        <v>16</v>
      </c>
      <c r="BB26" s="132">
        <f t="shared" si="13"/>
        <v>18</v>
      </c>
      <c r="BC26" s="132">
        <f t="shared" si="14"/>
        <v>6</v>
      </c>
      <c r="BD26" s="106">
        <f t="shared" si="15"/>
        <v>16</v>
      </c>
      <c r="BE26" s="132">
        <f t="shared" si="16"/>
        <v>9</v>
      </c>
      <c r="BF26" s="132">
        <f t="shared" si="17"/>
        <v>16</v>
      </c>
      <c r="BG26" s="132">
        <f t="shared" si="18"/>
        <v>10</v>
      </c>
      <c r="BH26" s="132">
        <f t="shared" si="19"/>
        <v>13</v>
      </c>
      <c r="BI26" s="132">
        <f t="shared" si="20"/>
        <v>13</v>
      </c>
      <c r="BJ26" s="132">
        <f t="shared" si="21"/>
        <v>13</v>
      </c>
      <c r="BK26" s="132">
        <f t="shared" si="22"/>
        <v>16</v>
      </c>
      <c r="BL26" s="107">
        <f t="shared" si="29"/>
        <v>146</v>
      </c>
      <c r="BM26" s="106">
        <f t="shared" si="30"/>
        <v>6</v>
      </c>
      <c r="BN26" s="106">
        <f t="shared" si="31"/>
        <v>18</v>
      </c>
      <c r="BO26" s="108">
        <f t="shared" si="32"/>
        <v>140</v>
      </c>
      <c r="BP26" s="59"/>
    </row>
    <row r="27" spans="1:68" ht="14.25" x14ac:dyDescent="0.2">
      <c r="A27" s="134">
        <v>23</v>
      </c>
      <c r="B27" s="205" t="s">
        <v>74</v>
      </c>
      <c r="C27" s="53" t="s">
        <v>13</v>
      </c>
      <c r="D27" s="135"/>
      <c r="E27" s="136">
        <f t="shared" si="23"/>
        <v>1057.78</v>
      </c>
      <c r="F27" s="151">
        <f t="shared" si="24"/>
        <v>28.78</v>
      </c>
      <c r="G27" s="135">
        <v>1029</v>
      </c>
      <c r="H27" s="138"/>
      <c r="I27" s="139">
        <f t="shared" si="25"/>
        <v>-193.27272727272725</v>
      </c>
      <c r="J27" s="140">
        <v>15</v>
      </c>
      <c r="K27" s="141">
        <v>13</v>
      </c>
      <c r="L27" s="150">
        <v>11</v>
      </c>
      <c r="M27" s="148">
        <f t="shared" si="26"/>
        <v>1222.2727272727273</v>
      </c>
      <c r="N27" s="139">
        <f t="shared" si="27"/>
        <v>160</v>
      </c>
      <c r="O27" s="149">
        <f t="shared" si="28"/>
        <v>150</v>
      </c>
      <c r="P27" s="124">
        <v>11</v>
      </c>
      <c r="Q27" s="125">
        <v>1</v>
      </c>
      <c r="R27" s="126">
        <v>18</v>
      </c>
      <c r="S27" s="127">
        <v>3</v>
      </c>
      <c r="T27" s="128">
        <v>7</v>
      </c>
      <c r="U27" s="129">
        <v>0</v>
      </c>
      <c r="V27" s="126">
        <v>19</v>
      </c>
      <c r="W27" s="129">
        <v>3</v>
      </c>
      <c r="X27" s="128">
        <v>13</v>
      </c>
      <c r="Y27" s="129">
        <v>0</v>
      </c>
      <c r="Z27" s="128">
        <v>3</v>
      </c>
      <c r="AA27" s="129">
        <v>0</v>
      </c>
      <c r="AB27" s="128">
        <v>14</v>
      </c>
      <c r="AC27" s="127">
        <v>3</v>
      </c>
      <c r="AD27" s="124">
        <v>10</v>
      </c>
      <c r="AE27" s="125">
        <v>0</v>
      </c>
      <c r="AF27" s="130">
        <v>17</v>
      </c>
      <c r="AG27" s="127">
        <v>3</v>
      </c>
      <c r="AH27" s="126">
        <v>6</v>
      </c>
      <c r="AI27" s="129">
        <v>0</v>
      </c>
      <c r="AJ27" s="126">
        <v>15</v>
      </c>
      <c r="AK27" s="129">
        <v>0</v>
      </c>
      <c r="AL27" s="99"/>
      <c r="AM27" s="100">
        <f t="shared" si="0"/>
        <v>13</v>
      </c>
      <c r="AN27" s="99"/>
      <c r="AO27" s="131">
        <f t="shared" si="1"/>
        <v>1248</v>
      </c>
      <c r="AP27" s="106">
        <f t="shared" si="2"/>
        <v>1111</v>
      </c>
      <c r="AQ27" s="132">
        <f t="shared" si="3"/>
        <v>1308</v>
      </c>
      <c r="AR27" s="106">
        <f t="shared" si="4"/>
        <v>1103</v>
      </c>
      <c r="AS27" s="132">
        <f t="shared" si="5"/>
        <v>1225</v>
      </c>
      <c r="AT27" s="132">
        <f t="shared" si="6"/>
        <v>1392</v>
      </c>
      <c r="AU27" s="132">
        <f t="shared" si="7"/>
        <v>1216</v>
      </c>
      <c r="AV27" s="132">
        <f t="shared" si="8"/>
        <v>1252</v>
      </c>
      <c r="AW27" s="106">
        <f t="shared" si="9"/>
        <v>1117</v>
      </c>
      <c r="AX27" s="132">
        <f t="shared" si="10"/>
        <v>1314</v>
      </c>
      <c r="AY27" s="132">
        <f t="shared" si="11"/>
        <v>1159</v>
      </c>
      <c r="AZ27" s="54"/>
      <c r="BA27" s="133">
        <f t="shared" si="12"/>
        <v>10</v>
      </c>
      <c r="BB27" s="132">
        <f t="shared" si="13"/>
        <v>12</v>
      </c>
      <c r="BC27" s="132">
        <f t="shared" si="14"/>
        <v>13</v>
      </c>
      <c r="BD27" s="106">
        <f t="shared" si="15"/>
        <v>13</v>
      </c>
      <c r="BE27" s="132">
        <f t="shared" si="16"/>
        <v>18</v>
      </c>
      <c r="BF27" s="132">
        <f t="shared" si="17"/>
        <v>18</v>
      </c>
      <c r="BG27" s="132">
        <f t="shared" si="18"/>
        <v>14</v>
      </c>
      <c r="BH27" s="132">
        <f t="shared" si="19"/>
        <v>16</v>
      </c>
      <c r="BI27" s="132">
        <f t="shared" si="20"/>
        <v>13</v>
      </c>
      <c r="BJ27" s="132">
        <f t="shared" si="21"/>
        <v>17</v>
      </c>
      <c r="BK27" s="132">
        <f t="shared" si="22"/>
        <v>16</v>
      </c>
      <c r="BL27" s="107">
        <f t="shared" si="29"/>
        <v>160</v>
      </c>
      <c r="BM27" s="106">
        <f t="shared" si="30"/>
        <v>10</v>
      </c>
      <c r="BN27" s="106">
        <f t="shared" si="31"/>
        <v>18</v>
      </c>
      <c r="BO27" s="108">
        <f t="shared" si="32"/>
        <v>150</v>
      </c>
      <c r="BP27" s="59"/>
    </row>
    <row r="28" spans="1:68" ht="14.25" x14ac:dyDescent="0.2">
      <c r="A28" s="134">
        <v>24</v>
      </c>
      <c r="B28" s="52" t="s">
        <v>206</v>
      </c>
      <c r="C28" s="53" t="s">
        <v>12</v>
      </c>
      <c r="D28" s="135"/>
      <c r="E28" s="136">
        <f t="shared" si="23"/>
        <v>1000</v>
      </c>
      <c r="F28" s="151">
        <f t="shared" si="24"/>
        <v>-55.859999999999971</v>
      </c>
      <c r="G28" s="135">
        <v>1019</v>
      </c>
      <c r="H28" s="138"/>
      <c r="I28" s="139">
        <f t="shared" si="25"/>
        <v>-148.90909090909099</v>
      </c>
      <c r="J28" s="140">
        <v>24</v>
      </c>
      <c r="K28" s="141">
        <v>6</v>
      </c>
      <c r="L28" s="150">
        <v>11</v>
      </c>
      <c r="M28" s="148">
        <f t="shared" si="26"/>
        <v>1167.909090909091</v>
      </c>
      <c r="N28" s="139">
        <f t="shared" si="27"/>
        <v>133</v>
      </c>
      <c r="O28" s="149">
        <f t="shared" si="28"/>
        <v>126</v>
      </c>
      <c r="P28" s="124">
        <v>12</v>
      </c>
      <c r="Q28" s="125">
        <v>0</v>
      </c>
      <c r="R28" s="126">
        <v>14</v>
      </c>
      <c r="S28" s="127">
        <v>0</v>
      </c>
      <c r="T28" s="128">
        <v>22</v>
      </c>
      <c r="U28" s="129">
        <v>1</v>
      </c>
      <c r="V28" s="126">
        <v>18</v>
      </c>
      <c r="W28" s="129">
        <v>0</v>
      </c>
      <c r="X28" s="128">
        <v>11</v>
      </c>
      <c r="Y28" s="129">
        <v>1</v>
      </c>
      <c r="Z28" s="128">
        <v>16</v>
      </c>
      <c r="AA28" s="129">
        <v>0</v>
      </c>
      <c r="AB28" s="128">
        <v>20</v>
      </c>
      <c r="AC28" s="127">
        <v>0</v>
      </c>
      <c r="AD28" s="124">
        <v>19</v>
      </c>
      <c r="AE28" s="125">
        <v>0</v>
      </c>
      <c r="AF28" s="130">
        <v>9</v>
      </c>
      <c r="AG28" s="127">
        <v>0</v>
      </c>
      <c r="AH28" s="126">
        <v>17</v>
      </c>
      <c r="AI28" s="129">
        <v>1</v>
      </c>
      <c r="AJ28" s="126">
        <v>7</v>
      </c>
      <c r="AK28" s="129">
        <v>3</v>
      </c>
      <c r="AL28" s="99"/>
      <c r="AM28" s="100">
        <f t="shared" si="0"/>
        <v>6</v>
      </c>
      <c r="AN28" s="99"/>
      <c r="AO28" s="131">
        <f t="shared" si="1"/>
        <v>1232</v>
      </c>
      <c r="AP28" s="106">
        <f t="shared" si="2"/>
        <v>1216</v>
      </c>
      <c r="AQ28" s="132">
        <f t="shared" si="3"/>
        <v>1030</v>
      </c>
      <c r="AR28" s="106">
        <f t="shared" si="4"/>
        <v>1111</v>
      </c>
      <c r="AS28" s="132">
        <f t="shared" si="5"/>
        <v>1248</v>
      </c>
      <c r="AT28" s="132">
        <f t="shared" si="6"/>
        <v>1122</v>
      </c>
      <c r="AU28" s="132">
        <f t="shared" si="7"/>
        <v>1085</v>
      </c>
      <c r="AV28" s="132">
        <f t="shared" si="8"/>
        <v>1103</v>
      </c>
      <c r="AW28" s="106">
        <f t="shared" si="9"/>
        <v>1275</v>
      </c>
      <c r="AX28" s="132">
        <f t="shared" si="10"/>
        <v>1117</v>
      </c>
      <c r="AY28" s="132">
        <f t="shared" si="11"/>
        <v>1308</v>
      </c>
      <c r="AZ28" s="54"/>
      <c r="BA28" s="133">
        <f t="shared" si="12"/>
        <v>13</v>
      </c>
      <c r="BB28" s="132">
        <f t="shared" si="13"/>
        <v>14</v>
      </c>
      <c r="BC28" s="132">
        <f t="shared" si="14"/>
        <v>13</v>
      </c>
      <c r="BD28" s="106">
        <f t="shared" si="15"/>
        <v>12</v>
      </c>
      <c r="BE28" s="132">
        <f t="shared" si="16"/>
        <v>10</v>
      </c>
      <c r="BF28" s="132">
        <f t="shared" si="17"/>
        <v>9</v>
      </c>
      <c r="BG28" s="132">
        <f t="shared" si="18"/>
        <v>7</v>
      </c>
      <c r="BH28" s="132">
        <f t="shared" si="19"/>
        <v>13</v>
      </c>
      <c r="BI28" s="132">
        <f t="shared" si="20"/>
        <v>16</v>
      </c>
      <c r="BJ28" s="132">
        <f t="shared" si="21"/>
        <v>13</v>
      </c>
      <c r="BK28" s="132">
        <f t="shared" si="22"/>
        <v>13</v>
      </c>
      <c r="BL28" s="107">
        <f t="shared" si="29"/>
        <v>133</v>
      </c>
      <c r="BM28" s="106">
        <f t="shared" si="30"/>
        <v>7</v>
      </c>
      <c r="BN28" s="106">
        <f t="shared" si="31"/>
        <v>16</v>
      </c>
      <c r="BO28" s="108">
        <f t="shared" si="32"/>
        <v>126</v>
      </c>
      <c r="BP28" s="59"/>
    </row>
    <row r="29" spans="1:68" ht="20.25" customHeight="1" x14ac:dyDescent="0.2">
      <c r="A29" s="160">
        <f>COUNTIF(A5:A28,"&lt;201")</f>
        <v>24</v>
      </c>
      <c r="B29" s="161"/>
      <c r="C29" s="162"/>
      <c r="D29" s="162"/>
      <c r="E29" s="162"/>
      <c r="F29" s="163"/>
      <c r="G29" s="164"/>
      <c r="H29" s="165"/>
      <c r="I29" s="165"/>
      <c r="J29" s="165"/>
      <c r="K29" s="166"/>
      <c r="L29" s="165"/>
      <c r="M29" s="165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88"/>
      <c r="AG29" s="162"/>
      <c r="AH29" s="162"/>
      <c r="AI29" s="162"/>
      <c r="AJ29" s="162"/>
      <c r="AK29" s="162"/>
      <c r="AL29" s="162"/>
      <c r="AM29" s="162"/>
      <c r="AN29" s="162"/>
      <c r="AO29" s="167"/>
      <c r="AP29" s="168"/>
      <c r="AQ29" s="168"/>
      <c r="AR29" s="167"/>
      <c r="AS29" s="167"/>
      <c r="AT29" s="167"/>
      <c r="AU29" s="167"/>
      <c r="AV29" s="167"/>
      <c r="AW29" s="167"/>
      <c r="AX29" s="167"/>
      <c r="AY29" s="168"/>
      <c r="AZ29" s="54"/>
      <c r="BA29" s="54"/>
      <c r="BB29" s="54"/>
      <c r="BC29" s="54"/>
      <c r="BD29" s="54"/>
      <c r="BE29" s="168"/>
      <c r="BF29" s="167"/>
      <c r="BG29" s="168"/>
      <c r="BH29" s="168"/>
      <c r="BI29" s="168"/>
      <c r="BJ29" s="168"/>
      <c r="BK29" s="168"/>
      <c r="BL29" s="168"/>
      <c r="BM29" s="167"/>
      <c r="BN29" s="168"/>
      <c r="BO29" s="54"/>
      <c r="BP29" s="59"/>
    </row>
    <row r="30" spans="1:68" ht="18" customHeight="1" x14ac:dyDescent="0.2">
      <c r="A30" s="169"/>
      <c r="B30" s="170"/>
      <c r="C30" s="162"/>
      <c r="D30" s="162"/>
      <c r="E30" s="162"/>
      <c r="F30" s="171"/>
      <c r="G30" s="164"/>
      <c r="H30" s="165"/>
      <c r="I30" s="165"/>
      <c r="J30" s="165"/>
      <c r="K30" s="166"/>
      <c r="L30" s="165"/>
      <c r="M30" s="165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7"/>
      <c r="AP30" s="168"/>
      <c r="AQ30" s="168"/>
      <c r="AR30" s="167"/>
      <c r="AS30" s="167"/>
      <c r="AT30" s="167"/>
      <c r="AU30" s="167"/>
      <c r="AV30" s="167"/>
      <c r="AW30" s="167"/>
      <c r="AX30" s="167"/>
      <c r="AY30" s="168"/>
      <c r="AZ30" s="54"/>
      <c r="BA30" s="54"/>
      <c r="BB30" s="54"/>
      <c r="BC30" s="54"/>
      <c r="BD30" s="54"/>
      <c r="BE30" s="168"/>
      <c r="BF30" s="167"/>
      <c r="BG30" s="168"/>
      <c r="BH30" s="168"/>
      <c r="BI30" s="168"/>
      <c r="BJ30" s="168"/>
      <c r="BK30" s="168"/>
      <c r="BL30" s="168"/>
      <c r="BM30" s="167"/>
      <c r="BN30" s="168"/>
      <c r="BO30" s="54"/>
      <c r="BP30" s="59"/>
    </row>
    <row r="31" spans="1:68" x14ac:dyDescent="0.2">
      <c r="A31" s="172"/>
      <c r="B31" s="173"/>
      <c r="C31" s="162"/>
      <c r="D31" s="162"/>
      <c r="E31" s="162"/>
      <c r="F31" s="54"/>
      <c r="G31" s="164"/>
      <c r="H31" s="165"/>
      <c r="I31" s="165"/>
      <c r="J31" s="165"/>
      <c r="K31" s="165"/>
      <c r="L31" s="165"/>
      <c r="M31" s="165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54"/>
      <c r="AP31" s="54"/>
      <c r="AQ31" s="54"/>
      <c r="AR31" s="167"/>
      <c r="AS31" s="167"/>
      <c r="AT31" s="167"/>
      <c r="AU31" s="167"/>
      <c r="AV31" s="167"/>
      <c r="AW31" s="167"/>
      <c r="AX31" s="167"/>
      <c r="AY31" s="54"/>
      <c r="AZ31" s="54"/>
      <c r="BA31" s="54"/>
      <c r="BB31" s="54"/>
      <c r="BC31" s="54"/>
      <c r="BD31" s="54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54"/>
      <c r="BP31" s="59"/>
    </row>
    <row r="32" spans="1:68" ht="15.75" x14ac:dyDescent="0.25">
      <c r="A32" s="210" t="s">
        <v>186</v>
      </c>
      <c r="B32" s="210"/>
      <c r="C32" s="211" t="s">
        <v>215</v>
      </c>
      <c r="D32" s="211"/>
      <c r="E32" s="211"/>
      <c r="F32" s="211"/>
      <c r="G32" s="211"/>
      <c r="H32" s="211"/>
      <c r="I32" s="211"/>
      <c r="J32" s="211"/>
      <c r="K32" s="211"/>
      <c r="L32" s="212" t="s">
        <v>188</v>
      </c>
      <c r="M32" s="212"/>
      <c r="N32" s="212"/>
      <c r="O32" s="212"/>
      <c r="P32" s="212"/>
      <c r="Q32" s="211" t="s">
        <v>215</v>
      </c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174"/>
      <c r="AF32" s="174"/>
      <c r="AG32" s="174"/>
      <c r="AH32" s="174"/>
      <c r="AI32" s="174"/>
      <c r="AJ32" s="174"/>
      <c r="AK32" s="174"/>
      <c r="AL32" s="175"/>
      <c r="AM32" s="175"/>
      <c r="AN32" s="175"/>
      <c r="AO32" s="54"/>
      <c r="AP32" s="54"/>
      <c r="AQ32" s="54"/>
      <c r="AR32" s="168"/>
      <c r="AS32" s="168"/>
      <c r="AT32" s="168"/>
      <c r="AU32" s="168"/>
      <c r="AV32" s="168"/>
      <c r="AW32" s="168"/>
      <c r="AX32" s="168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9"/>
    </row>
    <row r="33" spans="1:68" x14ac:dyDescent="0.2">
      <c r="A33" s="54"/>
      <c r="B33" s="54"/>
      <c r="C33" s="54"/>
      <c r="D33" s="54"/>
      <c r="E33" s="207"/>
      <c r="F33" s="207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9"/>
    </row>
    <row r="34" spans="1:68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9"/>
    </row>
    <row r="35" spans="1:68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9"/>
    </row>
    <row r="36" spans="1:68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9"/>
    </row>
    <row r="37" spans="1:68" x14ac:dyDescent="0.2">
      <c r="A37" s="54"/>
      <c r="B37" s="54"/>
      <c r="C37" s="168"/>
      <c r="D37" s="54"/>
      <c r="E37" s="54"/>
      <c r="F37" s="54"/>
      <c r="G37" s="54"/>
      <c r="H37" s="54"/>
      <c r="I37" s="54"/>
      <c r="J37" s="54"/>
      <c r="K37" s="54"/>
      <c r="L37" s="54"/>
      <c r="M37" s="168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9"/>
    </row>
    <row r="38" spans="1:68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9"/>
    </row>
    <row r="39" spans="1:68" x14ac:dyDescent="0.2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</row>
    <row r="40" spans="1:68" x14ac:dyDescent="0.2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</row>
    <row r="41" spans="1:68" x14ac:dyDescent="0.2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</row>
    <row r="42" spans="1:68" x14ac:dyDescent="0.2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</row>
    <row r="43" spans="1:68" x14ac:dyDescent="0.2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</row>
    <row r="44" spans="1:68" x14ac:dyDescent="0.2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</row>
    <row r="45" spans="1:68" x14ac:dyDescent="0.2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</row>
    <row r="46" spans="1:68" x14ac:dyDescent="0.2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</row>
    <row r="47" spans="1:68" x14ac:dyDescent="0.2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</row>
    <row r="48" spans="1:68" x14ac:dyDescent="0.2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</row>
    <row r="49" spans="1:67" x14ac:dyDescent="0.2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</row>
    <row r="50" spans="1:67" x14ac:dyDescent="0.2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</row>
    <row r="51" spans="1:67" x14ac:dyDescent="0.2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</row>
    <row r="52" spans="1:67" x14ac:dyDescent="0.2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</row>
    <row r="53" spans="1:67" x14ac:dyDescent="0.2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</row>
    <row r="54" spans="1:67" x14ac:dyDescent="0.2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</row>
    <row r="55" spans="1:67" x14ac:dyDescent="0.2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</row>
    <row r="56" spans="1:67" x14ac:dyDescent="0.2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</row>
    <row r="57" spans="1:67" x14ac:dyDescent="0.2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</row>
    <row r="58" spans="1:67" x14ac:dyDescent="0.2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</row>
    <row r="59" spans="1:67" x14ac:dyDescent="0.2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</row>
    <row r="60" spans="1:67" x14ac:dyDescent="0.2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</row>
    <row r="61" spans="1:67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67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67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67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  <row r="79" spans="1:39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</row>
  </sheetData>
  <protectedRanges>
    <protectedRange sqref="L5:L28" name="Diapazons4"/>
    <protectedRange sqref="P5:AK28" name="Diapazons2"/>
    <protectedRange sqref="A1 A3 K29:K30 K5:L28 A29 B30 G5:G28 A5:D28" name="Diapazons1"/>
    <protectedRange sqref="Q3 C32 Q32 J5:J28" name="Diapazons3"/>
  </protectedRanges>
  <mergeCells count="26">
    <mergeCell ref="A1:AG2"/>
    <mergeCell ref="AO1:AP1"/>
    <mergeCell ref="AR1:AT1"/>
    <mergeCell ref="AV1:AW1"/>
    <mergeCell ref="A3:B3"/>
    <mergeCell ref="D3:G3"/>
    <mergeCell ref="M3:P3"/>
    <mergeCell ref="Q3:AK3"/>
    <mergeCell ref="AO3:AY3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E33:F33"/>
    <mergeCell ref="AH4:AI4"/>
    <mergeCell ref="AJ4:AK4"/>
    <mergeCell ref="A32:B32"/>
    <mergeCell ref="C32:K32"/>
    <mergeCell ref="L32:P32"/>
    <mergeCell ref="Q32:AD32"/>
  </mergeCells>
  <conditionalFormatting sqref="B5:B28">
    <cfRule type="expression" dxfId="40" priority="1" stopIfTrue="1">
      <formula>J5=1</formula>
    </cfRule>
    <cfRule type="expression" dxfId="39" priority="2" stopIfTrue="1">
      <formula>J5=2</formula>
    </cfRule>
    <cfRule type="expression" dxfId="38" priority="3" stopIfTrue="1">
      <formula>J5=3</formula>
    </cfRule>
  </conditionalFormatting>
  <conditionalFormatting sqref="BL7:BL28">
    <cfRule type="expression" dxfId="37" priority="4" stopIfTrue="1">
      <formula>A7="X"</formula>
    </cfRule>
  </conditionalFormatting>
  <conditionalFormatting sqref="BM7:BM28">
    <cfRule type="expression" dxfId="36" priority="5" stopIfTrue="1">
      <formula>A7="X"</formula>
    </cfRule>
  </conditionalFormatting>
  <conditionalFormatting sqref="BN7:BN28">
    <cfRule type="expression" dxfId="35" priority="6" stopIfTrue="1">
      <formula>A7="X"</formula>
    </cfRule>
  </conditionalFormatting>
  <conditionalFormatting sqref="BO7:BO28">
    <cfRule type="expression" dxfId="34" priority="7" stopIfTrue="1">
      <formula>A7="X"</formula>
    </cfRule>
  </conditionalFormatting>
  <conditionalFormatting sqref="I5:I28">
    <cfRule type="expression" dxfId="33" priority="8" stopIfTrue="1">
      <formula>I5&gt;150</formula>
    </cfRule>
    <cfRule type="expression" dxfId="32" priority="9" stopIfTrue="1">
      <formula>I5&lt;-150</formula>
    </cfRule>
  </conditionalFormatting>
  <conditionalFormatting sqref="P5:P28">
    <cfRule type="expression" dxfId="31" priority="10" stopIfTrue="1">
      <formula>P5=999</formula>
    </cfRule>
  </conditionalFormatting>
  <conditionalFormatting sqref="R5:R28 T5:T28 V5:V28">
    <cfRule type="expression" dxfId="30" priority="11" stopIfTrue="1">
      <formula>R5=999</formula>
    </cfRule>
  </conditionalFormatting>
  <conditionalFormatting sqref="X5:X28 Z5:Z28 AB5:AB28 AD5:AD28 AF5:AF28 AH5:AH28 AJ5:AJ28">
    <cfRule type="expression" dxfId="29" priority="12" stopIfTrue="1">
      <formula>X5=999</formula>
    </cfRule>
  </conditionalFormatting>
  <conditionalFormatting sqref="Q3:AK3">
    <cfRule type="expression" dxfId="28" priority="13" stopIfTrue="1">
      <formula>$Q$3=""</formula>
    </cfRule>
  </conditionalFormatting>
  <conditionalFormatting sqref="J5">
    <cfRule type="expression" dxfId="27" priority="14" stopIfTrue="1">
      <formula>$J5=""</formula>
    </cfRule>
  </conditionalFormatting>
  <conditionalFormatting sqref="J6:J28">
    <cfRule type="expression" dxfId="26" priority="15" stopIfTrue="1">
      <formula>$J6=0</formula>
    </cfRule>
  </conditionalFormatting>
  <conditionalFormatting sqref="C32:K32">
    <cfRule type="expression" dxfId="25" priority="16" stopIfTrue="1">
      <formula>$C$32=0</formula>
    </cfRule>
  </conditionalFormatting>
  <conditionalFormatting sqref="Q32:AD32">
    <cfRule type="expression" dxfId="24" priority="17" stopIfTrue="1">
      <formula>$Q$32=0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26"/>
  <sheetViews>
    <sheetView zoomScaleNormal="100" workbookViewId="0">
      <selection activeCell="A4" sqref="A1:BW1048576"/>
    </sheetView>
  </sheetViews>
  <sheetFormatPr defaultRowHeight="12.75" x14ac:dyDescent="0.2"/>
  <cols>
    <col min="1" max="180" width="9.140625" style="1"/>
    <col min="181" max="181" width="3.42578125" style="1" customWidth="1"/>
    <col min="182" max="182" width="17.42578125" style="1" customWidth="1"/>
    <col min="183" max="183" width="11.28515625" style="1" customWidth="1"/>
    <col min="184" max="184" width="5" style="1" customWidth="1"/>
    <col min="185" max="192" width="4.7109375" style="1" customWidth="1"/>
    <col min="193" max="195" width="5" style="1" customWidth="1"/>
    <col min="196" max="196" width="3.28515625" style="1" customWidth="1"/>
    <col min="197" max="197" width="2.7109375" style="1" customWidth="1"/>
    <col min="198" max="198" width="3.28515625" style="1" customWidth="1"/>
    <col min="199" max="199" width="2.7109375" style="1" customWidth="1"/>
    <col min="200" max="200" width="3.28515625" style="1" customWidth="1"/>
    <col min="201" max="201" width="2.7109375" style="1" customWidth="1"/>
    <col min="202" max="202" width="3.28515625" style="1" customWidth="1"/>
    <col min="203" max="203" width="2.7109375" style="1" customWidth="1"/>
    <col min="204" max="204" width="3.28515625" style="1" customWidth="1"/>
    <col min="205" max="205" width="2.7109375" style="1" customWidth="1"/>
    <col min="206" max="206" width="3.28515625" style="1" customWidth="1"/>
    <col min="207" max="207" width="2.7109375" style="1" customWidth="1"/>
    <col min="208" max="208" width="3.28515625" style="1" customWidth="1"/>
    <col min="209" max="209" width="2.7109375" style="1" customWidth="1"/>
    <col min="210" max="210" width="3.28515625" style="1" customWidth="1"/>
    <col min="211" max="211" width="2.7109375" style="1" customWidth="1"/>
    <col min="212" max="212" width="3.28515625" style="1" customWidth="1"/>
    <col min="213" max="213" width="2.7109375" style="1" customWidth="1"/>
    <col min="214" max="214" width="3.28515625" style="1" customWidth="1"/>
    <col min="215" max="215" width="2.7109375" style="1" customWidth="1"/>
    <col min="216" max="216" width="3.28515625" style="1" customWidth="1"/>
    <col min="217" max="217" width="2.7109375" style="1" customWidth="1"/>
    <col min="218" max="218" width="2.42578125" style="1" customWidth="1"/>
    <col min="219" max="219" width="2.28515625" style="1" customWidth="1"/>
    <col min="220" max="220" width="2.42578125" style="1" customWidth="1"/>
    <col min="221" max="231" width="4.140625" style="1" customWidth="1"/>
    <col min="232" max="232" width="2.42578125" style="1" customWidth="1"/>
    <col min="233" max="243" width="4.140625" style="1" customWidth="1"/>
    <col min="244" max="244" width="5.85546875" style="1" customWidth="1"/>
    <col min="245" max="246" width="6.42578125" style="1" customWidth="1"/>
    <col min="247" max="247" width="6.7109375" style="1" customWidth="1"/>
    <col min="248" max="436" width="9.140625" style="1"/>
    <col min="437" max="437" width="3.42578125" style="1" customWidth="1"/>
    <col min="438" max="438" width="17.42578125" style="1" customWidth="1"/>
    <col min="439" max="439" width="11.28515625" style="1" customWidth="1"/>
    <col min="440" max="440" width="5" style="1" customWidth="1"/>
    <col min="441" max="448" width="4.7109375" style="1" customWidth="1"/>
    <col min="449" max="451" width="5" style="1" customWidth="1"/>
    <col min="452" max="452" width="3.28515625" style="1" customWidth="1"/>
    <col min="453" max="453" width="2.7109375" style="1" customWidth="1"/>
    <col min="454" max="454" width="3.28515625" style="1" customWidth="1"/>
    <col min="455" max="455" width="2.7109375" style="1" customWidth="1"/>
    <col min="456" max="456" width="3.28515625" style="1" customWidth="1"/>
    <col min="457" max="457" width="2.7109375" style="1" customWidth="1"/>
    <col min="458" max="458" width="3.28515625" style="1" customWidth="1"/>
    <col min="459" max="459" width="2.7109375" style="1" customWidth="1"/>
    <col min="460" max="460" width="3.28515625" style="1" customWidth="1"/>
    <col min="461" max="461" width="2.7109375" style="1" customWidth="1"/>
    <col min="462" max="462" width="3.28515625" style="1" customWidth="1"/>
    <col min="463" max="463" width="2.7109375" style="1" customWidth="1"/>
    <col min="464" max="464" width="3.28515625" style="1" customWidth="1"/>
    <col min="465" max="465" width="2.7109375" style="1" customWidth="1"/>
    <col min="466" max="466" width="3.28515625" style="1" customWidth="1"/>
    <col min="467" max="467" width="2.7109375" style="1" customWidth="1"/>
    <col min="468" max="468" width="3.28515625" style="1" customWidth="1"/>
    <col min="469" max="469" width="2.7109375" style="1" customWidth="1"/>
    <col min="470" max="470" width="3.28515625" style="1" customWidth="1"/>
    <col min="471" max="471" width="2.7109375" style="1" customWidth="1"/>
    <col min="472" max="472" width="3.28515625" style="1" customWidth="1"/>
    <col min="473" max="473" width="2.7109375" style="1" customWidth="1"/>
    <col min="474" max="474" width="2.42578125" style="1" customWidth="1"/>
    <col min="475" max="475" width="2.28515625" style="1" customWidth="1"/>
    <col min="476" max="476" width="2.42578125" style="1" customWidth="1"/>
    <col min="477" max="487" width="4.140625" style="1" customWidth="1"/>
    <col min="488" max="488" width="2.42578125" style="1" customWidth="1"/>
    <col min="489" max="499" width="4.140625" style="1" customWidth="1"/>
    <col min="500" max="500" width="5.85546875" style="1" customWidth="1"/>
    <col min="501" max="502" width="6.42578125" style="1" customWidth="1"/>
    <col min="503" max="503" width="6.7109375" style="1" customWidth="1"/>
    <col min="504" max="692" width="9.140625" style="1"/>
    <col min="693" max="693" width="3.42578125" style="1" customWidth="1"/>
    <col min="694" max="694" width="17.42578125" style="1" customWidth="1"/>
    <col min="695" max="695" width="11.28515625" style="1" customWidth="1"/>
    <col min="696" max="696" width="5" style="1" customWidth="1"/>
    <col min="697" max="704" width="4.7109375" style="1" customWidth="1"/>
    <col min="705" max="707" width="5" style="1" customWidth="1"/>
    <col min="708" max="708" width="3.28515625" style="1" customWidth="1"/>
    <col min="709" max="709" width="2.7109375" style="1" customWidth="1"/>
    <col min="710" max="710" width="3.28515625" style="1" customWidth="1"/>
    <col min="711" max="711" width="2.7109375" style="1" customWidth="1"/>
    <col min="712" max="712" width="3.28515625" style="1" customWidth="1"/>
    <col min="713" max="713" width="2.7109375" style="1" customWidth="1"/>
    <col min="714" max="714" width="3.28515625" style="1" customWidth="1"/>
    <col min="715" max="715" width="2.7109375" style="1" customWidth="1"/>
    <col min="716" max="716" width="3.28515625" style="1" customWidth="1"/>
    <col min="717" max="717" width="2.7109375" style="1" customWidth="1"/>
    <col min="718" max="718" width="3.28515625" style="1" customWidth="1"/>
    <col min="719" max="719" width="2.7109375" style="1" customWidth="1"/>
    <col min="720" max="720" width="3.28515625" style="1" customWidth="1"/>
    <col min="721" max="721" width="2.7109375" style="1" customWidth="1"/>
    <col min="722" max="722" width="3.28515625" style="1" customWidth="1"/>
    <col min="723" max="723" width="2.7109375" style="1" customWidth="1"/>
    <col min="724" max="724" width="3.28515625" style="1" customWidth="1"/>
    <col min="725" max="725" width="2.7109375" style="1" customWidth="1"/>
    <col min="726" max="726" width="3.28515625" style="1" customWidth="1"/>
    <col min="727" max="727" width="2.7109375" style="1" customWidth="1"/>
    <col min="728" max="728" width="3.28515625" style="1" customWidth="1"/>
    <col min="729" max="729" width="2.7109375" style="1" customWidth="1"/>
    <col min="730" max="730" width="2.42578125" style="1" customWidth="1"/>
    <col min="731" max="731" width="2.28515625" style="1" customWidth="1"/>
    <col min="732" max="732" width="2.42578125" style="1" customWidth="1"/>
    <col min="733" max="743" width="4.140625" style="1" customWidth="1"/>
    <col min="744" max="744" width="2.42578125" style="1" customWidth="1"/>
    <col min="745" max="755" width="4.140625" style="1" customWidth="1"/>
    <col min="756" max="756" width="5.85546875" style="1" customWidth="1"/>
    <col min="757" max="758" width="6.42578125" style="1" customWidth="1"/>
    <col min="759" max="759" width="6.7109375" style="1" customWidth="1"/>
    <col min="760" max="948" width="9.140625" style="1"/>
    <col min="949" max="949" width="3.42578125" style="1" customWidth="1"/>
    <col min="950" max="950" width="17.42578125" style="1" customWidth="1"/>
    <col min="951" max="951" width="11.28515625" style="1" customWidth="1"/>
    <col min="952" max="952" width="5" style="1" customWidth="1"/>
    <col min="953" max="960" width="4.7109375" style="1" customWidth="1"/>
    <col min="961" max="963" width="5" style="1" customWidth="1"/>
    <col min="964" max="964" width="3.28515625" style="1" customWidth="1"/>
    <col min="965" max="965" width="2.7109375" style="1" customWidth="1"/>
    <col min="966" max="966" width="3.28515625" style="1" customWidth="1"/>
    <col min="967" max="967" width="2.7109375" style="1" customWidth="1"/>
    <col min="968" max="968" width="3.28515625" style="1" customWidth="1"/>
    <col min="969" max="969" width="2.7109375" style="1" customWidth="1"/>
    <col min="970" max="970" width="3.28515625" style="1" customWidth="1"/>
    <col min="971" max="971" width="2.7109375" style="1" customWidth="1"/>
    <col min="972" max="972" width="3.28515625" style="1" customWidth="1"/>
    <col min="973" max="973" width="2.7109375" style="1" customWidth="1"/>
    <col min="974" max="974" width="3.28515625" style="1" customWidth="1"/>
    <col min="975" max="975" width="2.7109375" style="1" customWidth="1"/>
    <col min="976" max="976" width="3.28515625" style="1" customWidth="1"/>
    <col min="977" max="977" width="2.7109375" style="1" customWidth="1"/>
    <col min="978" max="978" width="3.28515625" style="1" customWidth="1"/>
    <col min="979" max="979" width="2.7109375" style="1" customWidth="1"/>
    <col min="980" max="980" width="3.28515625" style="1" customWidth="1"/>
    <col min="981" max="981" width="2.7109375" style="1" customWidth="1"/>
    <col min="982" max="982" width="3.28515625" style="1" customWidth="1"/>
    <col min="983" max="983" width="2.7109375" style="1" customWidth="1"/>
    <col min="984" max="984" width="3.28515625" style="1" customWidth="1"/>
    <col min="985" max="985" width="2.7109375" style="1" customWidth="1"/>
    <col min="986" max="986" width="2.42578125" style="1" customWidth="1"/>
    <col min="987" max="987" width="2.28515625" style="1" customWidth="1"/>
    <col min="988" max="988" width="2.42578125" style="1" customWidth="1"/>
    <col min="989" max="999" width="4.140625" style="1" customWidth="1"/>
    <col min="1000" max="1000" width="2.42578125" style="1" customWidth="1"/>
    <col min="1001" max="1011" width="4.140625" style="1" customWidth="1"/>
    <col min="1012" max="1012" width="5.85546875" style="1" customWidth="1"/>
    <col min="1013" max="1014" width="6.42578125" style="1" customWidth="1"/>
    <col min="1015" max="1015" width="6.7109375" style="1" customWidth="1"/>
    <col min="1016" max="1204" width="9.140625" style="1"/>
    <col min="1205" max="1205" width="3.42578125" style="1" customWidth="1"/>
    <col min="1206" max="1206" width="17.42578125" style="1" customWidth="1"/>
    <col min="1207" max="1207" width="11.28515625" style="1" customWidth="1"/>
    <col min="1208" max="1208" width="5" style="1" customWidth="1"/>
    <col min="1209" max="1216" width="4.7109375" style="1" customWidth="1"/>
    <col min="1217" max="1219" width="5" style="1" customWidth="1"/>
    <col min="1220" max="1220" width="3.28515625" style="1" customWidth="1"/>
    <col min="1221" max="1221" width="2.7109375" style="1" customWidth="1"/>
    <col min="1222" max="1222" width="3.28515625" style="1" customWidth="1"/>
    <col min="1223" max="1223" width="2.7109375" style="1" customWidth="1"/>
    <col min="1224" max="1224" width="3.28515625" style="1" customWidth="1"/>
    <col min="1225" max="1225" width="2.7109375" style="1" customWidth="1"/>
    <col min="1226" max="1226" width="3.28515625" style="1" customWidth="1"/>
    <col min="1227" max="1227" width="2.7109375" style="1" customWidth="1"/>
    <col min="1228" max="1228" width="3.28515625" style="1" customWidth="1"/>
    <col min="1229" max="1229" width="2.7109375" style="1" customWidth="1"/>
    <col min="1230" max="1230" width="3.28515625" style="1" customWidth="1"/>
    <col min="1231" max="1231" width="2.7109375" style="1" customWidth="1"/>
    <col min="1232" max="1232" width="3.28515625" style="1" customWidth="1"/>
    <col min="1233" max="1233" width="2.7109375" style="1" customWidth="1"/>
    <col min="1234" max="1234" width="3.28515625" style="1" customWidth="1"/>
    <col min="1235" max="1235" width="2.7109375" style="1" customWidth="1"/>
    <col min="1236" max="1236" width="3.28515625" style="1" customWidth="1"/>
    <col min="1237" max="1237" width="2.7109375" style="1" customWidth="1"/>
    <col min="1238" max="1238" width="3.28515625" style="1" customWidth="1"/>
    <col min="1239" max="1239" width="2.7109375" style="1" customWidth="1"/>
    <col min="1240" max="1240" width="3.28515625" style="1" customWidth="1"/>
    <col min="1241" max="1241" width="2.7109375" style="1" customWidth="1"/>
    <col min="1242" max="1242" width="2.42578125" style="1" customWidth="1"/>
    <col min="1243" max="1243" width="2.28515625" style="1" customWidth="1"/>
    <col min="1244" max="1244" width="2.42578125" style="1" customWidth="1"/>
    <col min="1245" max="1255" width="4.140625" style="1" customWidth="1"/>
    <col min="1256" max="1256" width="2.42578125" style="1" customWidth="1"/>
    <col min="1257" max="1267" width="4.140625" style="1" customWidth="1"/>
    <col min="1268" max="1268" width="5.85546875" style="1" customWidth="1"/>
    <col min="1269" max="1270" width="6.42578125" style="1" customWidth="1"/>
    <col min="1271" max="1271" width="6.7109375" style="1" customWidth="1"/>
    <col min="1272" max="1460" width="9.140625" style="1"/>
    <col min="1461" max="1461" width="3.42578125" style="1" customWidth="1"/>
    <col min="1462" max="1462" width="17.42578125" style="1" customWidth="1"/>
    <col min="1463" max="1463" width="11.28515625" style="1" customWidth="1"/>
    <col min="1464" max="1464" width="5" style="1" customWidth="1"/>
    <col min="1465" max="1472" width="4.7109375" style="1" customWidth="1"/>
    <col min="1473" max="1475" width="5" style="1" customWidth="1"/>
    <col min="1476" max="1476" width="3.28515625" style="1" customWidth="1"/>
    <col min="1477" max="1477" width="2.7109375" style="1" customWidth="1"/>
    <col min="1478" max="1478" width="3.28515625" style="1" customWidth="1"/>
    <col min="1479" max="1479" width="2.7109375" style="1" customWidth="1"/>
    <col min="1480" max="1480" width="3.28515625" style="1" customWidth="1"/>
    <col min="1481" max="1481" width="2.7109375" style="1" customWidth="1"/>
    <col min="1482" max="1482" width="3.28515625" style="1" customWidth="1"/>
    <col min="1483" max="1483" width="2.7109375" style="1" customWidth="1"/>
    <col min="1484" max="1484" width="3.28515625" style="1" customWidth="1"/>
    <col min="1485" max="1485" width="2.7109375" style="1" customWidth="1"/>
    <col min="1486" max="1486" width="3.28515625" style="1" customWidth="1"/>
    <col min="1487" max="1487" width="2.7109375" style="1" customWidth="1"/>
    <col min="1488" max="1488" width="3.28515625" style="1" customWidth="1"/>
    <col min="1489" max="1489" width="2.7109375" style="1" customWidth="1"/>
    <col min="1490" max="1490" width="3.28515625" style="1" customWidth="1"/>
    <col min="1491" max="1491" width="2.7109375" style="1" customWidth="1"/>
    <col min="1492" max="1492" width="3.28515625" style="1" customWidth="1"/>
    <col min="1493" max="1493" width="2.7109375" style="1" customWidth="1"/>
    <col min="1494" max="1494" width="3.28515625" style="1" customWidth="1"/>
    <col min="1495" max="1495" width="2.7109375" style="1" customWidth="1"/>
    <col min="1496" max="1496" width="3.28515625" style="1" customWidth="1"/>
    <col min="1497" max="1497" width="2.7109375" style="1" customWidth="1"/>
    <col min="1498" max="1498" width="2.42578125" style="1" customWidth="1"/>
    <col min="1499" max="1499" width="2.28515625" style="1" customWidth="1"/>
    <col min="1500" max="1500" width="2.42578125" style="1" customWidth="1"/>
    <col min="1501" max="1511" width="4.140625" style="1" customWidth="1"/>
    <col min="1512" max="1512" width="2.42578125" style="1" customWidth="1"/>
    <col min="1513" max="1523" width="4.140625" style="1" customWidth="1"/>
    <col min="1524" max="1524" width="5.85546875" style="1" customWidth="1"/>
    <col min="1525" max="1526" width="6.42578125" style="1" customWidth="1"/>
    <col min="1527" max="1527" width="6.7109375" style="1" customWidth="1"/>
    <col min="1528" max="1716" width="9.140625" style="1"/>
    <col min="1717" max="1717" width="3.42578125" style="1" customWidth="1"/>
    <col min="1718" max="1718" width="17.42578125" style="1" customWidth="1"/>
    <col min="1719" max="1719" width="11.28515625" style="1" customWidth="1"/>
    <col min="1720" max="1720" width="5" style="1" customWidth="1"/>
    <col min="1721" max="1728" width="4.7109375" style="1" customWidth="1"/>
    <col min="1729" max="1731" width="5" style="1" customWidth="1"/>
    <col min="1732" max="1732" width="3.28515625" style="1" customWidth="1"/>
    <col min="1733" max="1733" width="2.7109375" style="1" customWidth="1"/>
    <col min="1734" max="1734" width="3.28515625" style="1" customWidth="1"/>
    <col min="1735" max="1735" width="2.7109375" style="1" customWidth="1"/>
    <col min="1736" max="1736" width="3.28515625" style="1" customWidth="1"/>
    <col min="1737" max="1737" width="2.7109375" style="1" customWidth="1"/>
    <col min="1738" max="1738" width="3.28515625" style="1" customWidth="1"/>
    <col min="1739" max="1739" width="2.7109375" style="1" customWidth="1"/>
    <col min="1740" max="1740" width="3.28515625" style="1" customWidth="1"/>
    <col min="1741" max="1741" width="2.7109375" style="1" customWidth="1"/>
    <col min="1742" max="1742" width="3.28515625" style="1" customWidth="1"/>
    <col min="1743" max="1743" width="2.7109375" style="1" customWidth="1"/>
    <col min="1744" max="1744" width="3.28515625" style="1" customWidth="1"/>
    <col min="1745" max="1745" width="2.7109375" style="1" customWidth="1"/>
    <col min="1746" max="1746" width="3.28515625" style="1" customWidth="1"/>
    <col min="1747" max="1747" width="2.7109375" style="1" customWidth="1"/>
    <col min="1748" max="1748" width="3.28515625" style="1" customWidth="1"/>
    <col min="1749" max="1749" width="2.7109375" style="1" customWidth="1"/>
    <col min="1750" max="1750" width="3.28515625" style="1" customWidth="1"/>
    <col min="1751" max="1751" width="2.7109375" style="1" customWidth="1"/>
    <col min="1752" max="1752" width="3.28515625" style="1" customWidth="1"/>
    <col min="1753" max="1753" width="2.7109375" style="1" customWidth="1"/>
    <col min="1754" max="1754" width="2.42578125" style="1" customWidth="1"/>
    <col min="1755" max="1755" width="2.28515625" style="1" customWidth="1"/>
    <col min="1756" max="1756" width="2.42578125" style="1" customWidth="1"/>
    <col min="1757" max="1767" width="4.140625" style="1" customWidth="1"/>
    <col min="1768" max="1768" width="2.42578125" style="1" customWidth="1"/>
    <col min="1769" max="1779" width="4.140625" style="1" customWidth="1"/>
    <col min="1780" max="1780" width="5.85546875" style="1" customWidth="1"/>
    <col min="1781" max="1782" width="6.42578125" style="1" customWidth="1"/>
    <col min="1783" max="1783" width="6.7109375" style="1" customWidth="1"/>
    <col min="1784" max="1972" width="9.140625" style="1"/>
    <col min="1973" max="1973" width="3.42578125" style="1" customWidth="1"/>
    <col min="1974" max="1974" width="17.42578125" style="1" customWidth="1"/>
    <col min="1975" max="1975" width="11.28515625" style="1" customWidth="1"/>
    <col min="1976" max="1976" width="5" style="1" customWidth="1"/>
    <col min="1977" max="1984" width="4.7109375" style="1" customWidth="1"/>
    <col min="1985" max="1987" width="5" style="1" customWidth="1"/>
    <col min="1988" max="1988" width="3.28515625" style="1" customWidth="1"/>
    <col min="1989" max="1989" width="2.7109375" style="1" customWidth="1"/>
    <col min="1990" max="1990" width="3.28515625" style="1" customWidth="1"/>
    <col min="1991" max="1991" width="2.7109375" style="1" customWidth="1"/>
    <col min="1992" max="1992" width="3.28515625" style="1" customWidth="1"/>
    <col min="1993" max="1993" width="2.7109375" style="1" customWidth="1"/>
    <col min="1994" max="1994" width="3.28515625" style="1" customWidth="1"/>
    <col min="1995" max="1995" width="2.7109375" style="1" customWidth="1"/>
    <col min="1996" max="1996" width="3.28515625" style="1" customWidth="1"/>
    <col min="1997" max="1997" width="2.7109375" style="1" customWidth="1"/>
    <col min="1998" max="1998" width="3.28515625" style="1" customWidth="1"/>
    <col min="1999" max="1999" width="2.7109375" style="1" customWidth="1"/>
    <col min="2000" max="2000" width="3.28515625" style="1" customWidth="1"/>
    <col min="2001" max="2001" width="2.7109375" style="1" customWidth="1"/>
    <col min="2002" max="2002" width="3.28515625" style="1" customWidth="1"/>
    <col min="2003" max="2003" width="2.7109375" style="1" customWidth="1"/>
    <col min="2004" max="2004" width="3.28515625" style="1" customWidth="1"/>
    <col min="2005" max="2005" width="2.7109375" style="1" customWidth="1"/>
    <col min="2006" max="2006" width="3.28515625" style="1" customWidth="1"/>
    <col min="2007" max="2007" width="2.7109375" style="1" customWidth="1"/>
    <col min="2008" max="2008" width="3.28515625" style="1" customWidth="1"/>
    <col min="2009" max="2009" width="2.7109375" style="1" customWidth="1"/>
    <col min="2010" max="2010" width="2.42578125" style="1" customWidth="1"/>
    <col min="2011" max="2011" width="2.28515625" style="1" customWidth="1"/>
    <col min="2012" max="2012" width="2.42578125" style="1" customWidth="1"/>
    <col min="2013" max="2023" width="4.140625" style="1" customWidth="1"/>
    <col min="2024" max="2024" width="2.42578125" style="1" customWidth="1"/>
    <col min="2025" max="2035" width="4.140625" style="1" customWidth="1"/>
    <col min="2036" max="2036" width="5.85546875" style="1" customWidth="1"/>
    <col min="2037" max="2038" width="6.42578125" style="1" customWidth="1"/>
    <col min="2039" max="2039" width="6.7109375" style="1" customWidth="1"/>
    <col min="2040" max="2228" width="9.140625" style="1"/>
    <col min="2229" max="2229" width="3.42578125" style="1" customWidth="1"/>
    <col min="2230" max="2230" width="17.42578125" style="1" customWidth="1"/>
    <col min="2231" max="2231" width="11.28515625" style="1" customWidth="1"/>
    <col min="2232" max="2232" width="5" style="1" customWidth="1"/>
    <col min="2233" max="2240" width="4.7109375" style="1" customWidth="1"/>
    <col min="2241" max="2243" width="5" style="1" customWidth="1"/>
    <col min="2244" max="2244" width="3.28515625" style="1" customWidth="1"/>
    <col min="2245" max="2245" width="2.7109375" style="1" customWidth="1"/>
    <col min="2246" max="2246" width="3.28515625" style="1" customWidth="1"/>
    <col min="2247" max="2247" width="2.7109375" style="1" customWidth="1"/>
    <col min="2248" max="2248" width="3.28515625" style="1" customWidth="1"/>
    <col min="2249" max="2249" width="2.7109375" style="1" customWidth="1"/>
    <col min="2250" max="2250" width="3.28515625" style="1" customWidth="1"/>
    <col min="2251" max="2251" width="2.7109375" style="1" customWidth="1"/>
    <col min="2252" max="2252" width="3.28515625" style="1" customWidth="1"/>
    <col min="2253" max="2253" width="2.7109375" style="1" customWidth="1"/>
    <col min="2254" max="2254" width="3.28515625" style="1" customWidth="1"/>
    <col min="2255" max="2255" width="2.7109375" style="1" customWidth="1"/>
    <col min="2256" max="2256" width="3.28515625" style="1" customWidth="1"/>
    <col min="2257" max="2257" width="2.7109375" style="1" customWidth="1"/>
    <col min="2258" max="2258" width="3.28515625" style="1" customWidth="1"/>
    <col min="2259" max="2259" width="2.7109375" style="1" customWidth="1"/>
    <col min="2260" max="2260" width="3.28515625" style="1" customWidth="1"/>
    <col min="2261" max="2261" width="2.7109375" style="1" customWidth="1"/>
    <col min="2262" max="2262" width="3.28515625" style="1" customWidth="1"/>
    <col min="2263" max="2263" width="2.7109375" style="1" customWidth="1"/>
    <col min="2264" max="2264" width="3.28515625" style="1" customWidth="1"/>
    <col min="2265" max="2265" width="2.7109375" style="1" customWidth="1"/>
    <col min="2266" max="2266" width="2.42578125" style="1" customWidth="1"/>
    <col min="2267" max="2267" width="2.28515625" style="1" customWidth="1"/>
    <col min="2268" max="2268" width="2.42578125" style="1" customWidth="1"/>
    <col min="2269" max="2279" width="4.140625" style="1" customWidth="1"/>
    <col min="2280" max="2280" width="2.42578125" style="1" customWidth="1"/>
    <col min="2281" max="2291" width="4.140625" style="1" customWidth="1"/>
    <col min="2292" max="2292" width="5.85546875" style="1" customWidth="1"/>
    <col min="2293" max="2294" width="6.42578125" style="1" customWidth="1"/>
    <col min="2295" max="2295" width="6.7109375" style="1" customWidth="1"/>
    <col min="2296" max="2484" width="9.140625" style="1"/>
    <col min="2485" max="2485" width="3.42578125" style="1" customWidth="1"/>
    <col min="2486" max="2486" width="17.42578125" style="1" customWidth="1"/>
    <col min="2487" max="2487" width="11.28515625" style="1" customWidth="1"/>
    <col min="2488" max="2488" width="5" style="1" customWidth="1"/>
    <col min="2489" max="2496" width="4.7109375" style="1" customWidth="1"/>
    <col min="2497" max="2499" width="5" style="1" customWidth="1"/>
    <col min="2500" max="2500" width="3.28515625" style="1" customWidth="1"/>
    <col min="2501" max="2501" width="2.7109375" style="1" customWidth="1"/>
    <col min="2502" max="2502" width="3.28515625" style="1" customWidth="1"/>
    <col min="2503" max="2503" width="2.7109375" style="1" customWidth="1"/>
    <col min="2504" max="2504" width="3.28515625" style="1" customWidth="1"/>
    <col min="2505" max="2505" width="2.7109375" style="1" customWidth="1"/>
    <col min="2506" max="2506" width="3.28515625" style="1" customWidth="1"/>
    <col min="2507" max="2507" width="2.7109375" style="1" customWidth="1"/>
    <col min="2508" max="2508" width="3.28515625" style="1" customWidth="1"/>
    <col min="2509" max="2509" width="2.7109375" style="1" customWidth="1"/>
    <col min="2510" max="2510" width="3.28515625" style="1" customWidth="1"/>
    <col min="2511" max="2511" width="2.7109375" style="1" customWidth="1"/>
    <col min="2512" max="2512" width="3.28515625" style="1" customWidth="1"/>
    <col min="2513" max="2513" width="2.7109375" style="1" customWidth="1"/>
    <col min="2514" max="2514" width="3.28515625" style="1" customWidth="1"/>
    <col min="2515" max="2515" width="2.7109375" style="1" customWidth="1"/>
    <col min="2516" max="2516" width="3.28515625" style="1" customWidth="1"/>
    <col min="2517" max="2517" width="2.7109375" style="1" customWidth="1"/>
    <col min="2518" max="2518" width="3.28515625" style="1" customWidth="1"/>
    <col min="2519" max="2519" width="2.7109375" style="1" customWidth="1"/>
    <col min="2520" max="2520" width="3.28515625" style="1" customWidth="1"/>
    <col min="2521" max="2521" width="2.7109375" style="1" customWidth="1"/>
    <col min="2522" max="2522" width="2.42578125" style="1" customWidth="1"/>
    <col min="2523" max="2523" width="2.28515625" style="1" customWidth="1"/>
    <col min="2524" max="2524" width="2.42578125" style="1" customWidth="1"/>
    <col min="2525" max="2535" width="4.140625" style="1" customWidth="1"/>
    <col min="2536" max="2536" width="2.42578125" style="1" customWidth="1"/>
    <col min="2537" max="2547" width="4.140625" style="1" customWidth="1"/>
    <col min="2548" max="2548" width="5.85546875" style="1" customWidth="1"/>
    <col min="2549" max="2550" width="6.42578125" style="1" customWidth="1"/>
    <col min="2551" max="2551" width="6.7109375" style="1" customWidth="1"/>
    <col min="2552" max="2740" width="9.140625" style="1"/>
    <col min="2741" max="2741" width="3.42578125" style="1" customWidth="1"/>
    <col min="2742" max="2742" width="17.42578125" style="1" customWidth="1"/>
    <col min="2743" max="2743" width="11.28515625" style="1" customWidth="1"/>
    <col min="2744" max="2744" width="5" style="1" customWidth="1"/>
    <col min="2745" max="2752" width="4.7109375" style="1" customWidth="1"/>
    <col min="2753" max="2755" width="5" style="1" customWidth="1"/>
    <col min="2756" max="2756" width="3.28515625" style="1" customWidth="1"/>
    <col min="2757" max="2757" width="2.7109375" style="1" customWidth="1"/>
    <col min="2758" max="2758" width="3.28515625" style="1" customWidth="1"/>
    <col min="2759" max="2759" width="2.7109375" style="1" customWidth="1"/>
    <col min="2760" max="2760" width="3.28515625" style="1" customWidth="1"/>
    <col min="2761" max="2761" width="2.7109375" style="1" customWidth="1"/>
    <col min="2762" max="2762" width="3.28515625" style="1" customWidth="1"/>
    <col min="2763" max="2763" width="2.7109375" style="1" customWidth="1"/>
    <col min="2764" max="2764" width="3.28515625" style="1" customWidth="1"/>
    <col min="2765" max="2765" width="2.7109375" style="1" customWidth="1"/>
    <col min="2766" max="2766" width="3.28515625" style="1" customWidth="1"/>
    <col min="2767" max="2767" width="2.7109375" style="1" customWidth="1"/>
    <col min="2768" max="2768" width="3.28515625" style="1" customWidth="1"/>
    <col min="2769" max="2769" width="2.7109375" style="1" customWidth="1"/>
    <col min="2770" max="2770" width="3.28515625" style="1" customWidth="1"/>
    <col min="2771" max="2771" width="2.7109375" style="1" customWidth="1"/>
    <col min="2772" max="2772" width="3.28515625" style="1" customWidth="1"/>
    <col min="2773" max="2773" width="2.7109375" style="1" customWidth="1"/>
    <col min="2774" max="2774" width="3.28515625" style="1" customWidth="1"/>
    <col min="2775" max="2775" width="2.7109375" style="1" customWidth="1"/>
    <col min="2776" max="2776" width="3.28515625" style="1" customWidth="1"/>
    <col min="2777" max="2777" width="2.7109375" style="1" customWidth="1"/>
    <col min="2778" max="2778" width="2.42578125" style="1" customWidth="1"/>
    <col min="2779" max="2779" width="2.28515625" style="1" customWidth="1"/>
    <col min="2780" max="2780" width="2.42578125" style="1" customWidth="1"/>
    <col min="2781" max="2791" width="4.140625" style="1" customWidth="1"/>
    <col min="2792" max="2792" width="2.42578125" style="1" customWidth="1"/>
    <col min="2793" max="2803" width="4.140625" style="1" customWidth="1"/>
    <col min="2804" max="2804" width="5.85546875" style="1" customWidth="1"/>
    <col min="2805" max="2806" width="6.42578125" style="1" customWidth="1"/>
    <col min="2807" max="2807" width="6.7109375" style="1" customWidth="1"/>
    <col min="2808" max="2996" width="9.140625" style="1"/>
    <col min="2997" max="2997" width="3.42578125" style="1" customWidth="1"/>
    <col min="2998" max="2998" width="17.42578125" style="1" customWidth="1"/>
    <col min="2999" max="2999" width="11.28515625" style="1" customWidth="1"/>
    <col min="3000" max="3000" width="5" style="1" customWidth="1"/>
    <col min="3001" max="3008" width="4.7109375" style="1" customWidth="1"/>
    <col min="3009" max="3011" width="5" style="1" customWidth="1"/>
    <col min="3012" max="3012" width="3.28515625" style="1" customWidth="1"/>
    <col min="3013" max="3013" width="2.7109375" style="1" customWidth="1"/>
    <col min="3014" max="3014" width="3.28515625" style="1" customWidth="1"/>
    <col min="3015" max="3015" width="2.7109375" style="1" customWidth="1"/>
    <col min="3016" max="3016" width="3.28515625" style="1" customWidth="1"/>
    <col min="3017" max="3017" width="2.7109375" style="1" customWidth="1"/>
    <col min="3018" max="3018" width="3.28515625" style="1" customWidth="1"/>
    <col min="3019" max="3019" width="2.7109375" style="1" customWidth="1"/>
    <col min="3020" max="3020" width="3.28515625" style="1" customWidth="1"/>
    <col min="3021" max="3021" width="2.7109375" style="1" customWidth="1"/>
    <col min="3022" max="3022" width="3.28515625" style="1" customWidth="1"/>
    <col min="3023" max="3023" width="2.7109375" style="1" customWidth="1"/>
    <col min="3024" max="3024" width="3.28515625" style="1" customWidth="1"/>
    <col min="3025" max="3025" width="2.7109375" style="1" customWidth="1"/>
    <col min="3026" max="3026" width="3.28515625" style="1" customWidth="1"/>
    <col min="3027" max="3027" width="2.7109375" style="1" customWidth="1"/>
    <col min="3028" max="3028" width="3.28515625" style="1" customWidth="1"/>
    <col min="3029" max="3029" width="2.7109375" style="1" customWidth="1"/>
    <col min="3030" max="3030" width="3.28515625" style="1" customWidth="1"/>
    <col min="3031" max="3031" width="2.7109375" style="1" customWidth="1"/>
    <col min="3032" max="3032" width="3.28515625" style="1" customWidth="1"/>
    <col min="3033" max="3033" width="2.7109375" style="1" customWidth="1"/>
    <col min="3034" max="3034" width="2.42578125" style="1" customWidth="1"/>
    <col min="3035" max="3035" width="2.28515625" style="1" customWidth="1"/>
    <col min="3036" max="3036" width="2.42578125" style="1" customWidth="1"/>
    <col min="3037" max="3047" width="4.140625" style="1" customWidth="1"/>
    <col min="3048" max="3048" width="2.42578125" style="1" customWidth="1"/>
    <col min="3049" max="3059" width="4.140625" style="1" customWidth="1"/>
    <col min="3060" max="3060" width="5.85546875" style="1" customWidth="1"/>
    <col min="3061" max="3062" width="6.42578125" style="1" customWidth="1"/>
    <col min="3063" max="3063" width="6.7109375" style="1" customWidth="1"/>
    <col min="3064" max="3252" width="9.140625" style="1"/>
    <col min="3253" max="3253" width="3.42578125" style="1" customWidth="1"/>
    <col min="3254" max="3254" width="17.42578125" style="1" customWidth="1"/>
    <col min="3255" max="3255" width="11.28515625" style="1" customWidth="1"/>
    <col min="3256" max="3256" width="5" style="1" customWidth="1"/>
    <col min="3257" max="3264" width="4.7109375" style="1" customWidth="1"/>
    <col min="3265" max="3267" width="5" style="1" customWidth="1"/>
    <col min="3268" max="3268" width="3.28515625" style="1" customWidth="1"/>
    <col min="3269" max="3269" width="2.7109375" style="1" customWidth="1"/>
    <col min="3270" max="3270" width="3.28515625" style="1" customWidth="1"/>
    <col min="3271" max="3271" width="2.7109375" style="1" customWidth="1"/>
    <col min="3272" max="3272" width="3.28515625" style="1" customWidth="1"/>
    <col min="3273" max="3273" width="2.7109375" style="1" customWidth="1"/>
    <col min="3274" max="3274" width="3.28515625" style="1" customWidth="1"/>
    <col min="3275" max="3275" width="2.7109375" style="1" customWidth="1"/>
    <col min="3276" max="3276" width="3.28515625" style="1" customWidth="1"/>
    <col min="3277" max="3277" width="2.7109375" style="1" customWidth="1"/>
    <col min="3278" max="3278" width="3.28515625" style="1" customWidth="1"/>
    <col min="3279" max="3279" width="2.7109375" style="1" customWidth="1"/>
    <col min="3280" max="3280" width="3.28515625" style="1" customWidth="1"/>
    <col min="3281" max="3281" width="2.7109375" style="1" customWidth="1"/>
    <col min="3282" max="3282" width="3.28515625" style="1" customWidth="1"/>
    <col min="3283" max="3283" width="2.7109375" style="1" customWidth="1"/>
    <col min="3284" max="3284" width="3.28515625" style="1" customWidth="1"/>
    <col min="3285" max="3285" width="2.7109375" style="1" customWidth="1"/>
    <col min="3286" max="3286" width="3.28515625" style="1" customWidth="1"/>
    <col min="3287" max="3287" width="2.7109375" style="1" customWidth="1"/>
    <col min="3288" max="3288" width="3.28515625" style="1" customWidth="1"/>
    <col min="3289" max="3289" width="2.7109375" style="1" customWidth="1"/>
    <col min="3290" max="3290" width="2.42578125" style="1" customWidth="1"/>
    <col min="3291" max="3291" width="2.28515625" style="1" customWidth="1"/>
    <col min="3292" max="3292" width="2.42578125" style="1" customWidth="1"/>
    <col min="3293" max="3303" width="4.140625" style="1" customWidth="1"/>
    <col min="3304" max="3304" width="2.42578125" style="1" customWidth="1"/>
    <col min="3305" max="3315" width="4.140625" style="1" customWidth="1"/>
    <col min="3316" max="3316" width="5.85546875" style="1" customWidth="1"/>
    <col min="3317" max="3318" width="6.42578125" style="1" customWidth="1"/>
    <col min="3319" max="3319" width="6.7109375" style="1" customWidth="1"/>
    <col min="3320" max="3508" width="9.140625" style="1"/>
    <col min="3509" max="3509" width="3.42578125" style="1" customWidth="1"/>
    <col min="3510" max="3510" width="17.42578125" style="1" customWidth="1"/>
    <col min="3511" max="3511" width="11.28515625" style="1" customWidth="1"/>
    <col min="3512" max="3512" width="5" style="1" customWidth="1"/>
    <col min="3513" max="3520" width="4.7109375" style="1" customWidth="1"/>
    <col min="3521" max="3523" width="5" style="1" customWidth="1"/>
    <col min="3524" max="3524" width="3.28515625" style="1" customWidth="1"/>
    <col min="3525" max="3525" width="2.7109375" style="1" customWidth="1"/>
    <col min="3526" max="3526" width="3.28515625" style="1" customWidth="1"/>
    <col min="3527" max="3527" width="2.7109375" style="1" customWidth="1"/>
    <col min="3528" max="3528" width="3.28515625" style="1" customWidth="1"/>
    <col min="3529" max="3529" width="2.7109375" style="1" customWidth="1"/>
    <col min="3530" max="3530" width="3.28515625" style="1" customWidth="1"/>
    <col min="3531" max="3531" width="2.7109375" style="1" customWidth="1"/>
    <col min="3532" max="3532" width="3.28515625" style="1" customWidth="1"/>
    <col min="3533" max="3533" width="2.7109375" style="1" customWidth="1"/>
    <col min="3534" max="3534" width="3.28515625" style="1" customWidth="1"/>
    <col min="3535" max="3535" width="2.7109375" style="1" customWidth="1"/>
    <col min="3536" max="3536" width="3.28515625" style="1" customWidth="1"/>
    <col min="3537" max="3537" width="2.7109375" style="1" customWidth="1"/>
    <col min="3538" max="3538" width="3.28515625" style="1" customWidth="1"/>
    <col min="3539" max="3539" width="2.7109375" style="1" customWidth="1"/>
    <col min="3540" max="3540" width="3.28515625" style="1" customWidth="1"/>
    <col min="3541" max="3541" width="2.7109375" style="1" customWidth="1"/>
    <col min="3542" max="3542" width="3.28515625" style="1" customWidth="1"/>
    <col min="3543" max="3543" width="2.7109375" style="1" customWidth="1"/>
    <col min="3544" max="3544" width="3.28515625" style="1" customWidth="1"/>
    <col min="3545" max="3545" width="2.7109375" style="1" customWidth="1"/>
    <col min="3546" max="3546" width="2.42578125" style="1" customWidth="1"/>
    <col min="3547" max="3547" width="2.28515625" style="1" customWidth="1"/>
    <col min="3548" max="3548" width="2.42578125" style="1" customWidth="1"/>
    <col min="3549" max="3559" width="4.140625" style="1" customWidth="1"/>
    <col min="3560" max="3560" width="2.42578125" style="1" customWidth="1"/>
    <col min="3561" max="3571" width="4.140625" style="1" customWidth="1"/>
    <col min="3572" max="3572" width="5.85546875" style="1" customWidth="1"/>
    <col min="3573" max="3574" width="6.42578125" style="1" customWidth="1"/>
    <col min="3575" max="3575" width="6.7109375" style="1" customWidth="1"/>
    <col min="3576" max="3764" width="9.140625" style="1"/>
    <col min="3765" max="3765" width="3.42578125" style="1" customWidth="1"/>
    <col min="3766" max="3766" width="17.42578125" style="1" customWidth="1"/>
    <col min="3767" max="3767" width="11.28515625" style="1" customWidth="1"/>
    <col min="3768" max="3768" width="5" style="1" customWidth="1"/>
    <col min="3769" max="3776" width="4.7109375" style="1" customWidth="1"/>
    <col min="3777" max="3779" width="5" style="1" customWidth="1"/>
    <col min="3780" max="3780" width="3.28515625" style="1" customWidth="1"/>
    <col min="3781" max="3781" width="2.7109375" style="1" customWidth="1"/>
    <col min="3782" max="3782" width="3.28515625" style="1" customWidth="1"/>
    <col min="3783" max="3783" width="2.7109375" style="1" customWidth="1"/>
    <col min="3784" max="3784" width="3.28515625" style="1" customWidth="1"/>
    <col min="3785" max="3785" width="2.7109375" style="1" customWidth="1"/>
    <col min="3786" max="3786" width="3.28515625" style="1" customWidth="1"/>
    <col min="3787" max="3787" width="2.7109375" style="1" customWidth="1"/>
    <col min="3788" max="3788" width="3.28515625" style="1" customWidth="1"/>
    <col min="3789" max="3789" width="2.7109375" style="1" customWidth="1"/>
    <col min="3790" max="3790" width="3.28515625" style="1" customWidth="1"/>
    <col min="3791" max="3791" width="2.7109375" style="1" customWidth="1"/>
    <col min="3792" max="3792" width="3.28515625" style="1" customWidth="1"/>
    <col min="3793" max="3793" width="2.7109375" style="1" customWidth="1"/>
    <col min="3794" max="3794" width="3.28515625" style="1" customWidth="1"/>
    <col min="3795" max="3795" width="2.7109375" style="1" customWidth="1"/>
    <col min="3796" max="3796" width="3.28515625" style="1" customWidth="1"/>
    <col min="3797" max="3797" width="2.7109375" style="1" customWidth="1"/>
    <col min="3798" max="3798" width="3.28515625" style="1" customWidth="1"/>
    <col min="3799" max="3799" width="2.7109375" style="1" customWidth="1"/>
    <col min="3800" max="3800" width="3.28515625" style="1" customWidth="1"/>
    <col min="3801" max="3801" width="2.7109375" style="1" customWidth="1"/>
    <col min="3802" max="3802" width="2.42578125" style="1" customWidth="1"/>
    <col min="3803" max="3803" width="2.28515625" style="1" customWidth="1"/>
    <col min="3804" max="3804" width="2.42578125" style="1" customWidth="1"/>
    <col min="3805" max="3815" width="4.140625" style="1" customWidth="1"/>
    <col min="3816" max="3816" width="2.42578125" style="1" customWidth="1"/>
    <col min="3817" max="3827" width="4.140625" style="1" customWidth="1"/>
    <col min="3828" max="3828" width="5.85546875" style="1" customWidth="1"/>
    <col min="3829" max="3830" width="6.42578125" style="1" customWidth="1"/>
    <col min="3831" max="3831" width="6.7109375" style="1" customWidth="1"/>
    <col min="3832" max="4020" width="9.140625" style="1"/>
    <col min="4021" max="4021" width="3.42578125" style="1" customWidth="1"/>
    <col min="4022" max="4022" width="17.42578125" style="1" customWidth="1"/>
    <col min="4023" max="4023" width="11.28515625" style="1" customWidth="1"/>
    <col min="4024" max="4024" width="5" style="1" customWidth="1"/>
    <col min="4025" max="4032" width="4.7109375" style="1" customWidth="1"/>
    <col min="4033" max="4035" width="5" style="1" customWidth="1"/>
    <col min="4036" max="4036" width="3.28515625" style="1" customWidth="1"/>
    <col min="4037" max="4037" width="2.7109375" style="1" customWidth="1"/>
    <col min="4038" max="4038" width="3.28515625" style="1" customWidth="1"/>
    <col min="4039" max="4039" width="2.7109375" style="1" customWidth="1"/>
    <col min="4040" max="4040" width="3.28515625" style="1" customWidth="1"/>
    <col min="4041" max="4041" width="2.7109375" style="1" customWidth="1"/>
    <col min="4042" max="4042" width="3.28515625" style="1" customWidth="1"/>
    <col min="4043" max="4043" width="2.7109375" style="1" customWidth="1"/>
    <col min="4044" max="4044" width="3.28515625" style="1" customWidth="1"/>
    <col min="4045" max="4045" width="2.7109375" style="1" customWidth="1"/>
    <col min="4046" max="4046" width="3.28515625" style="1" customWidth="1"/>
    <col min="4047" max="4047" width="2.7109375" style="1" customWidth="1"/>
    <col min="4048" max="4048" width="3.28515625" style="1" customWidth="1"/>
    <col min="4049" max="4049" width="2.7109375" style="1" customWidth="1"/>
    <col min="4050" max="4050" width="3.28515625" style="1" customWidth="1"/>
    <col min="4051" max="4051" width="2.7109375" style="1" customWidth="1"/>
    <col min="4052" max="4052" width="3.28515625" style="1" customWidth="1"/>
    <col min="4053" max="4053" width="2.7109375" style="1" customWidth="1"/>
    <col min="4054" max="4054" width="3.28515625" style="1" customWidth="1"/>
    <col min="4055" max="4055" width="2.7109375" style="1" customWidth="1"/>
    <col min="4056" max="4056" width="3.28515625" style="1" customWidth="1"/>
    <col min="4057" max="4057" width="2.7109375" style="1" customWidth="1"/>
    <col min="4058" max="4058" width="2.42578125" style="1" customWidth="1"/>
    <col min="4059" max="4059" width="2.28515625" style="1" customWidth="1"/>
    <col min="4060" max="4060" width="2.42578125" style="1" customWidth="1"/>
    <col min="4061" max="4071" width="4.140625" style="1" customWidth="1"/>
    <col min="4072" max="4072" width="2.42578125" style="1" customWidth="1"/>
    <col min="4073" max="4083" width="4.140625" style="1" customWidth="1"/>
    <col min="4084" max="4084" width="5.85546875" style="1" customWidth="1"/>
    <col min="4085" max="4086" width="6.42578125" style="1" customWidth="1"/>
    <col min="4087" max="4087" width="6.7109375" style="1" customWidth="1"/>
    <col min="4088" max="4276" width="9.140625" style="1"/>
    <col min="4277" max="4277" width="3.42578125" style="1" customWidth="1"/>
    <col min="4278" max="4278" width="17.42578125" style="1" customWidth="1"/>
    <col min="4279" max="4279" width="11.28515625" style="1" customWidth="1"/>
    <col min="4280" max="4280" width="5" style="1" customWidth="1"/>
    <col min="4281" max="4288" width="4.7109375" style="1" customWidth="1"/>
    <col min="4289" max="4291" width="5" style="1" customWidth="1"/>
    <col min="4292" max="4292" width="3.28515625" style="1" customWidth="1"/>
    <col min="4293" max="4293" width="2.7109375" style="1" customWidth="1"/>
    <col min="4294" max="4294" width="3.28515625" style="1" customWidth="1"/>
    <col min="4295" max="4295" width="2.7109375" style="1" customWidth="1"/>
    <col min="4296" max="4296" width="3.28515625" style="1" customWidth="1"/>
    <col min="4297" max="4297" width="2.7109375" style="1" customWidth="1"/>
    <col min="4298" max="4298" width="3.28515625" style="1" customWidth="1"/>
    <col min="4299" max="4299" width="2.7109375" style="1" customWidth="1"/>
    <col min="4300" max="4300" width="3.28515625" style="1" customWidth="1"/>
    <col min="4301" max="4301" width="2.7109375" style="1" customWidth="1"/>
    <col min="4302" max="4302" width="3.28515625" style="1" customWidth="1"/>
    <col min="4303" max="4303" width="2.7109375" style="1" customWidth="1"/>
    <col min="4304" max="4304" width="3.28515625" style="1" customWidth="1"/>
    <col min="4305" max="4305" width="2.7109375" style="1" customWidth="1"/>
    <col min="4306" max="4306" width="3.28515625" style="1" customWidth="1"/>
    <col min="4307" max="4307" width="2.7109375" style="1" customWidth="1"/>
    <col min="4308" max="4308" width="3.28515625" style="1" customWidth="1"/>
    <col min="4309" max="4309" width="2.7109375" style="1" customWidth="1"/>
    <col min="4310" max="4310" width="3.28515625" style="1" customWidth="1"/>
    <col min="4311" max="4311" width="2.7109375" style="1" customWidth="1"/>
    <col min="4312" max="4312" width="3.28515625" style="1" customWidth="1"/>
    <col min="4313" max="4313" width="2.7109375" style="1" customWidth="1"/>
    <col min="4314" max="4314" width="2.42578125" style="1" customWidth="1"/>
    <col min="4315" max="4315" width="2.28515625" style="1" customWidth="1"/>
    <col min="4316" max="4316" width="2.42578125" style="1" customWidth="1"/>
    <col min="4317" max="4327" width="4.140625" style="1" customWidth="1"/>
    <col min="4328" max="4328" width="2.42578125" style="1" customWidth="1"/>
    <col min="4329" max="4339" width="4.140625" style="1" customWidth="1"/>
    <col min="4340" max="4340" width="5.85546875" style="1" customWidth="1"/>
    <col min="4341" max="4342" width="6.42578125" style="1" customWidth="1"/>
    <col min="4343" max="4343" width="6.7109375" style="1" customWidth="1"/>
    <col min="4344" max="4532" width="9.140625" style="1"/>
    <col min="4533" max="4533" width="3.42578125" style="1" customWidth="1"/>
    <col min="4534" max="4534" width="17.42578125" style="1" customWidth="1"/>
    <col min="4535" max="4535" width="11.28515625" style="1" customWidth="1"/>
    <col min="4536" max="4536" width="5" style="1" customWidth="1"/>
    <col min="4537" max="4544" width="4.7109375" style="1" customWidth="1"/>
    <col min="4545" max="4547" width="5" style="1" customWidth="1"/>
    <col min="4548" max="4548" width="3.28515625" style="1" customWidth="1"/>
    <col min="4549" max="4549" width="2.7109375" style="1" customWidth="1"/>
    <col min="4550" max="4550" width="3.28515625" style="1" customWidth="1"/>
    <col min="4551" max="4551" width="2.7109375" style="1" customWidth="1"/>
    <col min="4552" max="4552" width="3.28515625" style="1" customWidth="1"/>
    <col min="4553" max="4553" width="2.7109375" style="1" customWidth="1"/>
    <col min="4554" max="4554" width="3.28515625" style="1" customWidth="1"/>
    <col min="4555" max="4555" width="2.7109375" style="1" customWidth="1"/>
    <col min="4556" max="4556" width="3.28515625" style="1" customWidth="1"/>
    <col min="4557" max="4557" width="2.7109375" style="1" customWidth="1"/>
    <col min="4558" max="4558" width="3.28515625" style="1" customWidth="1"/>
    <col min="4559" max="4559" width="2.7109375" style="1" customWidth="1"/>
    <col min="4560" max="4560" width="3.28515625" style="1" customWidth="1"/>
    <col min="4561" max="4561" width="2.7109375" style="1" customWidth="1"/>
    <col min="4562" max="4562" width="3.28515625" style="1" customWidth="1"/>
    <col min="4563" max="4563" width="2.7109375" style="1" customWidth="1"/>
    <col min="4564" max="4564" width="3.28515625" style="1" customWidth="1"/>
    <col min="4565" max="4565" width="2.7109375" style="1" customWidth="1"/>
    <col min="4566" max="4566" width="3.28515625" style="1" customWidth="1"/>
    <col min="4567" max="4567" width="2.7109375" style="1" customWidth="1"/>
    <col min="4568" max="4568" width="3.28515625" style="1" customWidth="1"/>
    <col min="4569" max="4569" width="2.7109375" style="1" customWidth="1"/>
    <col min="4570" max="4570" width="2.42578125" style="1" customWidth="1"/>
    <col min="4571" max="4571" width="2.28515625" style="1" customWidth="1"/>
    <col min="4572" max="4572" width="2.42578125" style="1" customWidth="1"/>
    <col min="4573" max="4583" width="4.140625" style="1" customWidth="1"/>
    <col min="4584" max="4584" width="2.42578125" style="1" customWidth="1"/>
    <col min="4585" max="4595" width="4.140625" style="1" customWidth="1"/>
    <col min="4596" max="4596" width="5.85546875" style="1" customWidth="1"/>
    <col min="4597" max="4598" width="6.42578125" style="1" customWidth="1"/>
    <col min="4599" max="4599" width="6.7109375" style="1" customWidth="1"/>
    <col min="4600" max="4788" width="9.140625" style="1"/>
    <col min="4789" max="4789" width="3.42578125" style="1" customWidth="1"/>
    <col min="4790" max="4790" width="17.42578125" style="1" customWidth="1"/>
    <col min="4791" max="4791" width="11.28515625" style="1" customWidth="1"/>
    <col min="4792" max="4792" width="5" style="1" customWidth="1"/>
    <col min="4793" max="4800" width="4.7109375" style="1" customWidth="1"/>
    <col min="4801" max="4803" width="5" style="1" customWidth="1"/>
    <col min="4804" max="4804" width="3.28515625" style="1" customWidth="1"/>
    <col min="4805" max="4805" width="2.7109375" style="1" customWidth="1"/>
    <col min="4806" max="4806" width="3.28515625" style="1" customWidth="1"/>
    <col min="4807" max="4807" width="2.7109375" style="1" customWidth="1"/>
    <col min="4808" max="4808" width="3.28515625" style="1" customWidth="1"/>
    <col min="4809" max="4809" width="2.7109375" style="1" customWidth="1"/>
    <col min="4810" max="4810" width="3.28515625" style="1" customWidth="1"/>
    <col min="4811" max="4811" width="2.7109375" style="1" customWidth="1"/>
    <col min="4812" max="4812" width="3.28515625" style="1" customWidth="1"/>
    <col min="4813" max="4813" width="2.7109375" style="1" customWidth="1"/>
    <col min="4814" max="4814" width="3.28515625" style="1" customWidth="1"/>
    <col min="4815" max="4815" width="2.7109375" style="1" customWidth="1"/>
    <col min="4816" max="4816" width="3.28515625" style="1" customWidth="1"/>
    <col min="4817" max="4817" width="2.7109375" style="1" customWidth="1"/>
    <col min="4818" max="4818" width="3.28515625" style="1" customWidth="1"/>
    <col min="4819" max="4819" width="2.7109375" style="1" customWidth="1"/>
    <col min="4820" max="4820" width="3.28515625" style="1" customWidth="1"/>
    <col min="4821" max="4821" width="2.7109375" style="1" customWidth="1"/>
    <col min="4822" max="4822" width="3.28515625" style="1" customWidth="1"/>
    <col min="4823" max="4823" width="2.7109375" style="1" customWidth="1"/>
    <col min="4824" max="4824" width="3.28515625" style="1" customWidth="1"/>
    <col min="4825" max="4825" width="2.7109375" style="1" customWidth="1"/>
    <col min="4826" max="4826" width="2.42578125" style="1" customWidth="1"/>
    <col min="4827" max="4827" width="2.28515625" style="1" customWidth="1"/>
    <col min="4828" max="4828" width="2.42578125" style="1" customWidth="1"/>
    <col min="4829" max="4839" width="4.140625" style="1" customWidth="1"/>
    <col min="4840" max="4840" width="2.42578125" style="1" customWidth="1"/>
    <col min="4841" max="4851" width="4.140625" style="1" customWidth="1"/>
    <col min="4852" max="4852" width="5.85546875" style="1" customWidth="1"/>
    <col min="4853" max="4854" width="6.42578125" style="1" customWidth="1"/>
    <col min="4855" max="4855" width="6.7109375" style="1" customWidth="1"/>
    <col min="4856" max="5044" width="9.140625" style="1"/>
    <col min="5045" max="5045" width="3.42578125" style="1" customWidth="1"/>
    <col min="5046" max="5046" width="17.42578125" style="1" customWidth="1"/>
    <col min="5047" max="5047" width="11.28515625" style="1" customWidth="1"/>
    <col min="5048" max="5048" width="5" style="1" customWidth="1"/>
    <col min="5049" max="5056" width="4.7109375" style="1" customWidth="1"/>
    <col min="5057" max="5059" width="5" style="1" customWidth="1"/>
    <col min="5060" max="5060" width="3.28515625" style="1" customWidth="1"/>
    <col min="5061" max="5061" width="2.7109375" style="1" customWidth="1"/>
    <col min="5062" max="5062" width="3.28515625" style="1" customWidth="1"/>
    <col min="5063" max="5063" width="2.7109375" style="1" customWidth="1"/>
    <col min="5064" max="5064" width="3.28515625" style="1" customWidth="1"/>
    <col min="5065" max="5065" width="2.7109375" style="1" customWidth="1"/>
    <col min="5066" max="5066" width="3.28515625" style="1" customWidth="1"/>
    <col min="5067" max="5067" width="2.7109375" style="1" customWidth="1"/>
    <col min="5068" max="5068" width="3.28515625" style="1" customWidth="1"/>
    <col min="5069" max="5069" width="2.7109375" style="1" customWidth="1"/>
    <col min="5070" max="5070" width="3.28515625" style="1" customWidth="1"/>
    <col min="5071" max="5071" width="2.7109375" style="1" customWidth="1"/>
    <col min="5072" max="5072" width="3.28515625" style="1" customWidth="1"/>
    <col min="5073" max="5073" width="2.7109375" style="1" customWidth="1"/>
    <col min="5074" max="5074" width="3.28515625" style="1" customWidth="1"/>
    <col min="5075" max="5075" width="2.7109375" style="1" customWidth="1"/>
    <col min="5076" max="5076" width="3.28515625" style="1" customWidth="1"/>
    <col min="5077" max="5077" width="2.7109375" style="1" customWidth="1"/>
    <col min="5078" max="5078" width="3.28515625" style="1" customWidth="1"/>
    <col min="5079" max="5079" width="2.7109375" style="1" customWidth="1"/>
    <col min="5080" max="5080" width="3.28515625" style="1" customWidth="1"/>
    <col min="5081" max="5081" width="2.7109375" style="1" customWidth="1"/>
    <col min="5082" max="5082" width="2.42578125" style="1" customWidth="1"/>
    <col min="5083" max="5083" width="2.28515625" style="1" customWidth="1"/>
    <col min="5084" max="5084" width="2.42578125" style="1" customWidth="1"/>
    <col min="5085" max="5095" width="4.140625" style="1" customWidth="1"/>
    <col min="5096" max="5096" width="2.42578125" style="1" customWidth="1"/>
    <col min="5097" max="5107" width="4.140625" style="1" customWidth="1"/>
    <col min="5108" max="5108" width="5.85546875" style="1" customWidth="1"/>
    <col min="5109" max="5110" width="6.42578125" style="1" customWidth="1"/>
    <col min="5111" max="5111" width="6.7109375" style="1" customWidth="1"/>
    <col min="5112" max="5300" width="9.140625" style="1"/>
    <col min="5301" max="5301" width="3.42578125" style="1" customWidth="1"/>
    <col min="5302" max="5302" width="17.42578125" style="1" customWidth="1"/>
    <col min="5303" max="5303" width="11.28515625" style="1" customWidth="1"/>
    <col min="5304" max="5304" width="5" style="1" customWidth="1"/>
    <col min="5305" max="5312" width="4.7109375" style="1" customWidth="1"/>
    <col min="5313" max="5315" width="5" style="1" customWidth="1"/>
    <col min="5316" max="5316" width="3.28515625" style="1" customWidth="1"/>
    <col min="5317" max="5317" width="2.7109375" style="1" customWidth="1"/>
    <col min="5318" max="5318" width="3.28515625" style="1" customWidth="1"/>
    <col min="5319" max="5319" width="2.7109375" style="1" customWidth="1"/>
    <col min="5320" max="5320" width="3.28515625" style="1" customWidth="1"/>
    <col min="5321" max="5321" width="2.7109375" style="1" customWidth="1"/>
    <col min="5322" max="5322" width="3.28515625" style="1" customWidth="1"/>
    <col min="5323" max="5323" width="2.7109375" style="1" customWidth="1"/>
    <col min="5324" max="5324" width="3.28515625" style="1" customWidth="1"/>
    <col min="5325" max="5325" width="2.7109375" style="1" customWidth="1"/>
    <col min="5326" max="5326" width="3.28515625" style="1" customWidth="1"/>
    <col min="5327" max="5327" width="2.7109375" style="1" customWidth="1"/>
    <col min="5328" max="5328" width="3.28515625" style="1" customWidth="1"/>
    <col min="5329" max="5329" width="2.7109375" style="1" customWidth="1"/>
    <col min="5330" max="5330" width="3.28515625" style="1" customWidth="1"/>
    <col min="5331" max="5331" width="2.7109375" style="1" customWidth="1"/>
    <col min="5332" max="5332" width="3.28515625" style="1" customWidth="1"/>
    <col min="5333" max="5333" width="2.7109375" style="1" customWidth="1"/>
    <col min="5334" max="5334" width="3.28515625" style="1" customWidth="1"/>
    <col min="5335" max="5335" width="2.7109375" style="1" customWidth="1"/>
    <col min="5336" max="5336" width="3.28515625" style="1" customWidth="1"/>
    <col min="5337" max="5337" width="2.7109375" style="1" customWidth="1"/>
    <col min="5338" max="5338" width="2.42578125" style="1" customWidth="1"/>
    <col min="5339" max="5339" width="2.28515625" style="1" customWidth="1"/>
    <col min="5340" max="5340" width="2.42578125" style="1" customWidth="1"/>
    <col min="5341" max="5351" width="4.140625" style="1" customWidth="1"/>
    <col min="5352" max="5352" width="2.42578125" style="1" customWidth="1"/>
    <col min="5353" max="5363" width="4.140625" style="1" customWidth="1"/>
    <col min="5364" max="5364" width="5.85546875" style="1" customWidth="1"/>
    <col min="5365" max="5366" width="6.42578125" style="1" customWidth="1"/>
    <col min="5367" max="5367" width="6.7109375" style="1" customWidth="1"/>
    <col min="5368" max="5556" width="9.140625" style="1"/>
    <col min="5557" max="5557" width="3.42578125" style="1" customWidth="1"/>
    <col min="5558" max="5558" width="17.42578125" style="1" customWidth="1"/>
    <col min="5559" max="5559" width="11.28515625" style="1" customWidth="1"/>
    <col min="5560" max="5560" width="5" style="1" customWidth="1"/>
    <col min="5561" max="5568" width="4.7109375" style="1" customWidth="1"/>
    <col min="5569" max="5571" width="5" style="1" customWidth="1"/>
    <col min="5572" max="5572" width="3.28515625" style="1" customWidth="1"/>
    <col min="5573" max="5573" width="2.7109375" style="1" customWidth="1"/>
    <col min="5574" max="5574" width="3.28515625" style="1" customWidth="1"/>
    <col min="5575" max="5575" width="2.7109375" style="1" customWidth="1"/>
    <col min="5576" max="5576" width="3.28515625" style="1" customWidth="1"/>
    <col min="5577" max="5577" width="2.7109375" style="1" customWidth="1"/>
    <col min="5578" max="5578" width="3.28515625" style="1" customWidth="1"/>
    <col min="5579" max="5579" width="2.7109375" style="1" customWidth="1"/>
    <col min="5580" max="5580" width="3.28515625" style="1" customWidth="1"/>
    <col min="5581" max="5581" width="2.7109375" style="1" customWidth="1"/>
    <col min="5582" max="5582" width="3.28515625" style="1" customWidth="1"/>
    <col min="5583" max="5583" width="2.7109375" style="1" customWidth="1"/>
    <col min="5584" max="5584" width="3.28515625" style="1" customWidth="1"/>
    <col min="5585" max="5585" width="2.7109375" style="1" customWidth="1"/>
    <col min="5586" max="5586" width="3.28515625" style="1" customWidth="1"/>
    <col min="5587" max="5587" width="2.7109375" style="1" customWidth="1"/>
    <col min="5588" max="5588" width="3.28515625" style="1" customWidth="1"/>
    <col min="5589" max="5589" width="2.7109375" style="1" customWidth="1"/>
    <col min="5590" max="5590" width="3.28515625" style="1" customWidth="1"/>
    <col min="5591" max="5591" width="2.7109375" style="1" customWidth="1"/>
    <col min="5592" max="5592" width="3.28515625" style="1" customWidth="1"/>
    <col min="5593" max="5593" width="2.7109375" style="1" customWidth="1"/>
    <col min="5594" max="5594" width="2.42578125" style="1" customWidth="1"/>
    <col min="5595" max="5595" width="2.28515625" style="1" customWidth="1"/>
    <col min="5596" max="5596" width="2.42578125" style="1" customWidth="1"/>
    <col min="5597" max="5607" width="4.140625" style="1" customWidth="1"/>
    <col min="5608" max="5608" width="2.42578125" style="1" customWidth="1"/>
    <col min="5609" max="5619" width="4.140625" style="1" customWidth="1"/>
    <col min="5620" max="5620" width="5.85546875" style="1" customWidth="1"/>
    <col min="5621" max="5622" width="6.42578125" style="1" customWidth="1"/>
    <col min="5623" max="5623" width="6.7109375" style="1" customWidth="1"/>
    <col min="5624" max="5812" width="9.140625" style="1"/>
    <col min="5813" max="5813" width="3.42578125" style="1" customWidth="1"/>
    <col min="5814" max="5814" width="17.42578125" style="1" customWidth="1"/>
    <col min="5815" max="5815" width="11.28515625" style="1" customWidth="1"/>
    <col min="5816" max="5816" width="5" style="1" customWidth="1"/>
    <col min="5817" max="5824" width="4.7109375" style="1" customWidth="1"/>
    <col min="5825" max="5827" width="5" style="1" customWidth="1"/>
    <col min="5828" max="5828" width="3.28515625" style="1" customWidth="1"/>
    <col min="5829" max="5829" width="2.7109375" style="1" customWidth="1"/>
    <col min="5830" max="5830" width="3.28515625" style="1" customWidth="1"/>
    <col min="5831" max="5831" width="2.7109375" style="1" customWidth="1"/>
    <col min="5832" max="5832" width="3.28515625" style="1" customWidth="1"/>
    <col min="5833" max="5833" width="2.7109375" style="1" customWidth="1"/>
    <col min="5834" max="5834" width="3.28515625" style="1" customWidth="1"/>
    <col min="5835" max="5835" width="2.7109375" style="1" customWidth="1"/>
    <col min="5836" max="5836" width="3.28515625" style="1" customWidth="1"/>
    <col min="5837" max="5837" width="2.7109375" style="1" customWidth="1"/>
    <col min="5838" max="5838" width="3.28515625" style="1" customWidth="1"/>
    <col min="5839" max="5839" width="2.7109375" style="1" customWidth="1"/>
    <col min="5840" max="5840" width="3.28515625" style="1" customWidth="1"/>
    <col min="5841" max="5841" width="2.7109375" style="1" customWidth="1"/>
    <col min="5842" max="5842" width="3.28515625" style="1" customWidth="1"/>
    <col min="5843" max="5843" width="2.7109375" style="1" customWidth="1"/>
    <col min="5844" max="5844" width="3.28515625" style="1" customWidth="1"/>
    <col min="5845" max="5845" width="2.7109375" style="1" customWidth="1"/>
    <col min="5846" max="5846" width="3.28515625" style="1" customWidth="1"/>
    <col min="5847" max="5847" width="2.7109375" style="1" customWidth="1"/>
    <col min="5848" max="5848" width="3.28515625" style="1" customWidth="1"/>
    <col min="5849" max="5849" width="2.7109375" style="1" customWidth="1"/>
    <col min="5850" max="5850" width="2.42578125" style="1" customWidth="1"/>
    <col min="5851" max="5851" width="2.28515625" style="1" customWidth="1"/>
    <col min="5852" max="5852" width="2.42578125" style="1" customWidth="1"/>
    <col min="5853" max="5863" width="4.140625" style="1" customWidth="1"/>
    <col min="5864" max="5864" width="2.42578125" style="1" customWidth="1"/>
    <col min="5865" max="5875" width="4.140625" style="1" customWidth="1"/>
    <col min="5876" max="5876" width="5.85546875" style="1" customWidth="1"/>
    <col min="5877" max="5878" width="6.42578125" style="1" customWidth="1"/>
    <col min="5879" max="5879" width="6.7109375" style="1" customWidth="1"/>
    <col min="5880" max="6068" width="9.140625" style="1"/>
    <col min="6069" max="6069" width="3.42578125" style="1" customWidth="1"/>
    <col min="6070" max="6070" width="17.42578125" style="1" customWidth="1"/>
    <col min="6071" max="6071" width="11.28515625" style="1" customWidth="1"/>
    <col min="6072" max="6072" width="5" style="1" customWidth="1"/>
    <col min="6073" max="6080" width="4.7109375" style="1" customWidth="1"/>
    <col min="6081" max="6083" width="5" style="1" customWidth="1"/>
    <col min="6084" max="6084" width="3.28515625" style="1" customWidth="1"/>
    <col min="6085" max="6085" width="2.7109375" style="1" customWidth="1"/>
    <col min="6086" max="6086" width="3.28515625" style="1" customWidth="1"/>
    <col min="6087" max="6087" width="2.7109375" style="1" customWidth="1"/>
    <col min="6088" max="6088" width="3.28515625" style="1" customWidth="1"/>
    <col min="6089" max="6089" width="2.7109375" style="1" customWidth="1"/>
    <col min="6090" max="6090" width="3.28515625" style="1" customWidth="1"/>
    <col min="6091" max="6091" width="2.7109375" style="1" customWidth="1"/>
    <col min="6092" max="6092" width="3.28515625" style="1" customWidth="1"/>
    <col min="6093" max="6093" width="2.7109375" style="1" customWidth="1"/>
    <col min="6094" max="6094" width="3.28515625" style="1" customWidth="1"/>
    <col min="6095" max="6095" width="2.7109375" style="1" customWidth="1"/>
    <col min="6096" max="6096" width="3.28515625" style="1" customWidth="1"/>
    <col min="6097" max="6097" width="2.7109375" style="1" customWidth="1"/>
    <col min="6098" max="6098" width="3.28515625" style="1" customWidth="1"/>
    <col min="6099" max="6099" width="2.7109375" style="1" customWidth="1"/>
    <col min="6100" max="6100" width="3.28515625" style="1" customWidth="1"/>
    <col min="6101" max="6101" width="2.7109375" style="1" customWidth="1"/>
    <col min="6102" max="6102" width="3.28515625" style="1" customWidth="1"/>
    <col min="6103" max="6103" width="2.7109375" style="1" customWidth="1"/>
    <col min="6104" max="6104" width="3.28515625" style="1" customWidth="1"/>
    <col min="6105" max="6105" width="2.7109375" style="1" customWidth="1"/>
    <col min="6106" max="6106" width="2.42578125" style="1" customWidth="1"/>
    <col min="6107" max="6107" width="2.28515625" style="1" customWidth="1"/>
    <col min="6108" max="6108" width="2.42578125" style="1" customWidth="1"/>
    <col min="6109" max="6119" width="4.140625" style="1" customWidth="1"/>
    <col min="6120" max="6120" width="2.42578125" style="1" customWidth="1"/>
    <col min="6121" max="6131" width="4.140625" style="1" customWidth="1"/>
    <col min="6132" max="6132" width="5.85546875" style="1" customWidth="1"/>
    <col min="6133" max="6134" width="6.42578125" style="1" customWidth="1"/>
    <col min="6135" max="6135" width="6.7109375" style="1" customWidth="1"/>
    <col min="6136" max="6324" width="9.140625" style="1"/>
    <col min="6325" max="6325" width="3.42578125" style="1" customWidth="1"/>
    <col min="6326" max="6326" width="17.42578125" style="1" customWidth="1"/>
    <col min="6327" max="6327" width="11.28515625" style="1" customWidth="1"/>
    <col min="6328" max="6328" width="5" style="1" customWidth="1"/>
    <col min="6329" max="6336" width="4.7109375" style="1" customWidth="1"/>
    <col min="6337" max="6339" width="5" style="1" customWidth="1"/>
    <col min="6340" max="6340" width="3.28515625" style="1" customWidth="1"/>
    <col min="6341" max="6341" width="2.7109375" style="1" customWidth="1"/>
    <col min="6342" max="6342" width="3.28515625" style="1" customWidth="1"/>
    <col min="6343" max="6343" width="2.7109375" style="1" customWidth="1"/>
    <col min="6344" max="6344" width="3.28515625" style="1" customWidth="1"/>
    <col min="6345" max="6345" width="2.7109375" style="1" customWidth="1"/>
    <col min="6346" max="6346" width="3.28515625" style="1" customWidth="1"/>
    <col min="6347" max="6347" width="2.7109375" style="1" customWidth="1"/>
    <col min="6348" max="6348" width="3.28515625" style="1" customWidth="1"/>
    <col min="6349" max="6349" width="2.7109375" style="1" customWidth="1"/>
    <col min="6350" max="6350" width="3.28515625" style="1" customWidth="1"/>
    <col min="6351" max="6351" width="2.7109375" style="1" customWidth="1"/>
    <col min="6352" max="6352" width="3.28515625" style="1" customWidth="1"/>
    <col min="6353" max="6353" width="2.7109375" style="1" customWidth="1"/>
    <col min="6354" max="6354" width="3.28515625" style="1" customWidth="1"/>
    <col min="6355" max="6355" width="2.7109375" style="1" customWidth="1"/>
    <col min="6356" max="6356" width="3.28515625" style="1" customWidth="1"/>
    <col min="6357" max="6357" width="2.7109375" style="1" customWidth="1"/>
    <col min="6358" max="6358" width="3.28515625" style="1" customWidth="1"/>
    <col min="6359" max="6359" width="2.7109375" style="1" customWidth="1"/>
    <col min="6360" max="6360" width="3.28515625" style="1" customWidth="1"/>
    <col min="6361" max="6361" width="2.7109375" style="1" customWidth="1"/>
    <col min="6362" max="6362" width="2.42578125" style="1" customWidth="1"/>
    <col min="6363" max="6363" width="2.28515625" style="1" customWidth="1"/>
    <col min="6364" max="6364" width="2.42578125" style="1" customWidth="1"/>
    <col min="6365" max="6375" width="4.140625" style="1" customWidth="1"/>
    <col min="6376" max="6376" width="2.42578125" style="1" customWidth="1"/>
    <col min="6377" max="6387" width="4.140625" style="1" customWidth="1"/>
    <col min="6388" max="6388" width="5.85546875" style="1" customWidth="1"/>
    <col min="6389" max="6390" width="6.42578125" style="1" customWidth="1"/>
    <col min="6391" max="6391" width="6.7109375" style="1" customWidth="1"/>
    <col min="6392" max="6580" width="9.140625" style="1"/>
    <col min="6581" max="6581" width="3.42578125" style="1" customWidth="1"/>
    <col min="6582" max="6582" width="17.42578125" style="1" customWidth="1"/>
    <col min="6583" max="6583" width="11.28515625" style="1" customWidth="1"/>
    <col min="6584" max="6584" width="5" style="1" customWidth="1"/>
    <col min="6585" max="6592" width="4.7109375" style="1" customWidth="1"/>
    <col min="6593" max="6595" width="5" style="1" customWidth="1"/>
    <col min="6596" max="6596" width="3.28515625" style="1" customWidth="1"/>
    <col min="6597" max="6597" width="2.7109375" style="1" customWidth="1"/>
    <col min="6598" max="6598" width="3.28515625" style="1" customWidth="1"/>
    <col min="6599" max="6599" width="2.7109375" style="1" customWidth="1"/>
    <col min="6600" max="6600" width="3.28515625" style="1" customWidth="1"/>
    <col min="6601" max="6601" width="2.7109375" style="1" customWidth="1"/>
    <col min="6602" max="6602" width="3.28515625" style="1" customWidth="1"/>
    <col min="6603" max="6603" width="2.7109375" style="1" customWidth="1"/>
    <col min="6604" max="6604" width="3.28515625" style="1" customWidth="1"/>
    <col min="6605" max="6605" width="2.7109375" style="1" customWidth="1"/>
    <col min="6606" max="6606" width="3.28515625" style="1" customWidth="1"/>
    <col min="6607" max="6607" width="2.7109375" style="1" customWidth="1"/>
    <col min="6608" max="6608" width="3.28515625" style="1" customWidth="1"/>
    <col min="6609" max="6609" width="2.7109375" style="1" customWidth="1"/>
    <col min="6610" max="6610" width="3.28515625" style="1" customWidth="1"/>
    <col min="6611" max="6611" width="2.7109375" style="1" customWidth="1"/>
    <col min="6612" max="6612" width="3.28515625" style="1" customWidth="1"/>
    <col min="6613" max="6613" width="2.7109375" style="1" customWidth="1"/>
    <col min="6614" max="6614" width="3.28515625" style="1" customWidth="1"/>
    <col min="6615" max="6615" width="2.7109375" style="1" customWidth="1"/>
    <col min="6616" max="6616" width="3.28515625" style="1" customWidth="1"/>
    <col min="6617" max="6617" width="2.7109375" style="1" customWidth="1"/>
    <col min="6618" max="6618" width="2.42578125" style="1" customWidth="1"/>
    <col min="6619" max="6619" width="2.28515625" style="1" customWidth="1"/>
    <col min="6620" max="6620" width="2.42578125" style="1" customWidth="1"/>
    <col min="6621" max="6631" width="4.140625" style="1" customWidth="1"/>
    <col min="6632" max="6632" width="2.42578125" style="1" customWidth="1"/>
    <col min="6633" max="6643" width="4.140625" style="1" customWidth="1"/>
    <col min="6644" max="6644" width="5.85546875" style="1" customWidth="1"/>
    <col min="6645" max="6646" width="6.42578125" style="1" customWidth="1"/>
    <col min="6647" max="6647" width="6.7109375" style="1" customWidth="1"/>
    <col min="6648" max="6836" width="9.140625" style="1"/>
    <col min="6837" max="6837" width="3.42578125" style="1" customWidth="1"/>
    <col min="6838" max="6838" width="17.42578125" style="1" customWidth="1"/>
    <col min="6839" max="6839" width="11.28515625" style="1" customWidth="1"/>
    <col min="6840" max="6840" width="5" style="1" customWidth="1"/>
    <col min="6841" max="6848" width="4.7109375" style="1" customWidth="1"/>
    <col min="6849" max="6851" width="5" style="1" customWidth="1"/>
    <col min="6852" max="6852" width="3.28515625" style="1" customWidth="1"/>
    <col min="6853" max="6853" width="2.7109375" style="1" customWidth="1"/>
    <col min="6854" max="6854" width="3.28515625" style="1" customWidth="1"/>
    <col min="6855" max="6855" width="2.7109375" style="1" customWidth="1"/>
    <col min="6856" max="6856" width="3.28515625" style="1" customWidth="1"/>
    <col min="6857" max="6857" width="2.7109375" style="1" customWidth="1"/>
    <col min="6858" max="6858" width="3.28515625" style="1" customWidth="1"/>
    <col min="6859" max="6859" width="2.7109375" style="1" customWidth="1"/>
    <col min="6860" max="6860" width="3.28515625" style="1" customWidth="1"/>
    <col min="6861" max="6861" width="2.7109375" style="1" customWidth="1"/>
    <col min="6862" max="6862" width="3.28515625" style="1" customWidth="1"/>
    <col min="6863" max="6863" width="2.7109375" style="1" customWidth="1"/>
    <col min="6864" max="6864" width="3.28515625" style="1" customWidth="1"/>
    <col min="6865" max="6865" width="2.7109375" style="1" customWidth="1"/>
    <col min="6866" max="6866" width="3.28515625" style="1" customWidth="1"/>
    <col min="6867" max="6867" width="2.7109375" style="1" customWidth="1"/>
    <col min="6868" max="6868" width="3.28515625" style="1" customWidth="1"/>
    <col min="6869" max="6869" width="2.7109375" style="1" customWidth="1"/>
    <col min="6870" max="6870" width="3.28515625" style="1" customWidth="1"/>
    <col min="6871" max="6871" width="2.7109375" style="1" customWidth="1"/>
    <col min="6872" max="6872" width="3.28515625" style="1" customWidth="1"/>
    <col min="6873" max="6873" width="2.7109375" style="1" customWidth="1"/>
    <col min="6874" max="6874" width="2.42578125" style="1" customWidth="1"/>
    <col min="6875" max="6875" width="2.28515625" style="1" customWidth="1"/>
    <col min="6876" max="6876" width="2.42578125" style="1" customWidth="1"/>
    <col min="6877" max="6887" width="4.140625" style="1" customWidth="1"/>
    <col min="6888" max="6888" width="2.42578125" style="1" customWidth="1"/>
    <col min="6889" max="6899" width="4.140625" style="1" customWidth="1"/>
    <col min="6900" max="6900" width="5.85546875" style="1" customWidth="1"/>
    <col min="6901" max="6902" width="6.42578125" style="1" customWidth="1"/>
    <col min="6903" max="6903" width="6.7109375" style="1" customWidth="1"/>
    <col min="6904" max="7092" width="9.140625" style="1"/>
    <col min="7093" max="7093" width="3.42578125" style="1" customWidth="1"/>
    <col min="7094" max="7094" width="17.42578125" style="1" customWidth="1"/>
    <col min="7095" max="7095" width="11.28515625" style="1" customWidth="1"/>
    <col min="7096" max="7096" width="5" style="1" customWidth="1"/>
    <col min="7097" max="7104" width="4.7109375" style="1" customWidth="1"/>
    <col min="7105" max="7107" width="5" style="1" customWidth="1"/>
    <col min="7108" max="7108" width="3.28515625" style="1" customWidth="1"/>
    <col min="7109" max="7109" width="2.7109375" style="1" customWidth="1"/>
    <col min="7110" max="7110" width="3.28515625" style="1" customWidth="1"/>
    <col min="7111" max="7111" width="2.7109375" style="1" customWidth="1"/>
    <col min="7112" max="7112" width="3.28515625" style="1" customWidth="1"/>
    <col min="7113" max="7113" width="2.7109375" style="1" customWidth="1"/>
    <col min="7114" max="7114" width="3.28515625" style="1" customWidth="1"/>
    <col min="7115" max="7115" width="2.7109375" style="1" customWidth="1"/>
    <col min="7116" max="7116" width="3.28515625" style="1" customWidth="1"/>
    <col min="7117" max="7117" width="2.7109375" style="1" customWidth="1"/>
    <col min="7118" max="7118" width="3.28515625" style="1" customWidth="1"/>
    <col min="7119" max="7119" width="2.7109375" style="1" customWidth="1"/>
    <col min="7120" max="7120" width="3.28515625" style="1" customWidth="1"/>
    <col min="7121" max="7121" width="2.7109375" style="1" customWidth="1"/>
    <col min="7122" max="7122" width="3.28515625" style="1" customWidth="1"/>
    <col min="7123" max="7123" width="2.7109375" style="1" customWidth="1"/>
    <col min="7124" max="7124" width="3.28515625" style="1" customWidth="1"/>
    <col min="7125" max="7125" width="2.7109375" style="1" customWidth="1"/>
    <col min="7126" max="7126" width="3.28515625" style="1" customWidth="1"/>
    <col min="7127" max="7127" width="2.7109375" style="1" customWidth="1"/>
    <col min="7128" max="7128" width="3.28515625" style="1" customWidth="1"/>
    <col min="7129" max="7129" width="2.7109375" style="1" customWidth="1"/>
    <col min="7130" max="7130" width="2.42578125" style="1" customWidth="1"/>
    <col min="7131" max="7131" width="2.28515625" style="1" customWidth="1"/>
    <col min="7132" max="7132" width="2.42578125" style="1" customWidth="1"/>
    <col min="7133" max="7143" width="4.140625" style="1" customWidth="1"/>
    <col min="7144" max="7144" width="2.42578125" style="1" customWidth="1"/>
    <col min="7145" max="7155" width="4.140625" style="1" customWidth="1"/>
    <col min="7156" max="7156" width="5.85546875" style="1" customWidth="1"/>
    <col min="7157" max="7158" width="6.42578125" style="1" customWidth="1"/>
    <col min="7159" max="7159" width="6.7109375" style="1" customWidth="1"/>
    <col min="7160" max="7348" width="9.140625" style="1"/>
    <col min="7349" max="7349" width="3.42578125" style="1" customWidth="1"/>
    <col min="7350" max="7350" width="17.42578125" style="1" customWidth="1"/>
    <col min="7351" max="7351" width="11.28515625" style="1" customWidth="1"/>
    <col min="7352" max="7352" width="5" style="1" customWidth="1"/>
    <col min="7353" max="7360" width="4.7109375" style="1" customWidth="1"/>
    <col min="7361" max="7363" width="5" style="1" customWidth="1"/>
    <col min="7364" max="7364" width="3.28515625" style="1" customWidth="1"/>
    <col min="7365" max="7365" width="2.7109375" style="1" customWidth="1"/>
    <col min="7366" max="7366" width="3.28515625" style="1" customWidth="1"/>
    <col min="7367" max="7367" width="2.7109375" style="1" customWidth="1"/>
    <col min="7368" max="7368" width="3.28515625" style="1" customWidth="1"/>
    <col min="7369" max="7369" width="2.7109375" style="1" customWidth="1"/>
    <col min="7370" max="7370" width="3.28515625" style="1" customWidth="1"/>
    <col min="7371" max="7371" width="2.7109375" style="1" customWidth="1"/>
    <col min="7372" max="7372" width="3.28515625" style="1" customWidth="1"/>
    <col min="7373" max="7373" width="2.7109375" style="1" customWidth="1"/>
    <col min="7374" max="7374" width="3.28515625" style="1" customWidth="1"/>
    <col min="7375" max="7375" width="2.7109375" style="1" customWidth="1"/>
    <col min="7376" max="7376" width="3.28515625" style="1" customWidth="1"/>
    <col min="7377" max="7377" width="2.7109375" style="1" customWidth="1"/>
    <col min="7378" max="7378" width="3.28515625" style="1" customWidth="1"/>
    <col min="7379" max="7379" width="2.7109375" style="1" customWidth="1"/>
    <col min="7380" max="7380" width="3.28515625" style="1" customWidth="1"/>
    <col min="7381" max="7381" width="2.7109375" style="1" customWidth="1"/>
    <col min="7382" max="7382" width="3.28515625" style="1" customWidth="1"/>
    <col min="7383" max="7383" width="2.7109375" style="1" customWidth="1"/>
    <col min="7384" max="7384" width="3.28515625" style="1" customWidth="1"/>
    <col min="7385" max="7385" width="2.7109375" style="1" customWidth="1"/>
    <col min="7386" max="7386" width="2.42578125" style="1" customWidth="1"/>
    <col min="7387" max="7387" width="2.28515625" style="1" customWidth="1"/>
    <col min="7388" max="7388" width="2.42578125" style="1" customWidth="1"/>
    <col min="7389" max="7399" width="4.140625" style="1" customWidth="1"/>
    <col min="7400" max="7400" width="2.42578125" style="1" customWidth="1"/>
    <col min="7401" max="7411" width="4.140625" style="1" customWidth="1"/>
    <col min="7412" max="7412" width="5.85546875" style="1" customWidth="1"/>
    <col min="7413" max="7414" width="6.42578125" style="1" customWidth="1"/>
    <col min="7415" max="7415" width="6.7109375" style="1" customWidth="1"/>
    <col min="7416" max="7604" width="9.140625" style="1"/>
    <col min="7605" max="7605" width="3.42578125" style="1" customWidth="1"/>
    <col min="7606" max="7606" width="17.42578125" style="1" customWidth="1"/>
    <col min="7607" max="7607" width="11.28515625" style="1" customWidth="1"/>
    <col min="7608" max="7608" width="5" style="1" customWidth="1"/>
    <col min="7609" max="7616" width="4.7109375" style="1" customWidth="1"/>
    <col min="7617" max="7619" width="5" style="1" customWidth="1"/>
    <col min="7620" max="7620" width="3.28515625" style="1" customWidth="1"/>
    <col min="7621" max="7621" width="2.7109375" style="1" customWidth="1"/>
    <col min="7622" max="7622" width="3.28515625" style="1" customWidth="1"/>
    <col min="7623" max="7623" width="2.7109375" style="1" customWidth="1"/>
    <col min="7624" max="7624" width="3.28515625" style="1" customWidth="1"/>
    <col min="7625" max="7625" width="2.7109375" style="1" customWidth="1"/>
    <col min="7626" max="7626" width="3.28515625" style="1" customWidth="1"/>
    <col min="7627" max="7627" width="2.7109375" style="1" customWidth="1"/>
    <col min="7628" max="7628" width="3.28515625" style="1" customWidth="1"/>
    <col min="7629" max="7629" width="2.7109375" style="1" customWidth="1"/>
    <col min="7630" max="7630" width="3.28515625" style="1" customWidth="1"/>
    <col min="7631" max="7631" width="2.7109375" style="1" customWidth="1"/>
    <col min="7632" max="7632" width="3.28515625" style="1" customWidth="1"/>
    <col min="7633" max="7633" width="2.7109375" style="1" customWidth="1"/>
    <col min="7634" max="7634" width="3.28515625" style="1" customWidth="1"/>
    <col min="7635" max="7635" width="2.7109375" style="1" customWidth="1"/>
    <col min="7636" max="7636" width="3.28515625" style="1" customWidth="1"/>
    <col min="7637" max="7637" width="2.7109375" style="1" customWidth="1"/>
    <col min="7638" max="7638" width="3.28515625" style="1" customWidth="1"/>
    <col min="7639" max="7639" width="2.7109375" style="1" customWidth="1"/>
    <col min="7640" max="7640" width="3.28515625" style="1" customWidth="1"/>
    <col min="7641" max="7641" width="2.7109375" style="1" customWidth="1"/>
    <col min="7642" max="7642" width="2.42578125" style="1" customWidth="1"/>
    <col min="7643" max="7643" width="2.28515625" style="1" customWidth="1"/>
    <col min="7644" max="7644" width="2.42578125" style="1" customWidth="1"/>
    <col min="7645" max="7655" width="4.140625" style="1" customWidth="1"/>
    <col min="7656" max="7656" width="2.42578125" style="1" customWidth="1"/>
    <col min="7657" max="7667" width="4.140625" style="1" customWidth="1"/>
    <col min="7668" max="7668" width="5.85546875" style="1" customWidth="1"/>
    <col min="7669" max="7670" width="6.42578125" style="1" customWidth="1"/>
    <col min="7671" max="7671" width="6.7109375" style="1" customWidth="1"/>
    <col min="7672" max="7860" width="9.140625" style="1"/>
    <col min="7861" max="7861" width="3.42578125" style="1" customWidth="1"/>
    <col min="7862" max="7862" width="17.42578125" style="1" customWidth="1"/>
    <col min="7863" max="7863" width="11.28515625" style="1" customWidth="1"/>
    <col min="7864" max="7864" width="5" style="1" customWidth="1"/>
    <col min="7865" max="7872" width="4.7109375" style="1" customWidth="1"/>
    <col min="7873" max="7875" width="5" style="1" customWidth="1"/>
    <col min="7876" max="7876" width="3.28515625" style="1" customWidth="1"/>
    <col min="7877" max="7877" width="2.7109375" style="1" customWidth="1"/>
    <col min="7878" max="7878" width="3.28515625" style="1" customWidth="1"/>
    <col min="7879" max="7879" width="2.7109375" style="1" customWidth="1"/>
    <col min="7880" max="7880" width="3.28515625" style="1" customWidth="1"/>
    <col min="7881" max="7881" width="2.7109375" style="1" customWidth="1"/>
    <col min="7882" max="7882" width="3.28515625" style="1" customWidth="1"/>
    <col min="7883" max="7883" width="2.7109375" style="1" customWidth="1"/>
    <col min="7884" max="7884" width="3.28515625" style="1" customWidth="1"/>
    <col min="7885" max="7885" width="2.7109375" style="1" customWidth="1"/>
    <col min="7886" max="7886" width="3.28515625" style="1" customWidth="1"/>
    <col min="7887" max="7887" width="2.7109375" style="1" customWidth="1"/>
    <col min="7888" max="7888" width="3.28515625" style="1" customWidth="1"/>
    <col min="7889" max="7889" width="2.7109375" style="1" customWidth="1"/>
    <col min="7890" max="7890" width="3.28515625" style="1" customWidth="1"/>
    <col min="7891" max="7891" width="2.7109375" style="1" customWidth="1"/>
    <col min="7892" max="7892" width="3.28515625" style="1" customWidth="1"/>
    <col min="7893" max="7893" width="2.7109375" style="1" customWidth="1"/>
    <col min="7894" max="7894" width="3.28515625" style="1" customWidth="1"/>
    <col min="7895" max="7895" width="2.7109375" style="1" customWidth="1"/>
    <col min="7896" max="7896" width="3.28515625" style="1" customWidth="1"/>
    <col min="7897" max="7897" width="2.7109375" style="1" customWidth="1"/>
    <col min="7898" max="7898" width="2.42578125" style="1" customWidth="1"/>
    <col min="7899" max="7899" width="2.28515625" style="1" customWidth="1"/>
    <col min="7900" max="7900" width="2.42578125" style="1" customWidth="1"/>
    <col min="7901" max="7911" width="4.140625" style="1" customWidth="1"/>
    <col min="7912" max="7912" width="2.42578125" style="1" customWidth="1"/>
    <col min="7913" max="7923" width="4.140625" style="1" customWidth="1"/>
    <col min="7924" max="7924" width="5.85546875" style="1" customWidth="1"/>
    <col min="7925" max="7926" width="6.42578125" style="1" customWidth="1"/>
    <col min="7927" max="7927" width="6.7109375" style="1" customWidth="1"/>
    <col min="7928" max="8116" width="9.140625" style="1"/>
    <col min="8117" max="8117" width="3.42578125" style="1" customWidth="1"/>
    <col min="8118" max="8118" width="17.42578125" style="1" customWidth="1"/>
    <col min="8119" max="8119" width="11.28515625" style="1" customWidth="1"/>
    <col min="8120" max="8120" width="5" style="1" customWidth="1"/>
    <col min="8121" max="8128" width="4.7109375" style="1" customWidth="1"/>
    <col min="8129" max="8131" width="5" style="1" customWidth="1"/>
    <col min="8132" max="8132" width="3.28515625" style="1" customWidth="1"/>
    <col min="8133" max="8133" width="2.7109375" style="1" customWidth="1"/>
    <col min="8134" max="8134" width="3.28515625" style="1" customWidth="1"/>
    <col min="8135" max="8135" width="2.7109375" style="1" customWidth="1"/>
    <col min="8136" max="8136" width="3.28515625" style="1" customWidth="1"/>
    <col min="8137" max="8137" width="2.7109375" style="1" customWidth="1"/>
    <col min="8138" max="8138" width="3.28515625" style="1" customWidth="1"/>
    <col min="8139" max="8139" width="2.7109375" style="1" customWidth="1"/>
    <col min="8140" max="8140" width="3.28515625" style="1" customWidth="1"/>
    <col min="8141" max="8141" width="2.7109375" style="1" customWidth="1"/>
    <col min="8142" max="8142" width="3.28515625" style="1" customWidth="1"/>
    <col min="8143" max="8143" width="2.7109375" style="1" customWidth="1"/>
    <col min="8144" max="8144" width="3.28515625" style="1" customWidth="1"/>
    <col min="8145" max="8145" width="2.7109375" style="1" customWidth="1"/>
    <col min="8146" max="8146" width="3.28515625" style="1" customWidth="1"/>
    <col min="8147" max="8147" width="2.7109375" style="1" customWidth="1"/>
    <col min="8148" max="8148" width="3.28515625" style="1" customWidth="1"/>
    <col min="8149" max="8149" width="2.7109375" style="1" customWidth="1"/>
    <col min="8150" max="8150" width="3.28515625" style="1" customWidth="1"/>
    <col min="8151" max="8151" width="2.7109375" style="1" customWidth="1"/>
    <col min="8152" max="8152" width="3.28515625" style="1" customWidth="1"/>
    <col min="8153" max="8153" width="2.7109375" style="1" customWidth="1"/>
    <col min="8154" max="8154" width="2.42578125" style="1" customWidth="1"/>
    <col min="8155" max="8155" width="2.28515625" style="1" customWidth="1"/>
    <col min="8156" max="8156" width="2.42578125" style="1" customWidth="1"/>
    <col min="8157" max="8167" width="4.140625" style="1" customWidth="1"/>
    <col min="8168" max="8168" width="2.42578125" style="1" customWidth="1"/>
    <col min="8169" max="8179" width="4.140625" style="1" customWidth="1"/>
    <col min="8180" max="8180" width="5.85546875" style="1" customWidth="1"/>
    <col min="8181" max="8182" width="6.42578125" style="1" customWidth="1"/>
    <col min="8183" max="8183" width="6.7109375" style="1" customWidth="1"/>
    <col min="8184" max="8372" width="9.140625" style="1"/>
    <col min="8373" max="8373" width="3.42578125" style="1" customWidth="1"/>
    <col min="8374" max="8374" width="17.42578125" style="1" customWidth="1"/>
    <col min="8375" max="8375" width="11.28515625" style="1" customWidth="1"/>
    <col min="8376" max="8376" width="5" style="1" customWidth="1"/>
    <col min="8377" max="8384" width="4.7109375" style="1" customWidth="1"/>
    <col min="8385" max="8387" width="5" style="1" customWidth="1"/>
    <col min="8388" max="8388" width="3.28515625" style="1" customWidth="1"/>
    <col min="8389" max="8389" width="2.7109375" style="1" customWidth="1"/>
    <col min="8390" max="8390" width="3.28515625" style="1" customWidth="1"/>
    <col min="8391" max="8391" width="2.7109375" style="1" customWidth="1"/>
    <col min="8392" max="8392" width="3.28515625" style="1" customWidth="1"/>
    <col min="8393" max="8393" width="2.7109375" style="1" customWidth="1"/>
    <col min="8394" max="8394" width="3.28515625" style="1" customWidth="1"/>
    <col min="8395" max="8395" width="2.7109375" style="1" customWidth="1"/>
    <col min="8396" max="8396" width="3.28515625" style="1" customWidth="1"/>
    <col min="8397" max="8397" width="2.7109375" style="1" customWidth="1"/>
    <col min="8398" max="8398" width="3.28515625" style="1" customWidth="1"/>
    <col min="8399" max="8399" width="2.7109375" style="1" customWidth="1"/>
    <col min="8400" max="8400" width="3.28515625" style="1" customWidth="1"/>
    <col min="8401" max="8401" width="2.7109375" style="1" customWidth="1"/>
    <col min="8402" max="8402" width="3.28515625" style="1" customWidth="1"/>
    <col min="8403" max="8403" width="2.7109375" style="1" customWidth="1"/>
    <col min="8404" max="8404" width="3.28515625" style="1" customWidth="1"/>
    <col min="8405" max="8405" width="2.7109375" style="1" customWidth="1"/>
    <col min="8406" max="8406" width="3.28515625" style="1" customWidth="1"/>
    <col min="8407" max="8407" width="2.7109375" style="1" customWidth="1"/>
    <col min="8408" max="8408" width="3.28515625" style="1" customWidth="1"/>
    <col min="8409" max="8409" width="2.7109375" style="1" customWidth="1"/>
    <col min="8410" max="8410" width="2.42578125" style="1" customWidth="1"/>
    <col min="8411" max="8411" width="2.28515625" style="1" customWidth="1"/>
    <col min="8412" max="8412" width="2.42578125" style="1" customWidth="1"/>
    <col min="8413" max="8423" width="4.140625" style="1" customWidth="1"/>
    <col min="8424" max="8424" width="2.42578125" style="1" customWidth="1"/>
    <col min="8425" max="8435" width="4.140625" style="1" customWidth="1"/>
    <col min="8436" max="8436" width="5.85546875" style="1" customWidth="1"/>
    <col min="8437" max="8438" width="6.42578125" style="1" customWidth="1"/>
    <col min="8439" max="8439" width="6.7109375" style="1" customWidth="1"/>
    <col min="8440" max="8628" width="9.140625" style="1"/>
    <col min="8629" max="8629" width="3.42578125" style="1" customWidth="1"/>
    <col min="8630" max="8630" width="17.42578125" style="1" customWidth="1"/>
    <col min="8631" max="8631" width="11.28515625" style="1" customWidth="1"/>
    <col min="8632" max="8632" width="5" style="1" customWidth="1"/>
    <col min="8633" max="8640" width="4.7109375" style="1" customWidth="1"/>
    <col min="8641" max="8643" width="5" style="1" customWidth="1"/>
    <col min="8644" max="8644" width="3.28515625" style="1" customWidth="1"/>
    <col min="8645" max="8645" width="2.7109375" style="1" customWidth="1"/>
    <col min="8646" max="8646" width="3.28515625" style="1" customWidth="1"/>
    <col min="8647" max="8647" width="2.7109375" style="1" customWidth="1"/>
    <col min="8648" max="8648" width="3.28515625" style="1" customWidth="1"/>
    <col min="8649" max="8649" width="2.7109375" style="1" customWidth="1"/>
    <col min="8650" max="8650" width="3.28515625" style="1" customWidth="1"/>
    <col min="8651" max="8651" width="2.7109375" style="1" customWidth="1"/>
    <col min="8652" max="8652" width="3.28515625" style="1" customWidth="1"/>
    <col min="8653" max="8653" width="2.7109375" style="1" customWidth="1"/>
    <col min="8654" max="8654" width="3.28515625" style="1" customWidth="1"/>
    <col min="8655" max="8655" width="2.7109375" style="1" customWidth="1"/>
    <col min="8656" max="8656" width="3.28515625" style="1" customWidth="1"/>
    <col min="8657" max="8657" width="2.7109375" style="1" customWidth="1"/>
    <col min="8658" max="8658" width="3.28515625" style="1" customWidth="1"/>
    <col min="8659" max="8659" width="2.7109375" style="1" customWidth="1"/>
    <col min="8660" max="8660" width="3.28515625" style="1" customWidth="1"/>
    <col min="8661" max="8661" width="2.7109375" style="1" customWidth="1"/>
    <col min="8662" max="8662" width="3.28515625" style="1" customWidth="1"/>
    <col min="8663" max="8663" width="2.7109375" style="1" customWidth="1"/>
    <col min="8664" max="8664" width="3.28515625" style="1" customWidth="1"/>
    <col min="8665" max="8665" width="2.7109375" style="1" customWidth="1"/>
    <col min="8666" max="8666" width="2.42578125" style="1" customWidth="1"/>
    <col min="8667" max="8667" width="2.28515625" style="1" customWidth="1"/>
    <col min="8668" max="8668" width="2.42578125" style="1" customWidth="1"/>
    <col min="8669" max="8679" width="4.140625" style="1" customWidth="1"/>
    <col min="8680" max="8680" width="2.42578125" style="1" customWidth="1"/>
    <col min="8681" max="8691" width="4.140625" style="1" customWidth="1"/>
    <col min="8692" max="8692" width="5.85546875" style="1" customWidth="1"/>
    <col min="8693" max="8694" width="6.42578125" style="1" customWidth="1"/>
    <col min="8695" max="8695" width="6.7109375" style="1" customWidth="1"/>
    <col min="8696" max="8884" width="9.140625" style="1"/>
    <col min="8885" max="8885" width="3.42578125" style="1" customWidth="1"/>
    <col min="8886" max="8886" width="17.42578125" style="1" customWidth="1"/>
    <col min="8887" max="8887" width="11.28515625" style="1" customWidth="1"/>
    <col min="8888" max="8888" width="5" style="1" customWidth="1"/>
    <col min="8889" max="8896" width="4.7109375" style="1" customWidth="1"/>
    <col min="8897" max="8899" width="5" style="1" customWidth="1"/>
    <col min="8900" max="8900" width="3.28515625" style="1" customWidth="1"/>
    <col min="8901" max="8901" width="2.7109375" style="1" customWidth="1"/>
    <col min="8902" max="8902" width="3.28515625" style="1" customWidth="1"/>
    <col min="8903" max="8903" width="2.7109375" style="1" customWidth="1"/>
    <col min="8904" max="8904" width="3.28515625" style="1" customWidth="1"/>
    <col min="8905" max="8905" width="2.7109375" style="1" customWidth="1"/>
    <col min="8906" max="8906" width="3.28515625" style="1" customWidth="1"/>
    <col min="8907" max="8907" width="2.7109375" style="1" customWidth="1"/>
    <col min="8908" max="8908" width="3.28515625" style="1" customWidth="1"/>
    <col min="8909" max="8909" width="2.7109375" style="1" customWidth="1"/>
    <col min="8910" max="8910" width="3.28515625" style="1" customWidth="1"/>
    <col min="8911" max="8911" width="2.7109375" style="1" customWidth="1"/>
    <col min="8912" max="8912" width="3.28515625" style="1" customWidth="1"/>
    <col min="8913" max="8913" width="2.7109375" style="1" customWidth="1"/>
    <col min="8914" max="8914" width="3.28515625" style="1" customWidth="1"/>
    <col min="8915" max="8915" width="2.7109375" style="1" customWidth="1"/>
    <col min="8916" max="8916" width="3.28515625" style="1" customWidth="1"/>
    <col min="8917" max="8917" width="2.7109375" style="1" customWidth="1"/>
    <col min="8918" max="8918" width="3.28515625" style="1" customWidth="1"/>
    <col min="8919" max="8919" width="2.7109375" style="1" customWidth="1"/>
    <col min="8920" max="8920" width="3.28515625" style="1" customWidth="1"/>
    <col min="8921" max="8921" width="2.7109375" style="1" customWidth="1"/>
    <col min="8922" max="8922" width="2.42578125" style="1" customWidth="1"/>
    <col min="8923" max="8923" width="2.28515625" style="1" customWidth="1"/>
    <col min="8924" max="8924" width="2.42578125" style="1" customWidth="1"/>
    <col min="8925" max="8935" width="4.140625" style="1" customWidth="1"/>
    <col min="8936" max="8936" width="2.42578125" style="1" customWidth="1"/>
    <col min="8937" max="8947" width="4.140625" style="1" customWidth="1"/>
    <col min="8948" max="8948" width="5.85546875" style="1" customWidth="1"/>
    <col min="8949" max="8950" width="6.42578125" style="1" customWidth="1"/>
    <col min="8951" max="8951" width="6.7109375" style="1" customWidth="1"/>
    <col min="8952" max="9140" width="9.140625" style="1"/>
    <col min="9141" max="9141" width="3.42578125" style="1" customWidth="1"/>
    <col min="9142" max="9142" width="17.42578125" style="1" customWidth="1"/>
    <col min="9143" max="9143" width="11.28515625" style="1" customWidth="1"/>
    <col min="9144" max="9144" width="5" style="1" customWidth="1"/>
    <col min="9145" max="9152" width="4.7109375" style="1" customWidth="1"/>
    <col min="9153" max="9155" width="5" style="1" customWidth="1"/>
    <col min="9156" max="9156" width="3.28515625" style="1" customWidth="1"/>
    <col min="9157" max="9157" width="2.7109375" style="1" customWidth="1"/>
    <col min="9158" max="9158" width="3.28515625" style="1" customWidth="1"/>
    <col min="9159" max="9159" width="2.7109375" style="1" customWidth="1"/>
    <col min="9160" max="9160" width="3.28515625" style="1" customWidth="1"/>
    <col min="9161" max="9161" width="2.7109375" style="1" customWidth="1"/>
    <col min="9162" max="9162" width="3.28515625" style="1" customWidth="1"/>
    <col min="9163" max="9163" width="2.7109375" style="1" customWidth="1"/>
    <col min="9164" max="9164" width="3.28515625" style="1" customWidth="1"/>
    <col min="9165" max="9165" width="2.7109375" style="1" customWidth="1"/>
    <col min="9166" max="9166" width="3.28515625" style="1" customWidth="1"/>
    <col min="9167" max="9167" width="2.7109375" style="1" customWidth="1"/>
    <col min="9168" max="9168" width="3.28515625" style="1" customWidth="1"/>
    <col min="9169" max="9169" width="2.7109375" style="1" customWidth="1"/>
    <col min="9170" max="9170" width="3.28515625" style="1" customWidth="1"/>
    <col min="9171" max="9171" width="2.7109375" style="1" customWidth="1"/>
    <col min="9172" max="9172" width="3.28515625" style="1" customWidth="1"/>
    <col min="9173" max="9173" width="2.7109375" style="1" customWidth="1"/>
    <col min="9174" max="9174" width="3.28515625" style="1" customWidth="1"/>
    <col min="9175" max="9175" width="2.7109375" style="1" customWidth="1"/>
    <col min="9176" max="9176" width="3.28515625" style="1" customWidth="1"/>
    <col min="9177" max="9177" width="2.7109375" style="1" customWidth="1"/>
    <col min="9178" max="9178" width="2.42578125" style="1" customWidth="1"/>
    <col min="9179" max="9179" width="2.28515625" style="1" customWidth="1"/>
    <col min="9180" max="9180" width="2.42578125" style="1" customWidth="1"/>
    <col min="9181" max="9191" width="4.140625" style="1" customWidth="1"/>
    <col min="9192" max="9192" width="2.42578125" style="1" customWidth="1"/>
    <col min="9193" max="9203" width="4.140625" style="1" customWidth="1"/>
    <col min="9204" max="9204" width="5.85546875" style="1" customWidth="1"/>
    <col min="9205" max="9206" width="6.42578125" style="1" customWidth="1"/>
    <col min="9207" max="9207" width="6.7109375" style="1" customWidth="1"/>
    <col min="9208" max="9396" width="9.140625" style="1"/>
    <col min="9397" max="9397" width="3.42578125" style="1" customWidth="1"/>
    <col min="9398" max="9398" width="17.42578125" style="1" customWidth="1"/>
    <col min="9399" max="9399" width="11.28515625" style="1" customWidth="1"/>
    <col min="9400" max="9400" width="5" style="1" customWidth="1"/>
    <col min="9401" max="9408" width="4.7109375" style="1" customWidth="1"/>
    <col min="9409" max="9411" width="5" style="1" customWidth="1"/>
    <col min="9412" max="9412" width="3.28515625" style="1" customWidth="1"/>
    <col min="9413" max="9413" width="2.7109375" style="1" customWidth="1"/>
    <col min="9414" max="9414" width="3.28515625" style="1" customWidth="1"/>
    <col min="9415" max="9415" width="2.7109375" style="1" customWidth="1"/>
    <col min="9416" max="9416" width="3.28515625" style="1" customWidth="1"/>
    <col min="9417" max="9417" width="2.7109375" style="1" customWidth="1"/>
    <col min="9418" max="9418" width="3.28515625" style="1" customWidth="1"/>
    <col min="9419" max="9419" width="2.7109375" style="1" customWidth="1"/>
    <col min="9420" max="9420" width="3.28515625" style="1" customWidth="1"/>
    <col min="9421" max="9421" width="2.7109375" style="1" customWidth="1"/>
    <col min="9422" max="9422" width="3.28515625" style="1" customWidth="1"/>
    <col min="9423" max="9423" width="2.7109375" style="1" customWidth="1"/>
    <col min="9424" max="9424" width="3.28515625" style="1" customWidth="1"/>
    <col min="9425" max="9425" width="2.7109375" style="1" customWidth="1"/>
    <col min="9426" max="9426" width="3.28515625" style="1" customWidth="1"/>
    <col min="9427" max="9427" width="2.7109375" style="1" customWidth="1"/>
    <col min="9428" max="9428" width="3.28515625" style="1" customWidth="1"/>
    <col min="9429" max="9429" width="2.7109375" style="1" customWidth="1"/>
    <col min="9430" max="9430" width="3.28515625" style="1" customWidth="1"/>
    <col min="9431" max="9431" width="2.7109375" style="1" customWidth="1"/>
    <col min="9432" max="9432" width="3.28515625" style="1" customWidth="1"/>
    <col min="9433" max="9433" width="2.7109375" style="1" customWidth="1"/>
    <col min="9434" max="9434" width="2.42578125" style="1" customWidth="1"/>
    <col min="9435" max="9435" width="2.28515625" style="1" customWidth="1"/>
    <col min="9436" max="9436" width="2.42578125" style="1" customWidth="1"/>
    <col min="9437" max="9447" width="4.140625" style="1" customWidth="1"/>
    <col min="9448" max="9448" width="2.42578125" style="1" customWidth="1"/>
    <col min="9449" max="9459" width="4.140625" style="1" customWidth="1"/>
    <col min="9460" max="9460" width="5.85546875" style="1" customWidth="1"/>
    <col min="9461" max="9462" width="6.42578125" style="1" customWidth="1"/>
    <col min="9463" max="9463" width="6.7109375" style="1" customWidth="1"/>
    <col min="9464" max="9652" width="9.140625" style="1"/>
    <col min="9653" max="9653" width="3.42578125" style="1" customWidth="1"/>
    <col min="9654" max="9654" width="17.42578125" style="1" customWidth="1"/>
    <col min="9655" max="9655" width="11.28515625" style="1" customWidth="1"/>
    <col min="9656" max="9656" width="5" style="1" customWidth="1"/>
    <col min="9657" max="9664" width="4.7109375" style="1" customWidth="1"/>
    <col min="9665" max="9667" width="5" style="1" customWidth="1"/>
    <col min="9668" max="9668" width="3.28515625" style="1" customWidth="1"/>
    <col min="9669" max="9669" width="2.7109375" style="1" customWidth="1"/>
    <col min="9670" max="9670" width="3.28515625" style="1" customWidth="1"/>
    <col min="9671" max="9671" width="2.7109375" style="1" customWidth="1"/>
    <col min="9672" max="9672" width="3.28515625" style="1" customWidth="1"/>
    <col min="9673" max="9673" width="2.7109375" style="1" customWidth="1"/>
    <col min="9674" max="9674" width="3.28515625" style="1" customWidth="1"/>
    <col min="9675" max="9675" width="2.7109375" style="1" customWidth="1"/>
    <col min="9676" max="9676" width="3.28515625" style="1" customWidth="1"/>
    <col min="9677" max="9677" width="2.7109375" style="1" customWidth="1"/>
    <col min="9678" max="9678" width="3.28515625" style="1" customWidth="1"/>
    <col min="9679" max="9679" width="2.7109375" style="1" customWidth="1"/>
    <col min="9680" max="9680" width="3.28515625" style="1" customWidth="1"/>
    <col min="9681" max="9681" width="2.7109375" style="1" customWidth="1"/>
    <col min="9682" max="9682" width="3.28515625" style="1" customWidth="1"/>
    <col min="9683" max="9683" width="2.7109375" style="1" customWidth="1"/>
    <col min="9684" max="9684" width="3.28515625" style="1" customWidth="1"/>
    <col min="9685" max="9685" width="2.7109375" style="1" customWidth="1"/>
    <col min="9686" max="9686" width="3.28515625" style="1" customWidth="1"/>
    <col min="9687" max="9687" width="2.7109375" style="1" customWidth="1"/>
    <col min="9688" max="9688" width="3.28515625" style="1" customWidth="1"/>
    <col min="9689" max="9689" width="2.7109375" style="1" customWidth="1"/>
    <col min="9690" max="9690" width="2.42578125" style="1" customWidth="1"/>
    <col min="9691" max="9691" width="2.28515625" style="1" customWidth="1"/>
    <col min="9692" max="9692" width="2.42578125" style="1" customWidth="1"/>
    <col min="9693" max="9703" width="4.140625" style="1" customWidth="1"/>
    <col min="9704" max="9704" width="2.42578125" style="1" customWidth="1"/>
    <col min="9705" max="9715" width="4.140625" style="1" customWidth="1"/>
    <col min="9716" max="9716" width="5.85546875" style="1" customWidth="1"/>
    <col min="9717" max="9718" width="6.42578125" style="1" customWidth="1"/>
    <col min="9719" max="9719" width="6.7109375" style="1" customWidth="1"/>
    <col min="9720" max="9908" width="9.140625" style="1"/>
    <col min="9909" max="9909" width="3.42578125" style="1" customWidth="1"/>
    <col min="9910" max="9910" width="17.42578125" style="1" customWidth="1"/>
    <col min="9911" max="9911" width="11.28515625" style="1" customWidth="1"/>
    <col min="9912" max="9912" width="5" style="1" customWidth="1"/>
    <col min="9913" max="9920" width="4.7109375" style="1" customWidth="1"/>
    <col min="9921" max="9923" width="5" style="1" customWidth="1"/>
    <col min="9924" max="9924" width="3.28515625" style="1" customWidth="1"/>
    <col min="9925" max="9925" width="2.7109375" style="1" customWidth="1"/>
    <col min="9926" max="9926" width="3.28515625" style="1" customWidth="1"/>
    <col min="9927" max="9927" width="2.7109375" style="1" customWidth="1"/>
    <col min="9928" max="9928" width="3.28515625" style="1" customWidth="1"/>
    <col min="9929" max="9929" width="2.7109375" style="1" customWidth="1"/>
    <col min="9930" max="9930" width="3.28515625" style="1" customWidth="1"/>
    <col min="9931" max="9931" width="2.7109375" style="1" customWidth="1"/>
    <col min="9932" max="9932" width="3.28515625" style="1" customWidth="1"/>
    <col min="9933" max="9933" width="2.7109375" style="1" customWidth="1"/>
    <col min="9934" max="9934" width="3.28515625" style="1" customWidth="1"/>
    <col min="9935" max="9935" width="2.7109375" style="1" customWidth="1"/>
    <col min="9936" max="9936" width="3.28515625" style="1" customWidth="1"/>
    <col min="9937" max="9937" width="2.7109375" style="1" customWidth="1"/>
    <col min="9938" max="9938" width="3.28515625" style="1" customWidth="1"/>
    <col min="9939" max="9939" width="2.7109375" style="1" customWidth="1"/>
    <col min="9940" max="9940" width="3.28515625" style="1" customWidth="1"/>
    <col min="9941" max="9941" width="2.7109375" style="1" customWidth="1"/>
    <col min="9942" max="9942" width="3.28515625" style="1" customWidth="1"/>
    <col min="9943" max="9943" width="2.7109375" style="1" customWidth="1"/>
    <col min="9944" max="9944" width="3.28515625" style="1" customWidth="1"/>
    <col min="9945" max="9945" width="2.7109375" style="1" customWidth="1"/>
    <col min="9946" max="9946" width="2.42578125" style="1" customWidth="1"/>
    <col min="9947" max="9947" width="2.28515625" style="1" customWidth="1"/>
    <col min="9948" max="9948" width="2.42578125" style="1" customWidth="1"/>
    <col min="9949" max="9959" width="4.140625" style="1" customWidth="1"/>
    <col min="9960" max="9960" width="2.42578125" style="1" customWidth="1"/>
    <col min="9961" max="9971" width="4.140625" style="1" customWidth="1"/>
    <col min="9972" max="9972" width="5.85546875" style="1" customWidth="1"/>
    <col min="9973" max="9974" width="6.42578125" style="1" customWidth="1"/>
    <col min="9975" max="9975" width="6.7109375" style="1" customWidth="1"/>
    <col min="9976" max="10164" width="9.140625" style="1"/>
    <col min="10165" max="10165" width="3.42578125" style="1" customWidth="1"/>
    <col min="10166" max="10166" width="17.42578125" style="1" customWidth="1"/>
    <col min="10167" max="10167" width="11.28515625" style="1" customWidth="1"/>
    <col min="10168" max="10168" width="5" style="1" customWidth="1"/>
    <col min="10169" max="10176" width="4.7109375" style="1" customWidth="1"/>
    <col min="10177" max="10179" width="5" style="1" customWidth="1"/>
    <col min="10180" max="10180" width="3.28515625" style="1" customWidth="1"/>
    <col min="10181" max="10181" width="2.7109375" style="1" customWidth="1"/>
    <col min="10182" max="10182" width="3.28515625" style="1" customWidth="1"/>
    <col min="10183" max="10183" width="2.7109375" style="1" customWidth="1"/>
    <col min="10184" max="10184" width="3.28515625" style="1" customWidth="1"/>
    <col min="10185" max="10185" width="2.7109375" style="1" customWidth="1"/>
    <col min="10186" max="10186" width="3.28515625" style="1" customWidth="1"/>
    <col min="10187" max="10187" width="2.7109375" style="1" customWidth="1"/>
    <col min="10188" max="10188" width="3.28515625" style="1" customWidth="1"/>
    <col min="10189" max="10189" width="2.7109375" style="1" customWidth="1"/>
    <col min="10190" max="10190" width="3.28515625" style="1" customWidth="1"/>
    <col min="10191" max="10191" width="2.7109375" style="1" customWidth="1"/>
    <col min="10192" max="10192" width="3.28515625" style="1" customWidth="1"/>
    <col min="10193" max="10193" width="2.7109375" style="1" customWidth="1"/>
    <col min="10194" max="10194" width="3.28515625" style="1" customWidth="1"/>
    <col min="10195" max="10195" width="2.7109375" style="1" customWidth="1"/>
    <col min="10196" max="10196" width="3.28515625" style="1" customWidth="1"/>
    <col min="10197" max="10197" width="2.7109375" style="1" customWidth="1"/>
    <col min="10198" max="10198" width="3.28515625" style="1" customWidth="1"/>
    <col min="10199" max="10199" width="2.7109375" style="1" customWidth="1"/>
    <col min="10200" max="10200" width="3.28515625" style="1" customWidth="1"/>
    <col min="10201" max="10201" width="2.7109375" style="1" customWidth="1"/>
    <col min="10202" max="10202" width="2.42578125" style="1" customWidth="1"/>
    <col min="10203" max="10203" width="2.28515625" style="1" customWidth="1"/>
    <col min="10204" max="10204" width="2.42578125" style="1" customWidth="1"/>
    <col min="10205" max="10215" width="4.140625" style="1" customWidth="1"/>
    <col min="10216" max="10216" width="2.42578125" style="1" customWidth="1"/>
    <col min="10217" max="10227" width="4.140625" style="1" customWidth="1"/>
    <col min="10228" max="10228" width="5.85546875" style="1" customWidth="1"/>
    <col min="10229" max="10230" width="6.42578125" style="1" customWidth="1"/>
    <col min="10231" max="10231" width="6.7109375" style="1" customWidth="1"/>
    <col min="10232" max="10420" width="9.140625" style="1"/>
    <col min="10421" max="10421" width="3.42578125" style="1" customWidth="1"/>
    <col min="10422" max="10422" width="17.42578125" style="1" customWidth="1"/>
    <col min="10423" max="10423" width="11.28515625" style="1" customWidth="1"/>
    <col min="10424" max="10424" width="5" style="1" customWidth="1"/>
    <col min="10425" max="10432" width="4.7109375" style="1" customWidth="1"/>
    <col min="10433" max="10435" width="5" style="1" customWidth="1"/>
    <col min="10436" max="10436" width="3.28515625" style="1" customWidth="1"/>
    <col min="10437" max="10437" width="2.7109375" style="1" customWidth="1"/>
    <col min="10438" max="10438" width="3.28515625" style="1" customWidth="1"/>
    <col min="10439" max="10439" width="2.7109375" style="1" customWidth="1"/>
    <col min="10440" max="10440" width="3.28515625" style="1" customWidth="1"/>
    <col min="10441" max="10441" width="2.7109375" style="1" customWidth="1"/>
    <col min="10442" max="10442" width="3.28515625" style="1" customWidth="1"/>
    <col min="10443" max="10443" width="2.7109375" style="1" customWidth="1"/>
    <col min="10444" max="10444" width="3.28515625" style="1" customWidth="1"/>
    <col min="10445" max="10445" width="2.7109375" style="1" customWidth="1"/>
    <col min="10446" max="10446" width="3.28515625" style="1" customWidth="1"/>
    <col min="10447" max="10447" width="2.7109375" style="1" customWidth="1"/>
    <col min="10448" max="10448" width="3.28515625" style="1" customWidth="1"/>
    <col min="10449" max="10449" width="2.7109375" style="1" customWidth="1"/>
    <col min="10450" max="10450" width="3.28515625" style="1" customWidth="1"/>
    <col min="10451" max="10451" width="2.7109375" style="1" customWidth="1"/>
    <col min="10452" max="10452" width="3.28515625" style="1" customWidth="1"/>
    <col min="10453" max="10453" width="2.7109375" style="1" customWidth="1"/>
    <col min="10454" max="10454" width="3.28515625" style="1" customWidth="1"/>
    <col min="10455" max="10455" width="2.7109375" style="1" customWidth="1"/>
    <col min="10456" max="10456" width="3.28515625" style="1" customWidth="1"/>
    <col min="10457" max="10457" width="2.7109375" style="1" customWidth="1"/>
    <col min="10458" max="10458" width="2.42578125" style="1" customWidth="1"/>
    <col min="10459" max="10459" width="2.28515625" style="1" customWidth="1"/>
    <col min="10460" max="10460" width="2.42578125" style="1" customWidth="1"/>
    <col min="10461" max="10471" width="4.140625" style="1" customWidth="1"/>
    <col min="10472" max="10472" width="2.42578125" style="1" customWidth="1"/>
    <col min="10473" max="10483" width="4.140625" style="1" customWidth="1"/>
    <col min="10484" max="10484" width="5.85546875" style="1" customWidth="1"/>
    <col min="10485" max="10486" width="6.42578125" style="1" customWidth="1"/>
    <col min="10487" max="10487" width="6.7109375" style="1" customWidth="1"/>
    <col min="10488" max="10676" width="9.140625" style="1"/>
    <col min="10677" max="10677" width="3.42578125" style="1" customWidth="1"/>
    <col min="10678" max="10678" width="17.42578125" style="1" customWidth="1"/>
    <col min="10679" max="10679" width="11.28515625" style="1" customWidth="1"/>
    <col min="10680" max="10680" width="5" style="1" customWidth="1"/>
    <col min="10681" max="10688" width="4.7109375" style="1" customWidth="1"/>
    <col min="10689" max="10691" width="5" style="1" customWidth="1"/>
    <col min="10692" max="10692" width="3.28515625" style="1" customWidth="1"/>
    <col min="10693" max="10693" width="2.7109375" style="1" customWidth="1"/>
    <col min="10694" max="10694" width="3.28515625" style="1" customWidth="1"/>
    <col min="10695" max="10695" width="2.7109375" style="1" customWidth="1"/>
    <col min="10696" max="10696" width="3.28515625" style="1" customWidth="1"/>
    <col min="10697" max="10697" width="2.7109375" style="1" customWidth="1"/>
    <col min="10698" max="10698" width="3.28515625" style="1" customWidth="1"/>
    <col min="10699" max="10699" width="2.7109375" style="1" customWidth="1"/>
    <col min="10700" max="10700" width="3.28515625" style="1" customWidth="1"/>
    <col min="10701" max="10701" width="2.7109375" style="1" customWidth="1"/>
    <col min="10702" max="10702" width="3.28515625" style="1" customWidth="1"/>
    <col min="10703" max="10703" width="2.7109375" style="1" customWidth="1"/>
    <col min="10704" max="10704" width="3.28515625" style="1" customWidth="1"/>
    <col min="10705" max="10705" width="2.7109375" style="1" customWidth="1"/>
    <col min="10706" max="10706" width="3.28515625" style="1" customWidth="1"/>
    <col min="10707" max="10707" width="2.7109375" style="1" customWidth="1"/>
    <col min="10708" max="10708" width="3.28515625" style="1" customWidth="1"/>
    <col min="10709" max="10709" width="2.7109375" style="1" customWidth="1"/>
    <col min="10710" max="10710" width="3.28515625" style="1" customWidth="1"/>
    <col min="10711" max="10711" width="2.7109375" style="1" customWidth="1"/>
    <col min="10712" max="10712" width="3.28515625" style="1" customWidth="1"/>
    <col min="10713" max="10713" width="2.7109375" style="1" customWidth="1"/>
    <col min="10714" max="10714" width="2.42578125" style="1" customWidth="1"/>
    <col min="10715" max="10715" width="2.28515625" style="1" customWidth="1"/>
    <col min="10716" max="10716" width="2.42578125" style="1" customWidth="1"/>
    <col min="10717" max="10727" width="4.140625" style="1" customWidth="1"/>
    <col min="10728" max="10728" width="2.42578125" style="1" customWidth="1"/>
    <col min="10729" max="10739" width="4.140625" style="1" customWidth="1"/>
    <col min="10740" max="10740" width="5.85546875" style="1" customWidth="1"/>
    <col min="10741" max="10742" width="6.42578125" style="1" customWidth="1"/>
    <col min="10743" max="10743" width="6.7109375" style="1" customWidth="1"/>
    <col min="10744" max="10932" width="9.140625" style="1"/>
    <col min="10933" max="10933" width="3.42578125" style="1" customWidth="1"/>
    <col min="10934" max="10934" width="17.42578125" style="1" customWidth="1"/>
    <col min="10935" max="10935" width="11.28515625" style="1" customWidth="1"/>
    <col min="10936" max="10936" width="5" style="1" customWidth="1"/>
    <col min="10937" max="10944" width="4.7109375" style="1" customWidth="1"/>
    <col min="10945" max="10947" width="5" style="1" customWidth="1"/>
    <col min="10948" max="10948" width="3.28515625" style="1" customWidth="1"/>
    <col min="10949" max="10949" width="2.7109375" style="1" customWidth="1"/>
    <col min="10950" max="10950" width="3.28515625" style="1" customWidth="1"/>
    <col min="10951" max="10951" width="2.7109375" style="1" customWidth="1"/>
    <col min="10952" max="10952" width="3.28515625" style="1" customWidth="1"/>
    <col min="10953" max="10953" width="2.7109375" style="1" customWidth="1"/>
    <col min="10954" max="10954" width="3.28515625" style="1" customWidth="1"/>
    <col min="10955" max="10955" width="2.7109375" style="1" customWidth="1"/>
    <col min="10956" max="10956" width="3.28515625" style="1" customWidth="1"/>
    <col min="10957" max="10957" width="2.7109375" style="1" customWidth="1"/>
    <col min="10958" max="10958" width="3.28515625" style="1" customWidth="1"/>
    <col min="10959" max="10959" width="2.7109375" style="1" customWidth="1"/>
    <col min="10960" max="10960" width="3.28515625" style="1" customWidth="1"/>
    <col min="10961" max="10961" width="2.7109375" style="1" customWidth="1"/>
    <col min="10962" max="10962" width="3.28515625" style="1" customWidth="1"/>
    <col min="10963" max="10963" width="2.7109375" style="1" customWidth="1"/>
    <col min="10964" max="10964" width="3.28515625" style="1" customWidth="1"/>
    <col min="10965" max="10965" width="2.7109375" style="1" customWidth="1"/>
    <col min="10966" max="10966" width="3.28515625" style="1" customWidth="1"/>
    <col min="10967" max="10967" width="2.7109375" style="1" customWidth="1"/>
    <col min="10968" max="10968" width="3.28515625" style="1" customWidth="1"/>
    <col min="10969" max="10969" width="2.7109375" style="1" customWidth="1"/>
    <col min="10970" max="10970" width="2.42578125" style="1" customWidth="1"/>
    <col min="10971" max="10971" width="2.28515625" style="1" customWidth="1"/>
    <col min="10972" max="10972" width="2.42578125" style="1" customWidth="1"/>
    <col min="10973" max="10983" width="4.140625" style="1" customWidth="1"/>
    <col min="10984" max="10984" width="2.42578125" style="1" customWidth="1"/>
    <col min="10985" max="10995" width="4.140625" style="1" customWidth="1"/>
    <col min="10996" max="10996" width="5.85546875" style="1" customWidth="1"/>
    <col min="10997" max="10998" width="6.42578125" style="1" customWidth="1"/>
    <col min="10999" max="10999" width="6.7109375" style="1" customWidth="1"/>
    <col min="11000" max="11188" width="9.140625" style="1"/>
    <col min="11189" max="11189" width="3.42578125" style="1" customWidth="1"/>
    <col min="11190" max="11190" width="17.42578125" style="1" customWidth="1"/>
    <col min="11191" max="11191" width="11.28515625" style="1" customWidth="1"/>
    <col min="11192" max="11192" width="5" style="1" customWidth="1"/>
    <col min="11193" max="11200" width="4.7109375" style="1" customWidth="1"/>
    <col min="11201" max="11203" width="5" style="1" customWidth="1"/>
    <col min="11204" max="11204" width="3.28515625" style="1" customWidth="1"/>
    <col min="11205" max="11205" width="2.7109375" style="1" customWidth="1"/>
    <col min="11206" max="11206" width="3.28515625" style="1" customWidth="1"/>
    <col min="11207" max="11207" width="2.7109375" style="1" customWidth="1"/>
    <col min="11208" max="11208" width="3.28515625" style="1" customWidth="1"/>
    <col min="11209" max="11209" width="2.7109375" style="1" customWidth="1"/>
    <col min="11210" max="11210" width="3.28515625" style="1" customWidth="1"/>
    <col min="11211" max="11211" width="2.7109375" style="1" customWidth="1"/>
    <col min="11212" max="11212" width="3.28515625" style="1" customWidth="1"/>
    <col min="11213" max="11213" width="2.7109375" style="1" customWidth="1"/>
    <col min="11214" max="11214" width="3.28515625" style="1" customWidth="1"/>
    <col min="11215" max="11215" width="2.7109375" style="1" customWidth="1"/>
    <col min="11216" max="11216" width="3.28515625" style="1" customWidth="1"/>
    <col min="11217" max="11217" width="2.7109375" style="1" customWidth="1"/>
    <col min="11218" max="11218" width="3.28515625" style="1" customWidth="1"/>
    <col min="11219" max="11219" width="2.7109375" style="1" customWidth="1"/>
    <col min="11220" max="11220" width="3.28515625" style="1" customWidth="1"/>
    <col min="11221" max="11221" width="2.7109375" style="1" customWidth="1"/>
    <col min="11222" max="11222" width="3.28515625" style="1" customWidth="1"/>
    <col min="11223" max="11223" width="2.7109375" style="1" customWidth="1"/>
    <col min="11224" max="11224" width="3.28515625" style="1" customWidth="1"/>
    <col min="11225" max="11225" width="2.7109375" style="1" customWidth="1"/>
    <col min="11226" max="11226" width="2.42578125" style="1" customWidth="1"/>
    <col min="11227" max="11227" width="2.28515625" style="1" customWidth="1"/>
    <col min="11228" max="11228" width="2.42578125" style="1" customWidth="1"/>
    <col min="11229" max="11239" width="4.140625" style="1" customWidth="1"/>
    <col min="11240" max="11240" width="2.42578125" style="1" customWidth="1"/>
    <col min="11241" max="11251" width="4.140625" style="1" customWidth="1"/>
    <col min="11252" max="11252" width="5.85546875" style="1" customWidth="1"/>
    <col min="11253" max="11254" width="6.42578125" style="1" customWidth="1"/>
    <col min="11255" max="11255" width="6.7109375" style="1" customWidth="1"/>
    <col min="11256" max="11444" width="9.140625" style="1"/>
    <col min="11445" max="11445" width="3.42578125" style="1" customWidth="1"/>
    <col min="11446" max="11446" width="17.42578125" style="1" customWidth="1"/>
    <col min="11447" max="11447" width="11.28515625" style="1" customWidth="1"/>
    <col min="11448" max="11448" width="5" style="1" customWidth="1"/>
    <col min="11449" max="11456" width="4.7109375" style="1" customWidth="1"/>
    <col min="11457" max="11459" width="5" style="1" customWidth="1"/>
    <col min="11460" max="11460" width="3.28515625" style="1" customWidth="1"/>
    <col min="11461" max="11461" width="2.7109375" style="1" customWidth="1"/>
    <col min="11462" max="11462" width="3.28515625" style="1" customWidth="1"/>
    <col min="11463" max="11463" width="2.7109375" style="1" customWidth="1"/>
    <col min="11464" max="11464" width="3.28515625" style="1" customWidth="1"/>
    <col min="11465" max="11465" width="2.7109375" style="1" customWidth="1"/>
    <col min="11466" max="11466" width="3.28515625" style="1" customWidth="1"/>
    <col min="11467" max="11467" width="2.7109375" style="1" customWidth="1"/>
    <col min="11468" max="11468" width="3.28515625" style="1" customWidth="1"/>
    <col min="11469" max="11469" width="2.7109375" style="1" customWidth="1"/>
    <col min="11470" max="11470" width="3.28515625" style="1" customWidth="1"/>
    <col min="11471" max="11471" width="2.7109375" style="1" customWidth="1"/>
    <col min="11472" max="11472" width="3.28515625" style="1" customWidth="1"/>
    <col min="11473" max="11473" width="2.7109375" style="1" customWidth="1"/>
    <col min="11474" max="11474" width="3.28515625" style="1" customWidth="1"/>
    <col min="11475" max="11475" width="2.7109375" style="1" customWidth="1"/>
    <col min="11476" max="11476" width="3.28515625" style="1" customWidth="1"/>
    <col min="11477" max="11477" width="2.7109375" style="1" customWidth="1"/>
    <col min="11478" max="11478" width="3.28515625" style="1" customWidth="1"/>
    <col min="11479" max="11479" width="2.7109375" style="1" customWidth="1"/>
    <col min="11480" max="11480" width="3.28515625" style="1" customWidth="1"/>
    <col min="11481" max="11481" width="2.7109375" style="1" customWidth="1"/>
    <col min="11482" max="11482" width="2.42578125" style="1" customWidth="1"/>
    <col min="11483" max="11483" width="2.28515625" style="1" customWidth="1"/>
    <col min="11484" max="11484" width="2.42578125" style="1" customWidth="1"/>
    <col min="11485" max="11495" width="4.140625" style="1" customWidth="1"/>
    <col min="11496" max="11496" width="2.42578125" style="1" customWidth="1"/>
    <col min="11497" max="11507" width="4.140625" style="1" customWidth="1"/>
    <col min="11508" max="11508" width="5.85546875" style="1" customWidth="1"/>
    <col min="11509" max="11510" width="6.42578125" style="1" customWidth="1"/>
    <col min="11511" max="11511" width="6.7109375" style="1" customWidth="1"/>
    <col min="11512" max="11700" width="9.140625" style="1"/>
    <col min="11701" max="11701" width="3.42578125" style="1" customWidth="1"/>
    <col min="11702" max="11702" width="17.42578125" style="1" customWidth="1"/>
    <col min="11703" max="11703" width="11.28515625" style="1" customWidth="1"/>
    <col min="11704" max="11704" width="5" style="1" customWidth="1"/>
    <col min="11705" max="11712" width="4.7109375" style="1" customWidth="1"/>
    <col min="11713" max="11715" width="5" style="1" customWidth="1"/>
    <col min="11716" max="11716" width="3.28515625" style="1" customWidth="1"/>
    <col min="11717" max="11717" width="2.7109375" style="1" customWidth="1"/>
    <col min="11718" max="11718" width="3.28515625" style="1" customWidth="1"/>
    <col min="11719" max="11719" width="2.7109375" style="1" customWidth="1"/>
    <col min="11720" max="11720" width="3.28515625" style="1" customWidth="1"/>
    <col min="11721" max="11721" width="2.7109375" style="1" customWidth="1"/>
    <col min="11722" max="11722" width="3.28515625" style="1" customWidth="1"/>
    <col min="11723" max="11723" width="2.7109375" style="1" customWidth="1"/>
    <col min="11724" max="11724" width="3.28515625" style="1" customWidth="1"/>
    <col min="11725" max="11725" width="2.7109375" style="1" customWidth="1"/>
    <col min="11726" max="11726" width="3.28515625" style="1" customWidth="1"/>
    <col min="11727" max="11727" width="2.7109375" style="1" customWidth="1"/>
    <col min="11728" max="11728" width="3.28515625" style="1" customWidth="1"/>
    <col min="11729" max="11729" width="2.7109375" style="1" customWidth="1"/>
    <col min="11730" max="11730" width="3.28515625" style="1" customWidth="1"/>
    <col min="11731" max="11731" width="2.7109375" style="1" customWidth="1"/>
    <col min="11732" max="11732" width="3.28515625" style="1" customWidth="1"/>
    <col min="11733" max="11733" width="2.7109375" style="1" customWidth="1"/>
    <col min="11734" max="11734" width="3.28515625" style="1" customWidth="1"/>
    <col min="11735" max="11735" width="2.7109375" style="1" customWidth="1"/>
    <col min="11736" max="11736" width="3.28515625" style="1" customWidth="1"/>
    <col min="11737" max="11737" width="2.7109375" style="1" customWidth="1"/>
    <col min="11738" max="11738" width="2.42578125" style="1" customWidth="1"/>
    <col min="11739" max="11739" width="2.28515625" style="1" customWidth="1"/>
    <col min="11740" max="11740" width="2.42578125" style="1" customWidth="1"/>
    <col min="11741" max="11751" width="4.140625" style="1" customWidth="1"/>
    <col min="11752" max="11752" width="2.42578125" style="1" customWidth="1"/>
    <col min="11753" max="11763" width="4.140625" style="1" customWidth="1"/>
    <col min="11764" max="11764" width="5.85546875" style="1" customWidth="1"/>
    <col min="11765" max="11766" width="6.42578125" style="1" customWidth="1"/>
    <col min="11767" max="11767" width="6.7109375" style="1" customWidth="1"/>
    <col min="11768" max="11956" width="9.140625" style="1"/>
    <col min="11957" max="11957" width="3.42578125" style="1" customWidth="1"/>
    <col min="11958" max="11958" width="17.42578125" style="1" customWidth="1"/>
    <col min="11959" max="11959" width="11.28515625" style="1" customWidth="1"/>
    <col min="11960" max="11960" width="5" style="1" customWidth="1"/>
    <col min="11961" max="11968" width="4.7109375" style="1" customWidth="1"/>
    <col min="11969" max="11971" width="5" style="1" customWidth="1"/>
    <col min="11972" max="11972" width="3.28515625" style="1" customWidth="1"/>
    <col min="11973" max="11973" width="2.7109375" style="1" customWidth="1"/>
    <col min="11974" max="11974" width="3.28515625" style="1" customWidth="1"/>
    <col min="11975" max="11975" width="2.7109375" style="1" customWidth="1"/>
    <col min="11976" max="11976" width="3.28515625" style="1" customWidth="1"/>
    <col min="11977" max="11977" width="2.7109375" style="1" customWidth="1"/>
    <col min="11978" max="11978" width="3.28515625" style="1" customWidth="1"/>
    <col min="11979" max="11979" width="2.7109375" style="1" customWidth="1"/>
    <col min="11980" max="11980" width="3.28515625" style="1" customWidth="1"/>
    <col min="11981" max="11981" width="2.7109375" style="1" customWidth="1"/>
    <col min="11982" max="11982" width="3.28515625" style="1" customWidth="1"/>
    <col min="11983" max="11983" width="2.7109375" style="1" customWidth="1"/>
    <col min="11984" max="11984" width="3.28515625" style="1" customWidth="1"/>
    <col min="11985" max="11985" width="2.7109375" style="1" customWidth="1"/>
    <col min="11986" max="11986" width="3.28515625" style="1" customWidth="1"/>
    <col min="11987" max="11987" width="2.7109375" style="1" customWidth="1"/>
    <col min="11988" max="11988" width="3.28515625" style="1" customWidth="1"/>
    <col min="11989" max="11989" width="2.7109375" style="1" customWidth="1"/>
    <col min="11990" max="11990" width="3.28515625" style="1" customWidth="1"/>
    <col min="11991" max="11991" width="2.7109375" style="1" customWidth="1"/>
    <col min="11992" max="11992" width="3.28515625" style="1" customWidth="1"/>
    <col min="11993" max="11993" width="2.7109375" style="1" customWidth="1"/>
    <col min="11994" max="11994" width="2.42578125" style="1" customWidth="1"/>
    <col min="11995" max="11995" width="2.28515625" style="1" customWidth="1"/>
    <col min="11996" max="11996" width="2.42578125" style="1" customWidth="1"/>
    <col min="11997" max="12007" width="4.140625" style="1" customWidth="1"/>
    <col min="12008" max="12008" width="2.42578125" style="1" customWidth="1"/>
    <col min="12009" max="12019" width="4.140625" style="1" customWidth="1"/>
    <col min="12020" max="12020" width="5.85546875" style="1" customWidth="1"/>
    <col min="12021" max="12022" width="6.42578125" style="1" customWidth="1"/>
    <col min="12023" max="12023" width="6.7109375" style="1" customWidth="1"/>
    <col min="12024" max="12212" width="9.140625" style="1"/>
    <col min="12213" max="12213" width="3.42578125" style="1" customWidth="1"/>
    <col min="12214" max="12214" width="17.42578125" style="1" customWidth="1"/>
    <col min="12215" max="12215" width="11.28515625" style="1" customWidth="1"/>
    <col min="12216" max="12216" width="5" style="1" customWidth="1"/>
    <col min="12217" max="12224" width="4.7109375" style="1" customWidth="1"/>
    <col min="12225" max="12227" width="5" style="1" customWidth="1"/>
    <col min="12228" max="12228" width="3.28515625" style="1" customWidth="1"/>
    <col min="12229" max="12229" width="2.7109375" style="1" customWidth="1"/>
    <col min="12230" max="12230" width="3.28515625" style="1" customWidth="1"/>
    <col min="12231" max="12231" width="2.7109375" style="1" customWidth="1"/>
    <col min="12232" max="12232" width="3.28515625" style="1" customWidth="1"/>
    <col min="12233" max="12233" width="2.7109375" style="1" customWidth="1"/>
    <col min="12234" max="12234" width="3.28515625" style="1" customWidth="1"/>
    <col min="12235" max="12235" width="2.7109375" style="1" customWidth="1"/>
    <col min="12236" max="12236" width="3.28515625" style="1" customWidth="1"/>
    <col min="12237" max="12237" width="2.7109375" style="1" customWidth="1"/>
    <col min="12238" max="12238" width="3.28515625" style="1" customWidth="1"/>
    <col min="12239" max="12239" width="2.7109375" style="1" customWidth="1"/>
    <col min="12240" max="12240" width="3.28515625" style="1" customWidth="1"/>
    <col min="12241" max="12241" width="2.7109375" style="1" customWidth="1"/>
    <col min="12242" max="12242" width="3.28515625" style="1" customWidth="1"/>
    <col min="12243" max="12243" width="2.7109375" style="1" customWidth="1"/>
    <col min="12244" max="12244" width="3.28515625" style="1" customWidth="1"/>
    <col min="12245" max="12245" width="2.7109375" style="1" customWidth="1"/>
    <col min="12246" max="12246" width="3.28515625" style="1" customWidth="1"/>
    <col min="12247" max="12247" width="2.7109375" style="1" customWidth="1"/>
    <col min="12248" max="12248" width="3.28515625" style="1" customWidth="1"/>
    <col min="12249" max="12249" width="2.7109375" style="1" customWidth="1"/>
    <col min="12250" max="12250" width="2.42578125" style="1" customWidth="1"/>
    <col min="12251" max="12251" width="2.28515625" style="1" customWidth="1"/>
    <col min="12252" max="12252" width="2.42578125" style="1" customWidth="1"/>
    <col min="12253" max="12263" width="4.140625" style="1" customWidth="1"/>
    <col min="12264" max="12264" width="2.42578125" style="1" customWidth="1"/>
    <col min="12265" max="12275" width="4.140625" style="1" customWidth="1"/>
    <col min="12276" max="12276" width="5.85546875" style="1" customWidth="1"/>
    <col min="12277" max="12278" width="6.42578125" style="1" customWidth="1"/>
    <col min="12279" max="12279" width="6.7109375" style="1" customWidth="1"/>
    <col min="12280" max="12468" width="9.140625" style="1"/>
    <col min="12469" max="12469" width="3.42578125" style="1" customWidth="1"/>
    <col min="12470" max="12470" width="17.42578125" style="1" customWidth="1"/>
    <col min="12471" max="12471" width="11.28515625" style="1" customWidth="1"/>
    <col min="12472" max="12472" width="5" style="1" customWidth="1"/>
    <col min="12473" max="12480" width="4.7109375" style="1" customWidth="1"/>
    <col min="12481" max="12483" width="5" style="1" customWidth="1"/>
    <col min="12484" max="12484" width="3.28515625" style="1" customWidth="1"/>
    <col min="12485" max="12485" width="2.7109375" style="1" customWidth="1"/>
    <col min="12486" max="12486" width="3.28515625" style="1" customWidth="1"/>
    <col min="12487" max="12487" width="2.7109375" style="1" customWidth="1"/>
    <col min="12488" max="12488" width="3.28515625" style="1" customWidth="1"/>
    <col min="12489" max="12489" width="2.7109375" style="1" customWidth="1"/>
    <col min="12490" max="12490" width="3.28515625" style="1" customWidth="1"/>
    <col min="12491" max="12491" width="2.7109375" style="1" customWidth="1"/>
    <col min="12492" max="12492" width="3.28515625" style="1" customWidth="1"/>
    <col min="12493" max="12493" width="2.7109375" style="1" customWidth="1"/>
    <col min="12494" max="12494" width="3.28515625" style="1" customWidth="1"/>
    <col min="12495" max="12495" width="2.7109375" style="1" customWidth="1"/>
    <col min="12496" max="12496" width="3.28515625" style="1" customWidth="1"/>
    <col min="12497" max="12497" width="2.7109375" style="1" customWidth="1"/>
    <col min="12498" max="12498" width="3.28515625" style="1" customWidth="1"/>
    <col min="12499" max="12499" width="2.7109375" style="1" customWidth="1"/>
    <col min="12500" max="12500" width="3.28515625" style="1" customWidth="1"/>
    <col min="12501" max="12501" width="2.7109375" style="1" customWidth="1"/>
    <col min="12502" max="12502" width="3.28515625" style="1" customWidth="1"/>
    <col min="12503" max="12503" width="2.7109375" style="1" customWidth="1"/>
    <col min="12504" max="12504" width="3.28515625" style="1" customWidth="1"/>
    <col min="12505" max="12505" width="2.7109375" style="1" customWidth="1"/>
    <col min="12506" max="12506" width="2.42578125" style="1" customWidth="1"/>
    <col min="12507" max="12507" width="2.28515625" style="1" customWidth="1"/>
    <col min="12508" max="12508" width="2.42578125" style="1" customWidth="1"/>
    <col min="12509" max="12519" width="4.140625" style="1" customWidth="1"/>
    <col min="12520" max="12520" width="2.42578125" style="1" customWidth="1"/>
    <col min="12521" max="12531" width="4.140625" style="1" customWidth="1"/>
    <col min="12532" max="12532" width="5.85546875" style="1" customWidth="1"/>
    <col min="12533" max="12534" width="6.42578125" style="1" customWidth="1"/>
    <col min="12535" max="12535" width="6.7109375" style="1" customWidth="1"/>
    <col min="12536" max="12724" width="9.140625" style="1"/>
    <col min="12725" max="12725" width="3.42578125" style="1" customWidth="1"/>
    <col min="12726" max="12726" width="17.42578125" style="1" customWidth="1"/>
    <col min="12727" max="12727" width="11.28515625" style="1" customWidth="1"/>
    <col min="12728" max="12728" width="5" style="1" customWidth="1"/>
    <col min="12729" max="12736" width="4.7109375" style="1" customWidth="1"/>
    <col min="12737" max="12739" width="5" style="1" customWidth="1"/>
    <col min="12740" max="12740" width="3.28515625" style="1" customWidth="1"/>
    <col min="12741" max="12741" width="2.7109375" style="1" customWidth="1"/>
    <col min="12742" max="12742" width="3.28515625" style="1" customWidth="1"/>
    <col min="12743" max="12743" width="2.7109375" style="1" customWidth="1"/>
    <col min="12744" max="12744" width="3.28515625" style="1" customWidth="1"/>
    <col min="12745" max="12745" width="2.7109375" style="1" customWidth="1"/>
    <col min="12746" max="12746" width="3.28515625" style="1" customWidth="1"/>
    <col min="12747" max="12747" width="2.7109375" style="1" customWidth="1"/>
    <col min="12748" max="12748" width="3.28515625" style="1" customWidth="1"/>
    <col min="12749" max="12749" width="2.7109375" style="1" customWidth="1"/>
    <col min="12750" max="12750" width="3.28515625" style="1" customWidth="1"/>
    <col min="12751" max="12751" width="2.7109375" style="1" customWidth="1"/>
    <col min="12752" max="12752" width="3.28515625" style="1" customWidth="1"/>
    <col min="12753" max="12753" width="2.7109375" style="1" customWidth="1"/>
    <col min="12754" max="12754" width="3.28515625" style="1" customWidth="1"/>
    <col min="12755" max="12755" width="2.7109375" style="1" customWidth="1"/>
    <col min="12756" max="12756" width="3.28515625" style="1" customWidth="1"/>
    <col min="12757" max="12757" width="2.7109375" style="1" customWidth="1"/>
    <col min="12758" max="12758" width="3.28515625" style="1" customWidth="1"/>
    <col min="12759" max="12759" width="2.7109375" style="1" customWidth="1"/>
    <col min="12760" max="12760" width="3.28515625" style="1" customWidth="1"/>
    <col min="12761" max="12761" width="2.7109375" style="1" customWidth="1"/>
    <col min="12762" max="12762" width="2.42578125" style="1" customWidth="1"/>
    <col min="12763" max="12763" width="2.28515625" style="1" customWidth="1"/>
    <col min="12764" max="12764" width="2.42578125" style="1" customWidth="1"/>
    <col min="12765" max="12775" width="4.140625" style="1" customWidth="1"/>
    <col min="12776" max="12776" width="2.42578125" style="1" customWidth="1"/>
    <col min="12777" max="12787" width="4.140625" style="1" customWidth="1"/>
    <col min="12788" max="12788" width="5.85546875" style="1" customWidth="1"/>
    <col min="12789" max="12790" width="6.42578125" style="1" customWidth="1"/>
    <col min="12791" max="12791" width="6.7109375" style="1" customWidth="1"/>
    <col min="12792" max="12980" width="9.140625" style="1"/>
    <col min="12981" max="12981" width="3.42578125" style="1" customWidth="1"/>
    <col min="12982" max="12982" width="17.42578125" style="1" customWidth="1"/>
    <col min="12983" max="12983" width="11.28515625" style="1" customWidth="1"/>
    <col min="12984" max="12984" width="5" style="1" customWidth="1"/>
    <col min="12985" max="12992" width="4.7109375" style="1" customWidth="1"/>
    <col min="12993" max="12995" width="5" style="1" customWidth="1"/>
    <col min="12996" max="12996" width="3.28515625" style="1" customWidth="1"/>
    <col min="12997" max="12997" width="2.7109375" style="1" customWidth="1"/>
    <col min="12998" max="12998" width="3.28515625" style="1" customWidth="1"/>
    <col min="12999" max="12999" width="2.7109375" style="1" customWidth="1"/>
    <col min="13000" max="13000" width="3.28515625" style="1" customWidth="1"/>
    <col min="13001" max="13001" width="2.7109375" style="1" customWidth="1"/>
    <col min="13002" max="13002" width="3.28515625" style="1" customWidth="1"/>
    <col min="13003" max="13003" width="2.7109375" style="1" customWidth="1"/>
    <col min="13004" max="13004" width="3.28515625" style="1" customWidth="1"/>
    <col min="13005" max="13005" width="2.7109375" style="1" customWidth="1"/>
    <col min="13006" max="13006" width="3.28515625" style="1" customWidth="1"/>
    <col min="13007" max="13007" width="2.7109375" style="1" customWidth="1"/>
    <col min="13008" max="13008" width="3.28515625" style="1" customWidth="1"/>
    <col min="13009" max="13009" width="2.7109375" style="1" customWidth="1"/>
    <col min="13010" max="13010" width="3.28515625" style="1" customWidth="1"/>
    <col min="13011" max="13011" width="2.7109375" style="1" customWidth="1"/>
    <col min="13012" max="13012" width="3.28515625" style="1" customWidth="1"/>
    <col min="13013" max="13013" width="2.7109375" style="1" customWidth="1"/>
    <col min="13014" max="13014" width="3.28515625" style="1" customWidth="1"/>
    <col min="13015" max="13015" width="2.7109375" style="1" customWidth="1"/>
    <col min="13016" max="13016" width="3.28515625" style="1" customWidth="1"/>
    <col min="13017" max="13017" width="2.7109375" style="1" customWidth="1"/>
    <col min="13018" max="13018" width="2.42578125" style="1" customWidth="1"/>
    <col min="13019" max="13019" width="2.28515625" style="1" customWidth="1"/>
    <col min="13020" max="13020" width="2.42578125" style="1" customWidth="1"/>
    <col min="13021" max="13031" width="4.140625" style="1" customWidth="1"/>
    <col min="13032" max="13032" width="2.42578125" style="1" customWidth="1"/>
    <col min="13033" max="13043" width="4.140625" style="1" customWidth="1"/>
    <col min="13044" max="13044" width="5.85546875" style="1" customWidth="1"/>
    <col min="13045" max="13046" width="6.42578125" style="1" customWidth="1"/>
    <col min="13047" max="13047" width="6.7109375" style="1" customWidth="1"/>
    <col min="13048" max="13236" width="9.140625" style="1"/>
    <col min="13237" max="13237" width="3.42578125" style="1" customWidth="1"/>
    <col min="13238" max="13238" width="17.42578125" style="1" customWidth="1"/>
    <col min="13239" max="13239" width="11.28515625" style="1" customWidth="1"/>
    <col min="13240" max="13240" width="5" style="1" customWidth="1"/>
    <col min="13241" max="13248" width="4.7109375" style="1" customWidth="1"/>
    <col min="13249" max="13251" width="5" style="1" customWidth="1"/>
    <col min="13252" max="13252" width="3.28515625" style="1" customWidth="1"/>
    <col min="13253" max="13253" width="2.7109375" style="1" customWidth="1"/>
    <col min="13254" max="13254" width="3.28515625" style="1" customWidth="1"/>
    <col min="13255" max="13255" width="2.7109375" style="1" customWidth="1"/>
    <col min="13256" max="13256" width="3.28515625" style="1" customWidth="1"/>
    <col min="13257" max="13257" width="2.7109375" style="1" customWidth="1"/>
    <col min="13258" max="13258" width="3.28515625" style="1" customWidth="1"/>
    <col min="13259" max="13259" width="2.7109375" style="1" customWidth="1"/>
    <col min="13260" max="13260" width="3.28515625" style="1" customWidth="1"/>
    <col min="13261" max="13261" width="2.7109375" style="1" customWidth="1"/>
    <col min="13262" max="13262" width="3.28515625" style="1" customWidth="1"/>
    <col min="13263" max="13263" width="2.7109375" style="1" customWidth="1"/>
    <col min="13264" max="13264" width="3.28515625" style="1" customWidth="1"/>
    <col min="13265" max="13265" width="2.7109375" style="1" customWidth="1"/>
    <col min="13266" max="13266" width="3.28515625" style="1" customWidth="1"/>
    <col min="13267" max="13267" width="2.7109375" style="1" customWidth="1"/>
    <col min="13268" max="13268" width="3.28515625" style="1" customWidth="1"/>
    <col min="13269" max="13269" width="2.7109375" style="1" customWidth="1"/>
    <col min="13270" max="13270" width="3.28515625" style="1" customWidth="1"/>
    <col min="13271" max="13271" width="2.7109375" style="1" customWidth="1"/>
    <col min="13272" max="13272" width="3.28515625" style="1" customWidth="1"/>
    <col min="13273" max="13273" width="2.7109375" style="1" customWidth="1"/>
    <col min="13274" max="13274" width="2.42578125" style="1" customWidth="1"/>
    <col min="13275" max="13275" width="2.28515625" style="1" customWidth="1"/>
    <col min="13276" max="13276" width="2.42578125" style="1" customWidth="1"/>
    <col min="13277" max="13287" width="4.140625" style="1" customWidth="1"/>
    <col min="13288" max="13288" width="2.42578125" style="1" customWidth="1"/>
    <col min="13289" max="13299" width="4.140625" style="1" customWidth="1"/>
    <col min="13300" max="13300" width="5.85546875" style="1" customWidth="1"/>
    <col min="13301" max="13302" width="6.42578125" style="1" customWidth="1"/>
    <col min="13303" max="13303" width="6.7109375" style="1" customWidth="1"/>
    <col min="13304" max="13492" width="9.140625" style="1"/>
    <col min="13493" max="13493" width="3.42578125" style="1" customWidth="1"/>
    <col min="13494" max="13494" width="17.42578125" style="1" customWidth="1"/>
    <col min="13495" max="13495" width="11.28515625" style="1" customWidth="1"/>
    <col min="13496" max="13496" width="5" style="1" customWidth="1"/>
    <col min="13497" max="13504" width="4.7109375" style="1" customWidth="1"/>
    <col min="13505" max="13507" width="5" style="1" customWidth="1"/>
    <col min="13508" max="13508" width="3.28515625" style="1" customWidth="1"/>
    <col min="13509" max="13509" width="2.7109375" style="1" customWidth="1"/>
    <col min="13510" max="13510" width="3.28515625" style="1" customWidth="1"/>
    <col min="13511" max="13511" width="2.7109375" style="1" customWidth="1"/>
    <col min="13512" max="13512" width="3.28515625" style="1" customWidth="1"/>
    <col min="13513" max="13513" width="2.7109375" style="1" customWidth="1"/>
    <col min="13514" max="13514" width="3.28515625" style="1" customWidth="1"/>
    <col min="13515" max="13515" width="2.7109375" style="1" customWidth="1"/>
    <col min="13516" max="13516" width="3.28515625" style="1" customWidth="1"/>
    <col min="13517" max="13517" width="2.7109375" style="1" customWidth="1"/>
    <col min="13518" max="13518" width="3.28515625" style="1" customWidth="1"/>
    <col min="13519" max="13519" width="2.7109375" style="1" customWidth="1"/>
    <col min="13520" max="13520" width="3.28515625" style="1" customWidth="1"/>
    <col min="13521" max="13521" width="2.7109375" style="1" customWidth="1"/>
    <col min="13522" max="13522" width="3.28515625" style="1" customWidth="1"/>
    <col min="13523" max="13523" width="2.7109375" style="1" customWidth="1"/>
    <col min="13524" max="13524" width="3.28515625" style="1" customWidth="1"/>
    <col min="13525" max="13525" width="2.7109375" style="1" customWidth="1"/>
    <col min="13526" max="13526" width="3.28515625" style="1" customWidth="1"/>
    <col min="13527" max="13527" width="2.7109375" style="1" customWidth="1"/>
    <col min="13528" max="13528" width="3.28515625" style="1" customWidth="1"/>
    <col min="13529" max="13529" width="2.7109375" style="1" customWidth="1"/>
    <col min="13530" max="13530" width="2.42578125" style="1" customWidth="1"/>
    <col min="13531" max="13531" width="2.28515625" style="1" customWidth="1"/>
    <col min="13532" max="13532" width="2.42578125" style="1" customWidth="1"/>
    <col min="13533" max="13543" width="4.140625" style="1" customWidth="1"/>
    <col min="13544" max="13544" width="2.42578125" style="1" customWidth="1"/>
    <col min="13545" max="13555" width="4.140625" style="1" customWidth="1"/>
    <col min="13556" max="13556" width="5.85546875" style="1" customWidth="1"/>
    <col min="13557" max="13558" width="6.42578125" style="1" customWidth="1"/>
    <col min="13559" max="13559" width="6.7109375" style="1" customWidth="1"/>
    <col min="13560" max="13748" width="9.140625" style="1"/>
    <col min="13749" max="13749" width="3.42578125" style="1" customWidth="1"/>
    <col min="13750" max="13750" width="17.42578125" style="1" customWidth="1"/>
    <col min="13751" max="13751" width="11.28515625" style="1" customWidth="1"/>
    <col min="13752" max="13752" width="5" style="1" customWidth="1"/>
    <col min="13753" max="13760" width="4.7109375" style="1" customWidth="1"/>
    <col min="13761" max="13763" width="5" style="1" customWidth="1"/>
    <col min="13764" max="13764" width="3.28515625" style="1" customWidth="1"/>
    <col min="13765" max="13765" width="2.7109375" style="1" customWidth="1"/>
    <col min="13766" max="13766" width="3.28515625" style="1" customWidth="1"/>
    <col min="13767" max="13767" width="2.7109375" style="1" customWidth="1"/>
    <col min="13768" max="13768" width="3.28515625" style="1" customWidth="1"/>
    <col min="13769" max="13769" width="2.7109375" style="1" customWidth="1"/>
    <col min="13770" max="13770" width="3.28515625" style="1" customWidth="1"/>
    <col min="13771" max="13771" width="2.7109375" style="1" customWidth="1"/>
    <col min="13772" max="13772" width="3.28515625" style="1" customWidth="1"/>
    <col min="13773" max="13773" width="2.7109375" style="1" customWidth="1"/>
    <col min="13774" max="13774" width="3.28515625" style="1" customWidth="1"/>
    <col min="13775" max="13775" width="2.7109375" style="1" customWidth="1"/>
    <col min="13776" max="13776" width="3.28515625" style="1" customWidth="1"/>
    <col min="13777" max="13777" width="2.7109375" style="1" customWidth="1"/>
    <col min="13778" max="13778" width="3.28515625" style="1" customWidth="1"/>
    <col min="13779" max="13779" width="2.7109375" style="1" customWidth="1"/>
    <col min="13780" max="13780" width="3.28515625" style="1" customWidth="1"/>
    <col min="13781" max="13781" width="2.7109375" style="1" customWidth="1"/>
    <col min="13782" max="13782" width="3.28515625" style="1" customWidth="1"/>
    <col min="13783" max="13783" width="2.7109375" style="1" customWidth="1"/>
    <col min="13784" max="13784" width="3.28515625" style="1" customWidth="1"/>
    <col min="13785" max="13785" width="2.7109375" style="1" customWidth="1"/>
    <col min="13786" max="13786" width="2.42578125" style="1" customWidth="1"/>
    <col min="13787" max="13787" width="2.28515625" style="1" customWidth="1"/>
    <col min="13788" max="13788" width="2.42578125" style="1" customWidth="1"/>
    <col min="13789" max="13799" width="4.140625" style="1" customWidth="1"/>
    <col min="13800" max="13800" width="2.42578125" style="1" customWidth="1"/>
    <col min="13801" max="13811" width="4.140625" style="1" customWidth="1"/>
    <col min="13812" max="13812" width="5.85546875" style="1" customWidth="1"/>
    <col min="13813" max="13814" width="6.42578125" style="1" customWidth="1"/>
    <col min="13815" max="13815" width="6.7109375" style="1" customWidth="1"/>
    <col min="13816" max="14004" width="9.140625" style="1"/>
    <col min="14005" max="14005" width="3.42578125" style="1" customWidth="1"/>
    <col min="14006" max="14006" width="17.42578125" style="1" customWidth="1"/>
    <col min="14007" max="14007" width="11.28515625" style="1" customWidth="1"/>
    <col min="14008" max="14008" width="5" style="1" customWidth="1"/>
    <col min="14009" max="14016" width="4.7109375" style="1" customWidth="1"/>
    <col min="14017" max="14019" width="5" style="1" customWidth="1"/>
    <col min="14020" max="14020" width="3.28515625" style="1" customWidth="1"/>
    <col min="14021" max="14021" width="2.7109375" style="1" customWidth="1"/>
    <col min="14022" max="14022" width="3.28515625" style="1" customWidth="1"/>
    <col min="14023" max="14023" width="2.7109375" style="1" customWidth="1"/>
    <col min="14024" max="14024" width="3.28515625" style="1" customWidth="1"/>
    <col min="14025" max="14025" width="2.7109375" style="1" customWidth="1"/>
    <col min="14026" max="14026" width="3.28515625" style="1" customWidth="1"/>
    <col min="14027" max="14027" width="2.7109375" style="1" customWidth="1"/>
    <col min="14028" max="14028" width="3.28515625" style="1" customWidth="1"/>
    <col min="14029" max="14029" width="2.7109375" style="1" customWidth="1"/>
    <col min="14030" max="14030" width="3.28515625" style="1" customWidth="1"/>
    <col min="14031" max="14031" width="2.7109375" style="1" customWidth="1"/>
    <col min="14032" max="14032" width="3.28515625" style="1" customWidth="1"/>
    <col min="14033" max="14033" width="2.7109375" style="1" customWidth="1"/>
    <col min="14034" max="14034" width="3.28515625" style="1" customWidth="1"/>
    <col min="14035" max="14035" width="2.7109375" style="1" customWidth="1"/>
    <col min="14036" max="14036" width="3.28515625" style="1" customWidth="1"/>
    <col min="14037" max="14037" width="2.7109375" style="1" customWidth="1"/>
    <col min="14038" max="14038" width="3.28515625" style="1" customWidth="1"/>
    <col min="14039" max="14039" width="2.7109375" style="1" customWidth="1"/>
    <col min="14040" max="14040" width="3.28515625" style="1" customWidth="1"/>
    <col min="14041" max="14041" width="2.7109375" style="1" customWidth="1"/>
    <col min="14042" max="14042" width="2.42578125" style="1" customWidth="1"/>
    <col min="14043" max="14043" width="2.28515625" style="1" customWidth="1"/>
    <col min="14044" max="14044" width="2.42578125" style="1" customWidth="1"/>
    <col min="14045" max="14055" width="4.140625" style="1" customWidth="1"/>
    <col min="14056" max="14056" width="2.42578125" style="1" customWidth="1"/>
    <col min="14057" max="14067" width="4.140625" style="1" customWidth="1"/>
    <col min="14068" max="14068" width="5.85546875" style="1" customWidth="1"/>
    <col min="14069" max="14070" width="6.42578125" style="1" customWidth="1"/>
    <col min="14071" max="14071" width="6.7109375" style="1" customWidth="1"/>
    <col min="14072" max="14260" width="9.140625" style="1"/>
    <col min="14261" max="14261" width="3.42578125" style="1" customWidth="1"/>
    <col min="14262" max="14262" width="17.42578125" style="1" customWidth="1"/>
    <col min="14263" max="14263" width="11.28515625" style="1" customWidth="1"/>
    <col min="14264" max="14264" width="5" style="1" customWidth="1"/>
    <col min="14265" max="14272" width="4.7109375" style="1" customWidth="1"/>
    <col min="14273" max="14275" width="5" style="1" customWidth="1"/>
    <col min="14276" max="14276" width="3.28515625" style="1" customWidth="1"/>
    <col min="14277" max="14277" width="2.7109375" style="1" customWidth="1"/>
    <col min="14278" max="14278" width="3.28515625" style="1" customWidth="1"/>
    <col min="14279" max="14279" width="2.7109375" style="1" customWidth="1"/>
    <col min="14280" max="14280" width="3.28515625" style="1" customWidth="1"/>
    <col min="14281" max="14281" width="2.7109375" style="1" customWidth="1"/>
    <col min="14282" max="14282" width="3.28515625" style="1" customWidth="1"/>
    <col min="14283" max="14283" width="2.7109375" style="1" customWidth="1"/>
    <col min="14284" max="14284" width="3.28515625" style="1" customWidth="1"/>
    <col min="14285" max="14285" width="2.7109375" style="1" customWidth="1"/>
    <col min="14286" max="14286" width="3.28515625" style="1" customWidth="1"/>
    <col min="14287" max="14287" width="2.7109375" style="1" customWidth="1"/>
    <col min="14288" max="14288" width="3.28515625" style="1" customWidth="1"/>
    <col min="14289" max="14289" width="2.7109375" style="1" customWidth="1"/>
    <col min="14290" max="14290" width="3.28515625" style="1" customWidth="1"/>
    <col min="14291" max="14291" width="2.7109375" style="1" customWidth="1"/>
    <col min="14292" max="14292" width="3.28515625" style="1" customWidth="1"/>
    <col min="14293" max="14293" width="2.7109375" style="1" customWidth="1"/>
    <col min="14294" max="14294" width="3.28515625" style="1" customWidth="1"/>
    <col min="14295" max="14295" width="2.7109375" style="1" customWidth="1"/>
    <col min="14296" max="14296" width="3.28515625" style="1" customWidth="1"/>
    <col min="14297" max="14297" width="2.7109375" style="1" customWidth="1"/>
    <col min="14298" max="14298" width="2.42578125" style="1" customWidth="1"/>
    <col min="14299" max="14299" width="2.28515625" style="1" customWidth="1"/>
    <col min="14300" max="14300" width="2.42578125" style="1" customWidth="1"/>
    <col min="14301" max="14311" width="4.140625" style="1" customWidth="1"/>
    <col min="14312" max="14312" width="2.42578125" style="1" customWidth="1"/>
    <col min="14313" max="14323" width="4.140625" style="1" customWidth="1"/>
    <col min="14324" max="14324" width="5.85546875" style="1" customWidth="1"/>
    <col min="14325" max="14326" width="6.42578125" style="1" customWidth="1"/>
    <col min="14327" max="14327" width="6.7109375" style="1" customWidth="1"/>
    <col min="14328" max="14516" width="9.140625" style="1"/>
    <col min="14517" max="14517" width="3.42578125" style="1" customWidth="1"/>
    <col min="14518" max="14518" width="17.42578125" style="1" customWidth="1"/>
    <col min="14519" max="14519" width="11.28515625" style="1" customWidth="1"/>
    <col min="14520" max="14520" width="5" style="1" customWidth="1"/>
    <col min="14521" max="14528" width="4.7109375" style="1" customWidth="1"/>
    <col min="14529" max="14531" width="5" style="1" customWidth="1"/>
    <col min="14532" max="14532" width="3.28515625" style="1" customWidth="1"/>
    <col min="14533" max="14533" width="2.7109375" style="1" customWidth="1"/>
    <col min="14534" max="14534" width="3.28515625" style="1" customWidth="1"/>
    <col min="14535" max="14535" width="2.7109375" style="1" customWidth="1"/>
    <col min="14536" max="14536" width="3.28515625" style="1" customWidth="1"/>
    <col min="14537" max="14537" width="2.7109375" style="1" customWidth="1"/>
    <col min="14538" max="14538" width="3.28515625" style="1" customWidth="1"/>
    <col min="14539" max="14539" width="2.7109375" style="1" customWidth="1"/>
    <col min="14540" max="14540" width="3.28515625" style="1" customWidth="1"/>
    <col min="14541" max="14541" width="2.7109375" style="1" customWidth="1"/>
    <col min="14542" max="14542" width="3.28515625" style="1" customWidth="1"/>
    <col min="14543" max="14543" width="2.7109375" style="1" customWidth="1"/>
    <col min="14544" max="14544" width="3.28515625" style="1" customWidth="1"/>
    <col min="14545" max="14545" width="2.7109375" style="1" customWidth="1"/>
    <col min="14546" max="14546" width="3.28515625" style="1" customWidth="1"/>
    <col min="14547" max="14547" width="2.7109375" style="1" customWidth="1"/>
    <col min="14548" max="14548" width="3.28515625" style="1" customWidth="1"/>
    <col min="14549" max="14549" width="2.7109375" style="1" customWidth="1"/>
    <col min="14550" max="14550" width="3.28515625" style="1" customWidth="1"/>
    <col min="14551" max="14551" width="2.7109375" style="1" customWidth="1"/>
    <col min="14552" max="14552" width="3.28515625" style="1" customWidth="1"/>
    <col min="14553" max="14553" width="2.7109375" style="1" customWidth="1"/>
    <col min="14554" max="14554" width="2.42578125" style="1" customWidth="1"/>
    <col min="14555" max="14555" width="2.28515625" style="1" customWidth="1"/>
    <col min="14556" max="14556" width="2.42578125" style="1" customWidth="1"/>
    <col min="14557" max="14567" width="4.140625" style="1" customWidth="1"/>
    <col min="14568" max="14568" width="2.42578125" style="1" customWidth="1"/>
    <col min="14569" max="14579" width="4.140625" style="1" customWidth="1"/>
    <col min="14580" max="14580" width="5.85546875" style="1" customWidth="1"/>
    <col min="14581" max="14582" width="6.42578125" style="1" customWidth="1"/>
    <col min="14583" max="14583" width="6.7109375" style="1" customWidth="1"/>
    <col min="14584" max="14772" width="9.140625" style="1"/>
    <col min="14773" max="14773" width="3.42578125" style="1" customWidth="1"/>
    <col min="14774" max="14774" width="17.42578125" style="1" customWidth="1"/>
    <col min="14775" max="14775" width="11.28515625" style="1" customWidth="1"/>
    <col min="14776" max="14776" width="5" style="1" customWidth="1"/>
    <col min="14777" max="14784" width="4.7109375" style="1" customWidth="1"/>
    <col min="14785" max="14787" width="5" style="1" customWidth="1"/>
    <col min="14788" max="14788" width="3.28515625" style="1" customWidth="1"/>
    <col min="14789" max="14789" width="2.7109375" style="1" customWidth="1"/>
    <col min="14790" max="14790" width="3.28515625" style="1" customWidth="1"/>
    <col min="14791" max="14791" width="2.7109375" style="1" customWidth="1"/>
    <col min="14792" max="14792" width="3.28515625" style="1" customWidth="1"/>
    <col min="14793" max="14793" width="2.7109375" style="1" customWidth="1"/>
    <col min="14794" max="14794" width="3.28515625" style="1" customWidth="1"/>
    <col min="14795" max="14795" width="2.7109375" style="1" customWidth="1"/>
    <col min="14796" max="14796" width="3.28515625" style="1" customWidth="1"/>
    <col min="14797" max="14797" width="2.7109375" style="1" customWidth="1"/>
    <col min="14798" max="14798" width="3.28515625" style="1" customWidth="1"/>
    <col min="14799" max="14799" width="2.7109375" style="1" customWidth="1"/>
    <col min="14800" max="14800" width="3.28515625" style="1" customWidth="1"/>
    <col min="14801" max="14801" width="2.7109375" style="1" customWidth="1"/>
    <col min="14802" max="14802" width="3.28515625" style="1" customWidth="1"/>
    <col min="14803" max="14803" width="2.7109375" style="1" customWidth="1"/>
    <col min="14804" max="14804" width="3.28515625" style="1" customWidth="1"/>
    <col min="14805" max="14805" width="2.7109375" style="1" customWidth="1"/>
    <col min="14806" max="14806" width="3.28515625" style="1" customWidth="1"/>
    <col min="14807" max="14807" width="2.7109375" style="1" customWidth="1"/>
    <col min="14808" max="14808" width="3.28515625" style="1" customWidth="1"/>
    <col min="14809" max="14809" width="2.7109375" style="1" customWidth="1"/>
    <col min="14810" max="14810" width="2.42578125" style="1" customWidth="1"/>
    <col min="14811" max="14811" width="2.28515625" style="1" customWidth="1"/>
    <col min="14812" max="14812" width="2.42578125" style="1" customWidth="1"/>
    <col min="14813" max="14823" width="4.140625" style="1" customWidth="1"/>
    <col min="14824" max="14824" width="2.42578125" style="1" customWidth="1"/>
    <col min="14825" max="14835" width="4.140625" style="1" customWidth="1"/>
    <col min="14836" max="14836" width="5.85546875" style="1" customWidth="1"/>
    <col min="14837" max="14838" width="6.42578125" style="1" customWidth="1"/>
    <col min="14839" max="14839" width="6.7109375" style="1" customWidth="1"/>
    <col min="14840" max="15028" width="9.140625" style="1"/>
    <col min="15029" max="15029" width="3.42578125" style="1" customWidth="1"/>
    <col min="15030" max="15030" width="17.42578125" style="1" customWidth="1"/>
    <col min="15031" max="15031" width="11.28515625" style="1" customWidth="1"/>
    <col min="15032" max="15032" width="5" style="1" customWidth="1"/>
    <col min="15033" max="15040" width="4.7109375" style="1" customWidth="1"/>
    <col min="15041" max="15043" width="5" style="1" customWidth="1"/>
    <col min="15044" max="15044" width="3.28515625" style="1" customWidth="1"/>
    <col min="15045" max="15045" width="2.7109375" style="1" customWidth="1"/>
    <col min="15046" max="15046" width="3.28515625" style="1" customWidth="1"/>
    <col min="15047" max="15047" width="2.7109375" style="1" customWidth="1"/>
    <col min="15048" max="15048" width="3.28515625" style="1" customWidth="1"/>
    <col min="15049" max="15049" width="2.7109375" style="1" customWidth="1"/>
    <col min="15050" max="15050" width="3.28515625" style="1" customWidth="1"/>
    <col min="15051" max="15051" width="2.7109375" style="1" customWidth="1"/>
    <col min="15052" max="15052" width="3.28515625" style="1" customWidth="1"/>
    <col min="15053" max="15053" width="2.7109375" style="1" customWidth="1"/>
    <col min="15054" max="15054" width="3.28515625" style="1" customWidth="1"/>
    <col min="15055" max="15055" width="2.7109375" style="1" customWidth="1"/>
    <col min="15056" max="15056" width="3.28515625" style="1" customWidth="1"/>
    <col min="15057" max="15057" width="2.7109375" style="1" customWidth="1"/>
    <col min="15058" max="15058" width="3.28515625" style="1" customWidth="1"/>
    <col min="15059" max="15059" width="2.7109375" style="1" customWidth="1"/>
    <col min="15060" max="15060" width="3.28515625" style="1" customWidth="1"/>
    <col min="15061" max="15061" width="2.7109375" style="1" customWidth="1"/>
    <col min="15062" max="15062" width="3.28515625" style="1" customWidth="1"/>
    <col min="15063" max="15063" width="2.7109375" style="1" customWidth="1"/>
    <col min="15064" max="15064" width="3.28515625" style="1" customWidth="1"/>
    <col min="15065" max="15065" width="2.7109375" style="1" customWidth="1"/>
    <col min="15066" max="15066" width="2.42578125" style="1" customWidth="1"/>
    <col min="15067" max="15067" width="2.28515625" style="1" customWidth="1"/>
    <col min="15068" max="15068" width="2.42578125" style="1" customWidth="1"/>
    <col min="15069" max="15079" width="4.140625" style="1" customWidth="1"/>
    <col min="15080" max="15080" width="2.42578125" style="1" customWidth="1"/>
    <col min="15081" max="15091" width="4.140625" style="1" customWidth="1"/>
    <col min="15092" max="15092" width="5.85546875" style="1" customWidth="1"/>
    <col min="15093" max="15094" width="6.42578125" style="1" customWidth="1"/>
    <col min="15095" max="15095" width="6.7109375" style="1" customWidth="1"/>
    <col min="15096" max="15284" width="9.140625" style="1"/>
    <col min="15285" max="15285" width="3.42578125" style="1" customWidth="1"/>
    <col min="15286" max="15286" width="17.42578125" style="1" customWidth="1"/>
    <col min="15287" max="15287" width="11.28515625" style="1" customWidth="1"/>
    <col min="15288" max="15288" width="5" style="1" customWidth="1"/>
    <col min="15289" max="15296" width="4.7109375" style="1" customWidth="1"/>
    <col min="15297" max="15299" width="5" style="1" customWidth="1"/>
    <col min="15300" max="15300" width="3.28515625" style="1" customWidth="1"/>
    <col min="15301" max="15301" width="2.7109375" style="1" customWidth="1"/>
    <col min="15302" max="15302" width="3.28515625" style="1" customWidth="1"/>
    <col min="15303" max="15303" width="2.7109375" style="1" customWidth="1"/>
    <col min="15304" max="15304" width="3.28515625" style="1" customWidth="1"/>
    <col min="15305" max="15305" width="2.7109375" style="1" customWidth="1"/>
    <col min="15306" max="15306" width="3.28515625" style="1" customWidth="1"/>
    <col min="15307" max="15307" width="2.7109375" style="1" customWidth="1"/>
    <col min="15308" max="15308" width="3.28515625" style="1" customWidth="1"/>
    <col min="15309" max="15309" width="2.7109375" style="1" customWidth="1"/>
    <col min="15310" max="15310" width="3.28515625" style="1" customWidth="1"/>
    <col min="15311" max="15311" width="2.7109375" style="1" customWidth="1"/>
    <col min="15312" max="15312" width="3.28515625" style="1" customWidth="1"/>
    <col min="15313" max="15313" width="2.7109375" style="1" customWidth="1"/>
    <col min="15314" max="15314" width="3.28515625" style="1" customWidth="1"/>
    <col min="15315" max="15315" width="2.7109375" style="1" customWidth="1"/>
    <col min="15316" max="15316" width="3.28515625" style="1" customWidth="1"/>
    <col min="15317" max="15317" width="2.7109375" style="1" customWidth="1"/>
    <col min="15318" max="15318" width="3.28515625" style="1" customWidth="1"/>
    <col min="15319" max="15319" width="2.7109375" style="1" customWidth="1"/>
    <col min="15320" max="15320" width="3.28515625" style="1" customWidth="1"/>
    <col min="15321" max="15321" width="2.7109375" style="1" customWidth="1"/>
    <col min="15322" max="15322" width="2.42578125" style="1" customWidth="1"/>
    <col min="15323" max="15323" width="2.28515625" style="1" customWidth="1"/>
    <col min="15324" max="15324" width="2.42578125" style="1" customWidth="1"/>
    <col min="15325" max="15335" width="4.140625" style="1" customWidth="1"/>
    <col min="15336" max="15336" width="2.42578125" style="1" customWidth="1"/>
    <col min="15337" max="15347" width="4.140625" style="1" customWidth="1"/>
    <col min="15348" max="15348" width="5.85546875" style="1" customWidth="1"/>
    <col min="15349" max="15350" width="6.42578125" style="1" customWidth="1"/>
    <col min="15351" max="15351" width="6.7109375" style="1" customWidth="1"/>
    <col min="15352" max="15540" width="9.140625" style="1"/>
    <col min="15541" max="15541" width="3.42578125" style="1" customWidth="1"/>
    <col min="15542" max="15542" width="17.42578125" style="1" customWidth="1"/>
    <col min="15543" max="15543" width="11.28515625" style="1" customWidth="1"/>
    <col min="15544" max="15544" width="5" style="1" customWidth="1"/>
    <col min="15545" max="15552" width="4.7109375" style="1" customWidth="1"/>
    <col min="15553" max="15555" width="5" style="1" customWidth="1"/>
    <col min="15556" max="15556" width="3.28515625" style="1" customWidth="1"/>
    <col min="15557" max="15557" width="2.7109375" style="1" customWidth="1"/>
    <col min="15558" max="15558" width="3.28515625" style="1" customWidth="1"/>
    <col min="15559" max="15559" width="2.7109375" style="1" customWidth="1"/>
    <col min="15560" max="15560" width="3.28515625" style="1" customWidth="1"/>
    <col min="15561" max="15561" width="2.7109375" style="1" customWidth="1"/>
    <col min="15562" max="15562" width="3.28515625" style="1" customWidth="1"/>
    <col min="15563" max="15563" width="2.7109375" style="1" customWidth="1"/>
    <col min="15564" max="15564" width="3.28515625" style="1" customWidth="1"/>
    <col min="15565" max="15565" width="2.7109375" style="1" customWidth="1"/>
    <col min="15566" max="15566" width="3.28515625" style="1" customWidth="1"/>
    <col min="15567" max="15567" width="2.7109375" style="1" customWidth="1"/>
    <col min="15568" max="15568" width="3.28515625" style="1" customWidth="1"/>
    <col min="15569" max="15569" width="2.7109375" style="1" customWidth="1"/>
    <col min="15570" max="15570" width="3.28515625" style="1" customWidth="1"/>
    <col min="15571" max="15571" width="2.7109375" style="1" customWidth="1"/>
    <col min="15572" max="15572" width="3.28515625" style="1" customWidth="1"/>
    <col min="15573" max="15573" width="2.7109375" style="1" customWidth="1"/>
    <col min="15574" max="15574" width="3.28515625" style="1" customWidth="1"/>
    <col min="15575" max="15575" width="2.7109375" style="1" customWidth="1"/>
    <col min="15576" max="15576" width="3.28515625" style="1" customWidth="1"/>
    <col min="15577" max="15577" width="2.7109375" style="1" customWidth="1"/>
    <col min="15578" max="15578" width="2.42578125" style="1" customWidth="1"/>
    <col min="15579" max="15579" width="2.28515625" style="1" customWidth="1"/>
    <col min="15580" max="15580" width="2.42578125" style="1" customWidth="1"/>
    <col min="15581" max="15591" width="4.140625" style="1" customWidth="1"/>
    <col min="15592" max="15592" width="2.42578125" style="1" customWidth="1"/>
    <col min="15593" max="15603" width="4.140625" style="1" customWidth="1"/>
    <col min="15604" max="15604" width="5.85546875" style="1" customWidth="1"/>
    <col min="15605" max="15606" width="6.42578125" style="1" customWidth="1"/>
    <col min="15607" max="15607" width="6.7109375" style="1" customWidth="1"/>
    <col min="15608" max="15796" width="9.140625" style="1"/>
    <col min="15797" max="15797" width="3.42578125" style="1" customWidth="1"/>
    <col min="15798" max="15798" width="17.42578125" style="1" customWidth="1"/>
    <col min="15799" max="15799" width="11.28515625" style="1" customWidth="1"/>
    <col min="15800" max="15800" width="5" style="1" customWidth="1"/>
    <col min="15801" max="15808" width="4.7109375" style="1" customWidth="1"/>
    <col min="15809" max="15811" width="5" style="1" customWidth="1"/>
    <col min="15812" max="15812" width="3.28515625" style="1" customWidth="1"/>
    <col min="15813" max="15813" width="2.7109375" style="1" customWidth="1"/>
    <col min="15814" max="15814" width="3.28515625" style="1" customWidth="1"/>
    <col min="15815" max="15815" width="2.7109375" style="1" customWidth="1"/>
    <col min="15816" max="15816" width="3.28515625" style="1" customWidth="1"/>
    <col min="15817" max="15817" width="2.7109375" style="1" customWidth="1"/>
    <col min="15818" max="15818" width="3.28515625" style="1" customWidth="1"/>
    <col min="15819" max="15819" width="2.7109375" style="1" customWidth="1"/>
    <col min="15820" max="15820" width="3.28515625" style="1" customWidth="1"/>
    <col min="15821" max="15821" width="2.7109375" style="1" customWidth="1"/>
    <col min="15822" max="15822" width="3.28515625" style="1" customWidth="1"/>
    <col min="15823" max="15823" width="2.7109375" style="1" customWidth="1"/>
    <col min="15824" max="15824" width="3.28515625" style="1" customWidth="1"/>
    <col min="15825" max="15825" width="2.7109375" style="1" customWidth="1"/>
    <col min="15826" max="15826" width="3.28515625" style="1" customWidth="1"/>
    <col min="15827" max="15827" width="2.7109375" style="1" customWidth="1"/>
    <col min="15828" max="15828" width="3.28515625" style="1" customWidth="1"/>
    <col min="15829" max="15829" width="2.7109375" style="1" customWidth="1"/>
    <col min="15830" max="15830" width="3.28515625" style="1" customWidth="1"/>
    <col min="15831" max="15831" width="2.7109375" style="1" customWidth="1"/>
    <col min="15832" max="15832" width="3.28515625" style="1" customWidth="1"/>
    <col min="15833" max="15833" width="2.7109375" style="1" customWidth="1"/>
    <col min="15834" max="15834" width="2.42578125" style="1" customWidth="1"/>
    <col min="15835" max="15835" width="2.28515625" style="1" customWidth="1"/>
    <col min="15836" max="15836" width="2.42578125" style="1" customWidth="1"/>
    <col min="15837" max="15847" width="4.140625" style="1" customWidth="1"/>
    <col min="15848" max="15848" width="2.42578125" style="1" customWidth="1"/>
    <col min="15849" max="15859" width="4.140625" style="1" customWidth="1"/>
    <col min="15860" max="15860" width="5.85546875" style="1" customWidth="1"/>
    <col min="15861" max="15862" width="6.42578125" style="1" customWidth="1"/>
    <col min="15863" max="15863" width="6.7109375" style="1" customWidth="1"/>
    <col min="15864" max="16052" width="9.140625" style="1"/>
    <col min="16053" max="16053" width="3.42578125" style="1" customWidth="1"/>
    <col min="16054" max="16054" width="17.42578125" style="1" customWidth="1"/>
    <col min="16055" max="16055" width="11.28515625" style="1" customWidth="1"/>
    <col min="16056" max="16056" width="5" style="1" customWidth="1"/>
    <col min="16057" max="16064" width="4.7109375" style="1" customWidth="1"/>
    <col min="16065" max="16067" width="5" style="1" customWidth="1"/>
    <col min="16068" max="16068" width="3.28515625" style="1" customWidth="1"/>
    <col min="16069" max="16069" width="2.7109375" style="1" customWidth="1"/>
    <col min="16070" max="16070" width="3.28515625" style="1" customWidth="1"/>
    <col min="16071" max="16071" width="2.7109375" style="1" customWidth="1"/>
    <col min="16072" max="16072" width="3.28515625" style="1" customWidth="1"/>
    <col min="16073" max="16073" width="2.7109375" style="1" customWidth="1"/>
    <col min="16074" max="16074" width="3.28515625" style="1" customWidth="1"/>
    <col min="16075" max="16075" width="2.7109375" style="1" customWidth="1"/>
    <col min="16076" max="16076" width="3.28515625" style="1" customWidth="1"/>
    <col min="16077" max="16077" width="2.7109375" style="1" customWidth="1"/>
    <col min="16078" max="16078" width="3.28515625" style="1" customWidth="1"/>
    <col min="16079" max="16079" width="2.7109375" style="1" customWidth="1"/>
    <col min="16080" max="16080" width="3.28515625" style="1" customWidth="1"/>
    <col min="16081" max="16081" width="2.7109375" style="1" customWidth="1"/>
    <col min="16082" max="16082" width="3.28515625" style="1" customWidth="1"/>
    <col min="16083" max="16083" width="2.7109375" style="1" customWidth="1"/>
    <col min="16084" max="16084" width="3.28515625" style="1" customWidth="1"/>
    <col min="16085" max="16085" width="2.7109375" style="1" customWidth="1"/>
    <col min="16086" max="16086" width="3.28515625" style="1" customWidth="1"/>
    <col min="16087" max="16087" width="2.7109375" style="1" customWidth="1"/>
    <col min="16088" max="16088" width="3.28515625" style="1" customWidth="1"/>
    <col min="16089" max="16089" width="2.7109375" style="1" customWidth="1"/>
    <col min="16090" max="16090" width="2.42578125" style="1" customWidth="1"/>
    <col min="16091" max="16091" width="2.28515625" style="1" customWidth="1"/>
    <col min="16092" max="16092" width="2.42578125" style="1" customWidth="1"/>
    <col min="16093" max="16103" width="4.140625" style="1" customWidth="1"/>
    <col min="16104" max="16104" width="2.42578125" style="1" customWidth="1"/>
    <col min="16105" max="16115" width="4.140625" style="1" customWidth="1"/>
    <col min="16116" max="16116" width="5.85546875" style="1" customWidth="1"/>
    <col min="16117" max="16118" width="6.42578125" style="1" customWidth="1"/>
    <col min="16119" max="16119" width="6.7109375" style="1" customWidth="1"/>
    <col min="16120" max="16384" width="9.140625" style="1"/>
  </cols>
  <sheetData>
    <row r="1" ht="18.75" customHeight="1" x14ac:dyDescent="0.2"/>
    <row r="25" ht="20.25" customHeight="1" x14ac:dyDescent="0.2"/>
    <row r="26" ht="18" customHeight="1" x14ac:dyDescent="0.2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38"/>
  <sheetViews>
    <sheetView workbookViewId="0">
      <selection activeCell="L26" sqref="L26"/>
    </sheetView>
  </sheetViews>
  <sheetFormatPr defaultRowHeight="12.75" x14ac:dyDescent="0.2"/>
  <cols>
    <col min="1" max="185" width="9.140625" style="1"/>
    <col min="186" max="186" width="3.42578125" style="1" customWidth="1"/>
    <col min="187" max="187" width="22.28515625" style="1" customWidth="1"/>
    <col min="188" max="188" width="11.28515625" style="1" customWidth="1"/>
    <col min="189" max="189" width="5" style="1" customWidth="1"/>
    <col min="190" max="197" width="4.7109375" style="1" customWidth="1"/>
    <col min="198" max="200" width="5" style="1" customWidth="1"/>
    <col min="201" max="201" width="3.28515625" style="1" customWidth="1"/>
    <col min="202" max="202" width="2.7109375" style="1" customWidth="1"/>
    <col min="203" max="203" width="3.28515625" style="1" customWidth="1"/>
    <col min="204" max="204" width="2.7109375" style="1" customWidth="1"/>
    <col min="205" max="205" width="3.28515625" style="1" customWidth="1"/>
    <col min="206" max="206" width="2.7109375" style="1" customWidth="1"/>
    <col min="207" max="207" width="3.28515625" style="1" customWidth="1"/>
    <col min="208" max="208" width="2.7109375" style="1" customWidth="1"/>
    <col min="209" max="209" width="3.28515625" style="1" customWidth="1"/>
    <col min="210" max="210" width="2.7109375" style="1" customWidth="1"/>
    <col min="211" max="211" width="3.28515625" style="1" customWidth="1"/>
    <col min="212" max="212" width="2.7109375" style="1" customWidth="1"/>
    <col min="213" max="213" width="3.28515625" style="1" customWidth="1"/>
    <col min="214" max="214" width="2.7109375" style="1" customWidth="1"/>
    <col min="215" max="215" width="3.28515625" style="1" customWidth="1"/>
    <col min="216" max="216" width="2.7109375" style="1" customWidth="1"/>
    <col min="217" max="217" width="3.28515625" style="1" customWidth="1"/>
    <col min="218" max="218" width="2.7109375" style="1" customWidth="1"/>
    <col min="219" max="219" width="3.28515625" style="1" customWidth="1"/>
    <col min="220" max="220" width="2.7109375" style="1" customWidth="1"/>
    <col min="221" max="221" width="3.28515625" style="1" customWidth="1"/>
    <col min="222" max="222" width="2.7109375" style="1" customWidth="1"/>
    <col min="223" max="223" width="2.42578125" style="1" customWidth="1"/>
    <col min="224" max="224" width="2.28515625" style="1" customWidth="1"/>
    <col min="225" max="225" width="2.42578125" style="1" customWidth="1"/>
    <col min="226" max="236" width="4.140625" style="1" customWidth="1"/>
    <col min="237" max="237" width="2.42578125" style="1" customWidth="1"/>
    <col min="238" max="248" width="4.140625" style="1" customWidth="1"/>
    <col min="249" max="249" width="5.85546875" style="1" customWidth="1"/>
    <col min="250" max="251" width="6.42578125" style="1" customWidth="1"/>
    <col min="252" max="252" width="6.7109375" style="1" customWidth="1"/>
    <col min="253" max="441" width="9.140625" style="1"/>
    <col min="442" max="442" width="3.42578125" style="1" customWidth="1"/>
    <col min="443" max="443" width="22.28515625" style="1" customWidth="1"/>
    <col min="444" max="444" width="11.28515625" style="1" customWidth="1"/>
    <col min="445" max="445" width="5" style="1" customWidth="1"/>
    <col min="446" max="453" width="4.7109375" style="1" customWidth="1"/>
    <col min="454" max="456" width="5" style="1" customWidth="1"/>
    <col min="457" max="457" width="3.28515625" style="1" customWidth="1"/>
    <col min="458" max="458" width="2.7109375" style="1" customWidth="1"/>
    <col min="459" max="459" width="3.28515625" style="1" customWidth="1"/>
    <col min="460" max="460" width="2.7109375" style="1" customWidth="1"/>
    <col min="461" max="461" width="3.28515625" style="1" customWidth="1"/>
    <col min="462" max="462" width="2.7109375" style="1" customWidth="1"/>
    <col min="463" max="463" width="3.28515625" style="1" customWidth="1"/>
    <col min="464" max="464" width="2.7109375" style="1" customWidth="1"/>
    <col min="465" max="465" width="3.28515625" style="1" customWidth="1"/>
    <col min="466" max="466" width="2.7109375" style="1" customWidth="1"/>
    <col min="467" max="467" width="3.28515625" style="1" customWidth="1"/>
    <col min="468" max="468" width="2.7109375" style="1" customWidth="1"/>
    <col min="469" max="469" width="3.28515625" style="1" customWidth="1"/>
    <col min="470" max="470" width="2.7109375" style="1" customWidth="1"/>
    <col min="471" max="471" width="3.28515625" style="1" customWidth="1"/>
    <col min="472" max="472" width="2.7109375" style="1" customWidth="1"/>
    <col min="473" max="473" width="3.28515625" style="1" customWidth="1"/>
    <col min="474" max="474" width="2.7109375" style="1" customWidth="1"/>
    <col min="475" max="475" width="3.28515625" style="1" customWidth="1"/>
    <col min="476" max="476" width="2.7109375" style="1" customWidth="1"/>
    <col min="477" max="477" width="3.28515625" style="1" customWidth="1"/>
    <col min="478" max="478" width="2.7109375" style="1" customWidth="1"/>
    <col min="479" max="479" width="2.42578125" style="1" customWidth="1"/>
    <col min="480" max="480" width="2.28515625" style="1" customWidth="1"/>
    <col min="481" max="481" width="2.42578125" style="1" customWidth="1"/>
    <col min="482" max="492" width="4.140625" style="1" customWidth="1"/>
    <col min="493" max="493" width="2.42578125" style="1" customWidth="1"/>
    <col min="494" max="504" width="4.140625" style="1" customWidth="1"/>
    <col min="505" max="505" width="5.85546875" style="1" customWidth="1"/>
    <col min="506" max="507" width="6.42578125" style="1" customWidth="1"/>
    <col min="508" max="508" width="6.7109375" style="1" customWidth="1"/>
    <col min="509" max="697" width="9.140625" style="1"/>
    <col min="698" max="698" width="3.42578125" style="1" customWidth="1"/>
    <col min="699" max="699" width="22.28515625" style="1" customWidth="1"/>
    <col min="700" max="700" width="11.28515625" style="1" customWidth="1"/>
    <col min="701" max="701" width="5" style="1" customWidth="1"/>
    <col min="702" max="709" width="4.7109375" style="1" customWidth="1"/>
    <col min="710" max="712" width="5" style="1" customWidth="1"/>
    <col min="713" max="713" width="3.28515625" style="1" customWidth="1"/>
    <col min="714" max="714" width="2.7109375" style="1" customWidth="1"/>
    <col min="715" max="715" width="3.28515625" style="1" customWidth="1"/>
    <col min="716" max="716" width="2.7109375" style="1" customWidth="1"/>
    <col min="717" max="717" width="3.28515625" style="1" customWidth="1"/>
    <col min="718" max="718" width="2.7109375" style="1" customWidth="1"/>
    <col min="719" max="719" width="3.28515625" style="1" customWidth="1"/>
    <col min="720" max="720" width="2.7109375" style="1" customWidth="1"/>
    <col min="721" max="721" width="3.28515625" style="1" customWidth="1"/>
    <col min="722" max="722" width="2.7109375" style="1" customWidth="1"/>
    <col min="723" max="723" width="3.28515625" style="1" customWidth="1"/>
    <col min="724" max="724" width="2.7109375" style="1" customWidth="1"/>
    <col min="725" max="725" width="3.28515625" style="1" customWidth="1"/>
    <col min="726" max="726" width="2.7109375" style="1" customWidth="1"/>
    <col min="727" max="727" width="3.28515625" style="1" customWidth="1"/>
    <col min="728" max="728" width="2.7109375" style="1" customWidth="1"/>
    <col min="729" max="729" width="3.28515625" style="1" customWidth="1"/>
    <col min="730" max="730" width="2.7109375" style="1" customWidth="1"/>
    <col min="731" max="731" width="3.28515625" style="1" customWidth="1"/>
    <col min="732" max="732" width="2.7109375" style="1" customWidth="1"/>
    <col min="733" max="733" width="3.28515625" style="1" customWidth="1"/>
    <col min="734" max="734" width="2.7109375" style="1" customWidth="1"/>
    <col min="735" max="735" width="2.42578125" style="1" customWidth="1"/>
    <col min="736" max="736" width="2.28515625" style="1" customWidth="1"/>
    <col min="737" max="737" width="2.42578125" style="1" customWidth="1"/>
    <col min="738" max="748" width="4.140625" style="1" customWidth="1"/>
    <col min="749" max="749" width="2.42578125" style="1" customWidth="1"/>
    <col min="750" max="760" width="4.140625" style="1" customWidth="1"/>
    <col min="761" max="761" width="5.85546875" style="1" customWidth="1"/>
    <col min="762" max="763" width="6.42578125" style="1" customWidth="1"/>
    <col min="764" max="764" width="6.7109375" style="1" customWidth="1"/>
    <col min="765" max="953" width="9.140625" style="1"/>
    <col min="954" max="954" width="3.42578125" style="1" customWidth="1"/>
    <col min="955" max="955" width="22.28515625" style="1" customWidth="1"/>
    <col min="956" max="956" width="11.28515625" style="1" customWidth="1"/>
    <col min="957" max="957" width="5" style="1" customWidth="1"/>
    <col min="958" max="965" width="4.7109375" style="1" customWidth="1"/>
    <col min="966" max="968" width="5" style="1" customWidth="1"/>
    <col min="969" max="969" width="3.28515625" style="1" customWidth="1"/>
    <col min="970" max="970" width="2.7109375" style="1" customWidth="1"/>
    <col min="971" max="971" width="3.28515625" style="1" customWidth="1"/>
    <col min="972" max="972" width="2.7109375" style="1" customWidth="1"/>
    <col min="973" max="973" width="3.28515625" style="1" customWidth="1"/>
    <col min="974" max="974" width="2.7109375" style="1" customWidth="1"/>
    <col min="975" max="975" width="3.28515625" style="1" customWidth="1"/>
    <col min="976" max="976" width="2.7109375" style="1" customWidth="1"/>
    <col min="977" max="977" width="3.28515625" style="1" customWidth="1"/>
    <col min="978" max="978" width="2.7109375" style="1" customWidth="1"/>
    <col min="979" max="979" width="3.28515625" style="1" customWidth="1"/>
    <col min="980" max="980" width="2.7109375" style="1" customWidth="1"/>
    <col min="981" max="981" width="3.28515625" style="1" customWidth="1"/>
    <col min="982" max="982" width="2.7109375" style="1" customWidth="1"/>
    <col min="983" max="983" width="3.28515625" style="1" customWidth="1"/>
    <col min="984" max="984" width="2.7109375" style="1" customWidth="1"/>
    <col min="985" max="985" width="3.28515625" style="1" customWidth="1"/>
    <col min="986" max="986" width="2.7109375" style="1" customWidth="1"/>
    <col min="987" max="987" width="3.28515625" style="1" customWidth="1"/>
    <col min="988" max="988" width="2.7109375" style="1" customWidth="1"/>
    <col min="989" max="989" width="3.28515625" style="1" customWidth="1"/>
    <col min="990" max="990" width="2.7109375" style="1" customWidth="1"/>
    <col min="991" max="991" width="2.42578125" style="1" customWidth="1"/>
    <col min="992" max="992" width="2.28515625" style="1" customWidth="1"/>
    <col min="993" max="993" width="2.42578125" style="1" customWidth="1"/>
    <col min="994" max="1004" width="4.140625" style="1" customWidth="1"/>
    <col min="1005" max="1005" width="2.42578125" style="1" customWidth="1"/>
    <col min="1006" max="1016" width="4.140625" style="1" customWidth="1"/>
    <col min="1017" max="1017" width="5.85546875" style="1" customWidth="1"/>
    <col min="1018" max="1019" width="6.42578125" style="1" customWidth="1"/>
    <col min="1020" max="1020" width="6.7109375" style="1" customWidth="1"/>
    <col min="1021" max="1209" width="9.140625" style="1"/>
    <col min="1210" max="1210" width="3.42578125" style="1" customWidth="1"/>
    <col min="1211" max="1211" width="22.28515625" style="1" customWidth="1"/>
    <col min="1212" max="1212" width="11.28515625" style="1" customWidth="1"/>
    <col min="1213" max="1213" width="5" style="1" customWidth="1"/>
    <col min="1214" max="1221" width="4.7109375" style="1" customWidth="1"/>
    <col min="1222" max="1224" width="5" style="1" customWidth="1"/>
    <col min="1225" max="1225" width="3.28515625" style="1" customWidth="1"/>
    <col min="1226" max="1226" width="2.7109375" style="1" customWidth="1"/>
    <col min="1227" max="1227" width="3.28515625" style="1" customWidth="1"/>
    <col min="1228" max="1228" width="2.7109375" style="1" customWidth="1"/>
    <col min="1229" max="1229" width="3.28515625" style="1" customWidth="1"/>
    <col min="1230" max="1230" width="2.7109375" style="1" customWidth="1"/>
    <col min="1231" max="1231" width="3.28515625" style="1" customWidth="1"/>
    <col min="1232" max="1232" width="2.7109375" style="1" customWidth="1"/>
    <col min="1233" max="1233" width="3.28515625" style="1" customWidth="1"/>
    <col min="1234" max="1234" width="2.7109375" style="1" customWidth="1"/>
    <col min="1235" max="1235" width="3.28515625" style="1" customWidth="1"/>
    <col min="1236" max="1236" width="2.7109375" style="1" customWidth="1"/>
    <col min="1237" max="1237" width="3.28515625" style="1" customWidth="1"/>
    <col min="1238" max="1238" width="2.7109375" style="1" customWidth="1"/>
    <col min="1239" max="1239" width="3.28515625" style="1" customWidth="1"/>
    <col min="1240" max="1240" width="2.7109375" style="1" customWidth="1"/>
    <col min="1241" max="1241" width="3.28515625" style="1" customWidth="1"/>
    <col min="1242" max="1242" width="2.7109375" style="1" customWidth="1"/>
    <col min="1243" max="1243" width="3.28515625" style="1" customWidth="1"/>
    <col min="1244" max="1244" width="2.7109375" style="1" customWidth="1"/>
    <col min="1245" max="1245" width="3.28515625" style="1" customWidth="1"/>
    <col min="1246" max="1246" width="2.7109375" style="1" customWidth="1"/>
    <col min="1247" max="1247" width="2.42578125" style="1" customWidth="1"/>
    <col min="1248" max="1248" width="2.28515625" style="1" customWidth="1"/>
    <col min="1249" max="1249" width="2.42578125" style="1" customWidth="1"/>
    <col min="1250" max="1260" width="4.140625" style="1" customWidth="1"/>
    <col min="1261" max="1261" width="2.42578125" style="1" customWidth="1"/>
    <col min="1262" max="1272" width="4.140625" style="1" customWidth="1"/>
    <col min="1273" max="1273" width="5.85546875" style="1" customWidth="1"/>
    <col min="1274" max="1275" width="6.42578125" style="1" customWidth="1"/>
    <col min="1276" max="1276" width="6.7109375" style="1" customWidth="1"/>
    <col min="1277" max="1465" width="9.140625" style="1"/>
    <col min="1466" max="1466" width="3.42578125" style="1" customWidth="1"/>
    <col min="1467" max="1467" width="22.28515625" style="1" customWidth="1"/>
    <col min="1468" max="1468" width="11.28515625" style="1" customWidth="1"/>
    <col min="1469" max="1469" width="5" style="1" customWidth="1"/>
    <col min="1470" max="1477" width="4.7109375" style="1" customWidth="1"/>
    <col min="1478" max="1480" width="5" style="1" customWidth="1"/>
    <col min="1481" max="1481" width="3.28515625" style="1" customWidth="1"/>
    <col min="1482" max="1482" width="2.7109375" style="1" customWidth="1"/>
    <col min="1483" max="1483" width="3.28515625" style="1" customWidth="1"/>
    <col min="1484" max="1484" width="2.7109375" style="1" customWidth="1"/>
    <col min="1485" max="1485" width="3.28515625" style="1" customWidth="1"/>
    <col min="1486" max="1486" width="2.7109375" style="1" customWidth="1"/>
    <col min="1487" max="1487" width="3.28515625" style="1" customWidth="1"/>
    <col min="1488" max="1488" width="2.7109375" style="1" customWidth="1"/>
    <col min="1489" max="1489" width="3.28515625" style="1" customWidth="1"/>
    <col min="1490" max="1490" width="2.7109375" style="1" customWidth="1"/>
    <col min="1491" max="1491" width="3.28515625" style="1" customWidth="1"/>
    <col min="1492" max="1492" width="2.7109375" style="1" customWidth="1"/>
    <col min="1493" max="1493" width="3.28515625" style="1" customWidth="1"/>
    <col min="1494" max="1494" width="2.7109375" style="1" customWidth="1"/>
    <col min="1495" max="1495" width="3.28515625" style="1" customWidth="1"/>
    <col min="1496" max="1496" width="2.7109375" style="1" customWidth="1"/>
    <col min="1497" max="1497" width="3.28515625" style="1" customWidth="1"/>
    <col min="1498" max="1498" width="2.7109375" style="1" customWidth="1"/>
    <col min="1499" max="1499" width="3.28515625" style="1" customWidth="1"/>
    <col min="1500" max="1500" width="2.7109375" style="1" customWidth="1"/>
    <col min="1501" max="1501" width="3.28515625" style="1" customWidth="1"/>
    <col min="1502" max="1502" width="2.7109375" style="1" customWidth="1"/>
    <col min="1503" max="1503" width="2.42578125" style="1" customWidth="1"/>
    <col min="1504" max="1504" width="2.28515625" style="1" customWidth="1"/>
    <col min="1505" max="1505" width="2.42578125" style="1" customWidth="1"/>
    <col min="1506" max="1516" width="4.140625" style="1" customWidth="1"/>
    <col min="1517" max="1517" width="2.42578125" style="1" customWidth="1"/>
    <col min="1518" max="1528" width="4.140625" style="1" customWidth="1"/>
    <col min="1529" max="1529" width="5.85546875" style="1" customWidth="1"/>
    <col min="1530" max="1531" width="6.42578125" style="1" customWidth="1"/>
    <col min="1532" max="1532" width="6.7109375" style="1" customWidth="1"/>
    <col min="1533" max="1721" width="9.140625" style="1"/>
    <col min="1722" max="1722" width="3.42578125" style="1" customWidth="1"/>
    <col min="1723" max="1723" width="22.28515625" style="1" customWidth="1"/>
    <col min="1724" max="1724" width="11.28515625" style="1" customWidth="1"/>
    <col min="1725" max="1725" width="5" style="1" customWidth="1"/>
    <col min="1726" max="1733" width="4.7109375" style="1" customWidth="1"/>
    <col min="1734" max="1736" width="5" style="1" customWidth="1"/>
    <col min="1737" max="1737" width="3.28515625" style="1" customWidth="1"/>
    <col min="1738" max="1738" width="2.7109375" style="1" customWidth="1"/>
    <col min="1739" max="1739" width="3.28515625" style="1" customWidth="1"/>
    <col min="1740" max="1740" width="2.7109375" style="1" customWidth="1"/>
    <col min="1741" max="1741" width="3.28515625" style="1" customWidth="1"/>
    <col min="1742" max="1742" width="2.7109375" style="1" customWidth="1"/>
    <col min="1743" max="1743" width="3.28515625" style="1" customWidth="1"/>
    <col min="1744" max="1744" width="2.7109375" style="1" customWidth="1"/>
    <col min="1745" max="1745" width="3.28515625" style="1" customWidth="1"/>
    <col min="1746" max="1746" width="2.7109375" style="1" customWidth="1"/>
    <col min="1747" max="1747" width="3.28515625" style="1" customWidth="1"/>
    <col min="1748" max="1748" width="2.7109375" style="1" customWidth="1"/>
    <col min="1749" max="1749" width="3.28515625" style="1" customWidth="1"/>
    <col min="1750" max="1750" width="2.7109375" style="1" customWidth="1"/>
    <col min="1751" max="1751" width="3.28515625" style="1" customWidth="1"/>
    <col min="1752" max="1752" width="2.7109375" style="1" customWidth="1"/>
    <col min="1753" max="1753" width="3.28515625" style="1" customWidth="1"/>
    <col min="1754" max="1754" width="2.7109375" style="1" customWidth="1"/>
    <col min="1755" max="1755" width="3.28515625" style="1" customWidth="1"/>
    <col min="1756" max="1756" width="2.7109375" style="1" customWidth="1"/>
    <col min="1757" max="1757" width="3.28515625" style="1" customWidth="1"/>
    <col min="1758" max="1758" width="2.7109375" style="1" customWidth="1"/>
    <col min="1759" max="1759" width="2.42578125" style="1" customWidth="1"/>
    <col min="1760" max="1760" width="2.28515625" style="1" customWidth="1"/>
    <col min="1761" max="1761" width="2.42578125" style="1" customWidth="1"/>
    <col min="1762" max="1772" width="4.140625" style="1" customWidth="1"/>
    <col min="1773" max="1773" width="2.42578125" style="1" customWidth="1"/>
    <col min="1774" max="1784" width="4.140625" style="1" customWidth="1"/>
    <col min="1785" max="1785" width="5.85546875" style="1" customWidth="1"/>
    <col min="1786" max="1787" width="6.42578125" style="1" customWidth="1"/>
    <col min="1788" max="1788" width="6.7109375" style="1" customWidth="1"/>
    <col min="1789" max="1977" width="9.140625" style="1"/>
    <col min="1978" max="1978" width="3.42578125" style="1" customWidth="1"/>
    <col min="1979" max="1979" width="22.28515625" style="1" customWidth="1"/>
    <col min="1980" max="1980" width="11.28515625" style="1" customWidth="1"/>
    <col min="1981" max="1981" width="5" style="1" customWidth="1"/>
    <col min="1982" max="1989" width="4.7109375" style="1" customWidth="1"/>
    <col min="1990" max="1992" width="5" style="1" customWidth="1"/>
    <col min="1993" max="1993" width="3.28515625" style="1" customWidth="1"/>
    <col min="1994" max="1994" width="2.7109375" style="1" customWidth="1"/>
    <col min="1995" max="1995" width="3.28515625" style="1" customWidth="1"/>
    <col min="1996" max="1996" width="2.7109375" style="1" customWidth="1"/>
    <col min="1997" max="1997" width="3.28515625" style="1" customWidth="1"/>
    <col min="1998" max="1998" width="2.7109375" style="1" customWidth="1"/>
    <col min="1999" max="1999" width="3.28515625" style="1" customWidth="1"/>
    <col min="2000" max="2000" width="2.7109375" style="1" customWidth="1"/>
    <col min="2001" max="2001" width="3.28515625" style="1" customWidth="1"/>
    <col min="2002" max="2002" width="2.7109375" style="1" customWidth="1"/>
    <col min="2003" max="2003" width="3.28515625" style="1" customWidth="1"/>
    <col min="2004" max="2004" width="2.7109375" style="1" customWidth="1"/>
    <col min="2005" max="2005" width="3.28515625" style="1" customWidth="1"/>
    <col min="2006" max="2006" width="2.7109375" style="1" customWidth="1"/>
    <col min="2007" max="2007" width="3.28515625" style="1" customWidth="1"/>
    <col min="2008" max="2008" width="2.7109375" style="1" customWidth="1"/>
    <col min="2009" max="2009" width="3.28515625" style="1" customWidth="1"/>
    <col min="2010" max="2010" width="2.7109375" style="1" customWidth="1"/>
    <col min="2011" max="2011" width="3.28515625" style="1" customWidth="1"/>
    <col min="2012" max="2012" width="2.7109375" style="1" customWidth="1"/>
    <col min="2013" max="2013" width="3.28515625" style="1" customWidth="1"/>
    <col min="2014" max="2014" width="2.7109375" style="1" customWidth="1"/>
    <col min="2015" max="2015" width="2.42578125" style="1" customWidth="1"/>
    <col min="2016" max="2016" width="2.28515625" style="1" customWidth="1"/>
    <col min="2017" max="2017" width="2.42578125" style="1" customWidth="1"/>
    <col min="2018" max="2028" width="4.140625" style="1" customWidth="1"/>
    <col min="2029" max="2029" width="2.42578125" style="1" customWidth="1"/>
    <col min="2030" max="2040" width="4.140625" style="1" customWidth="1"/>
    <col min="2041" max="2041" width="5.85546875" style="1" customWidth="1"/>
    <col min="2042" max="2043" width="6.42578125" style="1" customWidth="1"/>
    <col min="2044" max="2044" width="6.7109375" style="1" customWidth="1"/>
    <col min="2045" max="2233" width="9.140625" style="1"/>
    <col min="2234" max="2234" width="3.42578125" style="1" customWidth="1"/>
    <col min="2235" max="2235" width="22.28515625" style="1" customWidth="1"/>
    <col min="2236" max="2236" width="11.28515625" style="1" customWidth="1"/>
    <col min="2237" max="2237" width="5" style="1" customWidth="1"/>
    <col min="2238" max="2245" width="4.7109375" style="1" customWidth="1"/>
    <col min="2246" max="2248" width="5" style="1" customWidth="1"/>
    <col min="2249" max="2249" width="3.28515625" style="1" customWidth="1"/>
    <col min="2250" max="2250" width="2.7109375" style="1" customWidth="1"/>
    <col min="2251" max="2251" width="3.28515625" style="1" customWidth="1"/>
    <col min="2252" max="2252" width="2.7109375" style="1" customWidth="1"/>
    <col min="2253" max="2253" width="3.28515625" style="1" customWidth="1"/>
    <col min="2254" max="2254" width="2.7109375" style="1" customWidth="1"/>
    <col min="2255" max="2255" width="3.28515625" style="1" customWidth="1"/>
    <col min="2256" max="2256" width="2.7109375" style="1" customWidth="1"/>
    <col min="2257" max="2257" width="3.28515625" style="1" customWidth="1"/>
    <col min="2258" max="2258" width="2.7109375" style="1" customWidth="1"/>
    <col min="2259" max="2259" width="3.28515625" style="1" customWidth="1"/>
    <col min="2260" max="2260" width="2.7109375" style="1" customWidth="1"/>
    <col min="2261" max="2261" width="3.28515625" style="1" customWidth="1"/>
    <col min="2262" max="2262" width="2.7109375" style="1" customWidth="1"/>
    <col min="2263" max="2263" width="3.28515625" style="1" customWidth="1"/>
    <col min="2264" max="2264" width="2.7109375" style="1" customWidth="1"/>
    <col min="2265" max="2265" width="3.28515625" style="1" customWidth="1"/>
    <col min="2266" max="2266" width="2.7109375" style="1" customWidth="1"/>
    <col min="2267" max="2267" width="3.28515625" style="1" customWidth="1"/>
    <col min="2268" max="2268" width="2.7109375" style="1" customWidth="1"/>
    <col min="2269" max="2269" width="3.28515625" style="1" customWidth="1"/>
    <col min="2270" max="2270" width="2.7109375" style="1" customWidth="1"/>
    <col min="2271" max="2271" width="2.42578125" style="1" customWidth="1"/>
    <col min="2272" max="2272" width="2.28515625" style="1" customWidth="1"/>
    <col min="2273" max="2273" width="2.42578125" style="1" customWidth="1"/>
    <col min="2274" max="2284" width="4.140625" style="1" customWidth="1"/>
    <col min="2285" max="2285" width="2.42578125" style="1" customWidth="1"/>
    <col min="2286" max="2296" width="4.140625" style="1" customWidth="1"/>
    <col min="2297" max="2297" width="5.85546875" style="1" customWidth="1"/>
    <col min="2298" max="2299" width="6.42578125" style="1" customWidth="1"/>
    <col min="2300" max="2300" width="6.7109375" style="1" customWidth="1"/>
    <col min="2301" max="2489" width="9.140625" style="1"/>
    <col min="2490" max="2490" width="3.42578125" style="1" customWidth="1"/>
    <col min="2491" max="2491" width="22.28515625" style="1" customWidth="1"/>
    <col min="2492" max="2492" width="11.28515625" style="1" customWidth="1"/>
    <col min="2493" max="2493" width="5" style="1" customWidth="1"/>
    <col min="2494" max="2501" width="4.7109375" style="1" customWidth="1"/>
    <col min="2502" max="2504" width="5" style="1" customWidth="1"/>
    <col min="2505" max="2505" width="3.28515625" style="1" customWidth="1"/>
    <col min="2506" max="2506" width="2.7109375" style="1" customWidth="1"/>
    <col min="2507" max="2507" width="3.28515625" style="1" customWidth="1"/>
    <col min="2508" max="2508" width="2.7109375" style="1" customWidth="1"/>
    <col min="2509" max="2509" width="3.28515625" style="1" customWidth="1"/>
    <col min="2510" max="2510" width="2.7109375" style="1" customWidth="1"/>
    <col min="2511" max="2511" width="3.28515625" style="1" customWidth="1"/>
    <col min="2512" max="2512" width="2.7109375" style="1" customWidth="1"/>
    <col min="2513" max="2513" width="3.28515625" style="1" customWidth="1"/>
    <col min="2514" max="2514" width="2.7109375" style="1" customWidth="1"/>
    <col min="2515" max="2515" width="3.28515625" style="1" customWidth="1"/>
    <col min="2516" max="2516" width="2.7109375" style="1" customWidth="1"/>
    <col min="2517" max="2517" width="3.28515625" style="1" customWidth="1"/>
    <col min="2518" max="2518" width="2.7109375" style="1" customWidth="1"/>
    <col min="2519" max="2519" width="3.28515625" style="1" customWidth="1"/>
    <col min="2520" max="2520" width="2.7109375" style="1" customWidth="1"/>
    <col min="2521" max="2521" width="3.28515625" style="1" customWidth="1"/>
    <col min="2522" max="2522" width="2.7109375" style="1" customWidth="1"/>
    <col min="2523" max="2523" width="3.28515625" style="1" customWidth="1"/>
    <col min="2524" max="2524" width="2.7109375" style="1" customWidth="1"/>
    <col min="2525" max="2525" width="3.28515625" style="1" customWidth="1"/>
    <col min="2526" max="2526" width="2.7109375" style="1" customWidth="1"/>
    <col min="2527" max="2527" width="2.42578125" style="1" customWidth="1"/>
    <col min="2528" max="2528" width="2.28515625" style="1" customWidth="1"/>
    <col min="2529" max="2529" width="2.42578125" style="1" customWidth="1"/>
    <col min="2530" max="2540" width="4.140625" style="1" customWidth="1"/>
    <col min="2541" max="2541" width="2.42578125" style="1" customWidth="1"/>
    <col min="2542" max="2552" width="4.140625" style="1" customWidth="1"/>
    <col min="2553" max="2553" width="5.85546875" style="1" customWidth="1"/>
    <col min="2554" max="2555" width="6.42578125" style="1" customWidth="1"/>
    <col min="2556" max="2556" width="6.7109375" style="1" customWidth="1"/>
    <col min="2557" max="2745" width="9.140625" style="1"/>
    <col min="2746" max="2746" width="3.42578125" style="1" customWidth="1"/>
    <col min="2747" max="2747" width="22.28515625" style="1" customWidth="1"/>
    <col min="2748" max="2748" width="11.28515625" style="1" customWidth="1"/>
    <col min="2749" max="2749" width="5" style="1" customWidth="1"/>
    <col min="2750" max="2757" width="4.7109375" style="1" customWidth="1"/>
    <col min="2758" max="2760" width="5" style="1" customWidth="1"/>
    <col min="2761" max="2761" width="3.28515625" style="1" customWidth="1"/>
    <col min="2762" max="2762" width="2.7109375" style="1" customWidth="1"/>
    <col min="2763" max="2763" width="3.28515625" style="1" customWidth="1"/>
    <col min="2764" max="2764" width="2.7109375" style="1" customWidth="1"/>
    <col min="2765" max="2765" width="3.28515625" style="1" customWidth="1"/>
    <col min="2766" max="2766" width="2.7109375" style="1" customWidth="1"/>
    <col min="2767" max="2767" width="3.28515625" style="1" customWidth="1"/>
    <col min="2768" max="2768" width="2.7109375" style="1" customWidth="1"/>
    <col min="2769" max="2769" width="3.28515625" style="1" customWidth="1"/>
    <col min="2770" max="2770" width="2.7109375" style="1" customWidth="1"/>
    <col min="2771" max="2771" width="3.28515625" style="1" customWidth="1"/>
    <col min="2772" max="2772" width="2.7109375" style="1" customWidth="1"/>
    <col min="2773" max="2773" width="3.28515625" style="1" customWidth="1"/>
    <col min="2774" max="2774" width="2.7109375" style="1" customWidth="1"/>
    <col min="2775" max="2775" width="3.28515625" style="1" customWidth="1"/>
    <col min="2776" max="2776" width="2.7109375" style="1" customWidth="1"/>
    <col min="2777" max="2777" width="3.28515625" style="1" customWidth="1"/>
    <col min="2778" max="2778" width="2.7109375" style="1" customWidth="1"/>
    <col min="2779" max="2779" width="3.28515625" style="1" customWidth="1"/>
    <col min="2780" max="2780" width="2.7109375" style="1" customWidth="1"/>
    <col min="2781" max="2781" width="3.28515625" style="1" customWidth="1"/>
    <col min="2782" max="2782" width="2.7109375" style="1" customWidth="1"/>
    <col min="2783" max="2783" width="2.42578125" style="1" customWidth="1"/>
    <col min="2784" max="2784" width="2.28515625" style="1" customWidth="1"/>
    <col min="2785" max="2785" width="2.42578125" style="1" customWidth="1"/>
    <col min="2786" max="2796" width="4.140625" style="1" customWidth="1"/>
    <col min="2797" max="2797" width="2.42578125" style="1" customWidth="1"/>
    <col min="2798" max="2808" width="4.140625" style="1" customWidth="1"/>
    <col min="2809" max="2809" width="5.85546875" style="1" customWidth="1"/>
    <col min="2810" max="2811" width="6.42578125" style="1" customWidth="1"/>
    <col min="2812" max="2812" width="6.7109375" style="1" customWidth="1"/>
    <col min="2813" max="3001" width="9.140625" style="1"/>
    <col min="3002" max="3002" width="3.42578125" style="1" customWidth="1"/>
    <col min="3003" max="3003" width="22.28515625" style="1" customWidth="1"/>
    <col min="3004" max="3004" width="11.28515625" style="1" customWidth="1"/>
    <col min="3005" max="3005" width="5" style="1" customWidth="1"/>
    <col min="3006" max="3013" width="4.7109375" style="1" customWidth="1"/>
    <col min="3014" max="3016" width="5" style="1" customWidth="1"/>
    <col min="3017" max="3017" width="3.28515625" style="1" customWidth="1"/>
    <col min="3018" max="3018" width="2.7109375" style="1" customWidth="1"/>
    <col min="3019" max="3019" width="3.28515625" style="1" customWidth="1"/>
    <col min="3020" max="3020" width="2.7109375" style="1" customWidth="1"/>
    <col min="3021" max="3021" width="3.28515625" style="1" customWidth="1"/>
    <col min="3022" max="3022" width="2.7109375" style="1" customWidth="1"/>
    <col min="3023" max="3023" width="3.28515625" style="1" customWidth="1"/>
    <col min="3024" max="3024" width="2.7109375" style="1" customWidth="1"/>
    <col min="3025" max="3025" width="3.28515625" style="1" customWidth="1"/>
    <col min="3026" max="3026" width="2.7109375" style="1" customWidth="1"/>
    <col min="3027" max="3027" width="3.28515625" style="1" customWidth="1"/>
    <col min="3028" max="3028" width="2.7109375" style="1" customWidth="1"/>
    <col min="3029" max="3029" width="3.28515625" style="1" customWidth="1"/>
    <col min="3030" max="3030" width="2.7109375" style="1" customWidth="1"/>
    <col min="3031" max="3031" width="3.28515625" style="1" customWidth="1"/>
    <col min="3032" max="3032" width="2.7109375" style="1" customWidth="1"/>
    <col min="3033" max="3033" width="3.28515625" style="1" customWidth="1"/>
    <col min="3034" max="3034" width="2.7109375" style="1" customWidth="1"/>
    <col min="3035" max="3035" width="3.28515625" style="1" customWidth="1"/>
    <col min="3036" max="3036" width="2.7109375" style="1" customWidth="1"/>
    <col min="3037" max="3037" width="3.28515625" style="1" customWidth="1"/>
    <col min="3038" max="3038" width="2.7109375" style="1" customWidth="1"/>
    <col min="3039" max="3039" width="2.42578125" style="1" customWidth="1"/>
    <col min="3040" max="3040" width="2.28515625" style="1" customWidth="1"/>
    <col min="3041" max="3041" width="2.42578125" style="1" customWidth="1"/>
    <col min="3042" max="3052" width="4.140625" style="1" customWidth="1"/>
    <col min="3053" max="3053" width="2.42578125" style="1" customWidth="1"/>
    <col min="3054" max="3064" width="4.140625" style="1" customWidth="1"/>
    <col min="3065" max="3065" width="5.85546875" style="1" customWidth="1"/>
    <col min="3066" max="3067" width="6.42578125" style="1" customWidth="1"/>
    <col min="3068" max="3068" width="6.7109375" style="1" customWidth="1"/>
    <col min="3069" max="3257" width="9.140625" style="1"/>
    <col min="3258" max="3258" width="3.42578125" style="1" customWidth="1"/>
    <col min="3259" max="3259" width="22.28515625" style="1" customWidth="1"/>
    <col min="3260" max="3260" width="11.28515625" style="1" customWidth="1"/>
    <col min="3261" max="3261" width="5" style="1" customWidth="1"/>
    <col min="3262" max="3269" width="4.7109375" style="1" customWidth="1"/>
    <col min="3270" max="3272" width="5" style="1" customWidth="1"/>
    <col min="3273" max="3273" width="3.28515625" style="1" customWidth="1"/>
    <col min="3274" max="3274" width="2.7109375" style="1" customWidth="1"/>
    <col min="3275" max="3275" width="3.28515625" style="1" customWidth="1"/>
    <col min="3276" max="3276" width="2.7109375" style="1" customWidth="1"/>
    <col min="3277" max="3277" width="3.28515625" style="1" customWidth="1"/>
    <col min="3278" max="3278" width="2.7109375" style="1" customWidth="1"/>
    <col min="3279" max="3279" width="3.28515625" style="1" customWidth="1"/>
    <col min="3280" max="3280" width="2.7109375" style="1" customWidth="1"/>
    <col min="3281" max="3281" width="3.28515625" style="1" customWidth="1"/>
    <col min="3282" max="3282" width="2.7109375" style="1" customWidth="1"/>
    <col min="3283" max="3283" width="3.28515625" style="1" customWidth="1"/>
    <col min="3284" max="3284" width="2.7109375" style="1" customWidth="1"/>
    <col min="3285" max="3285" width="3.28515625" style="1" customWidth="1"/>
    <col min="3286" max="3286" width="2.7109375" style="1" customWidth="1"/>
    <col min="3287" max="3287" width="3.28515625" style="1" customWidth="1"/>
    <col min="3288" max="3288" width="2.7109375" style="1" customWidth="1"/>
    <col min="3289" max="3289" width="3.28515625" style="1" customWidth="1"/>
    <col min="3290" max="3290" width="2.7109375" style="1" customWidth="1"/>
    <col min="3291" max="3291" width="3.28515625" style="1" customWidth="1"/>
    <col min="3292" max="3292" width="2.7109375" style="1" customWidth="1"/>
    <col min="3293" max="3293" width="3.28515625" style="1" customWidth="1"/>
    <col min="3294" max="3294" width="2.7109375" style="1" customWidth="1"/>
    <col min="3295" max="3295" width="2.42578125" style="1" customWidth="1"/>
    <col min="3296" max="3296" width="2.28515625" style="1" customWidth="1"/>
    <col min="3297" max="3297" width="2.42578125" style="1" customWidth="1"/>
    <col min="3298" max="3308" width="4.140625" style="1" customWidth="1"/>
    <col min="3309" max="3309" width="2.42578125" style="1" customWidth="1"/>
    <col min="3310" max="3320" width="4.140625" style="1" customWidth="1"/>
    <col min="3321" max="3321" width="5.85546875" style="1" customWidth="1"/>
    <col min="3322" max="3323" width="6.42578125" style="1" customWidth="1"/>
    <col min="3324" max="3324" width="6.7109375" style="1" customWidth="1"/>
    <col min="3325" max="3513" width="9.140625" style="1"/>
    <col min="3514" max="3514" width="3.42578125" style="1" customWidth="1"/>
    <col min="3515" max="3515" width="22.28515625" style="1" customWidth="1"/>
    <col min="3516" max="3516" width="11.28515625" style="1" customWidth="1"/>
    <col min="3517" max="3517" width="5" style="1" customWidth="1"/>
    <col min="3518" max="3525" width="4.7109375" style="1" customWidth="1"/>
    <col min="3526" max="3528" width="5" style="1" customWidth="1"/>
    <col min="3529" max="3529" width="3.28515625" style="1" customWidth="1"/>
    <col min="3530" max="3530" width="2.7109375" style="1" customWidth="1"/>
    <col min="3531" max="3531" width="3.28515625" style="1" customWidth="1"/>
    <col min="3532" max="3532" width="2.7109375" style="1" customWidth="1"/>
    <col min="3533" max="3533" width="3.28515625" style="1" customWidth="1"/>
    <col min="3534" max="3534" width="2.7109375" style="1" customWidth="1"/>
    <col min="3535" max="3535" width="3.28515625" style="1" customWidth="1"/>
    <col min="3536" max="3536" width="2.7109375" style="1" customWidth="1"/>
    <col min="3537" max="3537" width="3.28515625" style="1" customWidth="1"/>
    <col min="3538" max="3538" width="2.7109375" style="1" customWidth="1"/>
    <col min="3539" max="3539" width="3.28515625" style="1" customWidth="1"/>
    <col min="3540" max="3540" width="2.7109375" style="1" customWidth="1"/>
    <col min="3541" max="3541" width="3.28515625" style="1" customWidth="1"/>
    <col min="3542" max="3542" width="2.7109375" style="1" customWidth="1"/>
    <col min="3543" max="3543" width="3.28515625" style="1" customWidth="1"/>
    <col min="3544" max="3544" width="2.7109375" style="1" customWidth="1"/>
    <col min="3545" max="3545" width="3.28515625" style="1" customWidth="1"/>
    <col min="3546" max="3546" width="2.7109375" style="1" customWidth="1"/>
    <col min="3547" max="3547" width="3.28515625" style="1" customWidth="1"/>
    <col min="3548" max="3548" width="2.7109375" style="1" customWidth="1"/>
    <col min="3549" max="3549" width="3.28515625" style="1" customWidth="1"/>
    <col min="3550" max="3550" width="2.7109375" style="1" customWidth="1"/>
    <col min="3551" max="3551" width="2.42578125" style="1" customWidth="1"/>
    <col min="3552" max="3552" width="2.28515625" style="1" customWidth="1"/>
    <col min="3553" max="3553" width="2.42578125" style="1" customWidth="1"/>
    <col min="3554" max="3564" width="4.140625" style="1" customWidth="1"/>
    <col min="3565" max="3565" width="2.42578125" style="1" customWidth="1"/>
    <col min="3566" max="3576" width="4.140625" style="1" customWidth="1"/>
    <col min="3577" max="3577" width="5.85546875" style="1" customWidth="1"/>
    <col min="3578" max="3579" width="6.42578125" style="1" customWidth="1"/>
    <col min="3580" max="3580" width="6.7109375" style="1" customWidth="1"/>
    <col min="3581" max="3769" width="9.140625" style="1"/>
    <col min="3770" max="3770" width="3.42578125" style="1" customWidth="1"/>
    <col min="3771" max="3771" width="22.28515625" style="1" customWidth="1"/>
    <col min="3772" max="3772" width="11.28515625" style="1" customWidth="1"/>
    <col min="3773" max="3773" width="5" style="1" customWidth="1"/>
    <col min="3774" max="3781" width="4.7109375" style="1" customWidth="1"/>
    <col min="3782" max="3784" width="5" style="1" customWidth="1"/>
    <col min="3785" max="3785" width="3.28515625" style="1" customWidth="1"/>
    <col min="3786" max="3786" width="2.7109375" style="1" customWidth="1"/>
    <col min="3787" max="3787" width="3.28515625" style="1" customWidth="1"/>
    <col min="3788" max="3788" width="2.7109375" style="1" customWidth="1"/>
    <col min="3789" max="3789" width="3.28515625" style="1" customWidth="1"/>
    <col min="3790" max="3790" width="2.7109375" style="1" customWidth="1"/>
    <col min="3791" max="3791" width="3.28515625" style="1" customWidth="1"/>
    <col min="3792" max="3792" width="2.7109375" style="1" customWidth="1"/>
    <col min="3793" max="3793" width="3.28515625" style="1" customWidth="1"/>
    <col min="3794" max="3794" width="2.7109375" style="1" customWidth="1"/>
    <col min="3795" max="3795" width="3.28515625" style="1" customWidth="1"/>
    <col min="3796" max="3796" width="2.7109375" style="1" customWidth="1"/>
    <col min="3797" max="3797" width="3.28515625" style="1" customWidth="1"/>
    <col min="3798" max="3798" width="2.7109375" style="1" customWidth="1"/>
    <col min="3799" max="3799" width="3.28515625" style="1" customWidth="1"/>
    <col min="3800" max="3800" width="2.7109375" style="1" customWidth="1"/>
    <col min="3801" max="3801" width="3.28515625" style="1" customWidth="1"/>
    <col min="3802" max="3802" width="2.7109375" style="1" customWidth="1"/>
    <col min="3803" max="3803" width="3.28515625" style="1" customWidth="1"/>
    <col min="3804" max="3804" width="2.7109375" style="1" customWidth="1"/>
    <col min="3805" max="3805" width="3.28515625" style="1" customWidth="1"/>
    <col min="3806" max="3806" width="2.7109375" style="1" customWidth="1"/>
    <col min="3807" max="3807" width="2.42578125" style="1" customWidth="1"/>
    <col min="3808" max="3808" width="2.28515625" style="1" customWidth="1"/>
    <col min="3809" max="3809" width="2.42578125" style="1" customWidth="1"/>
    <col min="3810" max="3820" width="4.140625" style="1" customWidth="1"/>
    <col min="3821" max="3821" width="2.42578125" style="1" customWidth="1"/>
    <col min="3822" max="3832" width="4.140625" style="1" customWidth="1"/>
    <col min="3833" max="3833" width="5.85546875" style="1" customWidth="1"/>
    <col min="3834" max="3835" width="6.42578125" style="1" customWidth="1"/>
    <col min="3836" max="3836" width="6.7109375" style="1" customWidth="1"/>
    <col min="3837" max="4025" width="9.140625" style="1"/>
    <col min="4026" max="4026" width="3.42578125" style="1" customWidth="1"/>
    <col min="4027" max="4027" width="22.28515625" style="1" customWidth="1"/>
    <col min="4028" max="4028" width="11.28515625" style="1" customWidth="1"/>
    <col min="4029" max="4029" width="5" style="1" customWidth="1"/>
    <col min="4030" max="4037" width="4.7109375" style="1" customWidth="1"/>
    <col min="4038" max="4040" width="5" style="1" customWidth="1"/>
    <col min="4041" max="4041" width="3.28515625" style="1" customWidth="1"/>
    <col min="4042" max="4042" width="2.7109375" style="1" customWidth="1"/>
    <col min="4043" max="4043" width="3.28515625" style="1" customWidth="1"/>
    <col min="4044" max="4044" width="2.7109375" style="1" customWidth="1"/>
    <col min="4045" max="4045" width="3.28515625" style="1" customWidth="1"/>
    <col min="4046" max="4046" width="2.7109375" style="1" customWidth="1"/>
    <col min="4047" max="4047" width="3.28515625" style="1" customWidth="1"/>
    <col min="4048" max="4048" width="2.7109375" style="1" customWidth="1"/>
    <col min="4049" max="4049" width="3.28515625" style="1" customWidth="1"/>
    <col min="4050" max="4050" width="2.7109375" style="1" customWidth="1"/>
    <col min="4051" max="4051" width="3.28515625" style="1" customWidth="1"/>
    <col min="4052" max="4052" width="2.7109375" style="1" customWidth="1"/>
    <col min="4053" max="4053" width="3.28515625" style="1" customWidth="1"/>
    <col min="4054" max="4054" width="2.7109375" style="1" customWidth="1"/>
    <col min="4055" max="4055" width="3.28515625" style="1" customWidth="1"/>
    <col min="4056" max="4056" width="2.7109375" style="1" customWidth="1"/>
    <col min="4057" max="4057" width="3.28515625" style="1" customWidth="1"/>
    <col min="4058" max="4058" width="2.7109375" style="1" customWidth="1"/>
    <col min="4059" max="4059" width="3.28515625" style="1" customWidth="1"/>
    <col min="4060" max="4060" width="2.7109375" style="1" customWidth="1"/>
    <col min="4061" max="4061" width="3.28515625" style="1" customWidth="1"/>
    <col min="4062" max="4062" width="2.7109375" style="1" customWidth="1"/>
    <col min="4063" max="4063" width="2.42578125" style="1" customWidth="1"/>
    <col min="4064" max="4064" width="2.28515625" style="1" customWidth="1"/>
    <col min="4065" max="4065" width="2.42578125" style="1" customWidth="1"/>
    <col min="4066" max="4076" width="4.140625" style="1" customWidth="1"/>
    <col min="4077" max="4077" width="2.42578125" style="1" customWidth="1"/>
    <col min="4078" max="4088" width="4.140625" style="1" customWidth="1"/>
    <col min="4089" max="4089" width="5.85546875" style="1" customWidth="1"/>
    <col min="4090" max="4091" width="6.42578125" style="1" customWidth="1"/>
    <col min="4092" max="4092" width="6.7109375" style="1" customWidth="1"/>
    <col min="4093" max="4281" width="9.140625" style="1"/>
    <col min="4282" max="4282" width="3.42578125" style="1" customWidth="1"/>
    <col min="4283" max="4283" width="22.28515625" style="1" customWidth="1"/>
    <col min="4284" max="4284" width="11.28515625" style="1" customWidth="1"/>
    <col min="4285" max="4285" width="5" style="1" customWidth="1"/>
    <col min="4286" max="4293" width="4.7109375" style="1" customWidth="1"/>
    <col min="4294" max="4296" width="5" style="1" customWidth="1"/>
    <col min="4297" max="4297" width="3.28515625" style="1" customWidth="1"/>
    <col min="4298" max="4298" width="2.7109375" style="1" customWidth="1"/>
    <col min="4299" max="4299" width="3.28515625" style="1" customWidth="1"/>
    <col min="4300" max="4300" width="2.7109375" style="1" customWidth="1"/>
    <col min="4301" max="4301" width="3.28515625" style="1" customWidth="1"/>
    <col min="4302" max="4302" width="2.7109375" style="1" customWidth="1"/>
    <col min="4303" max="4303" width="3.28515625" style="1" customWidth="1"/>
    <col min="4304" max="4304" width="2.7109375" style="1" customWidth="1"/>
    <col min="4305" max="4305" width="3.28515625" style="1" customWidth="1"/>
    <col min="4306" max="4306" width="2.7109375" style="1" customWidth="1"/>
    <col min="4307" max="4307" width="3.28515625" style="1" customWidth="1"/>
    <col min="4308" max="4308" width="2.7109375" style="1" customWidth="1"/>
    <col min="4309" max="4309" width="3.28515625" style="1" customWidth="1"/>
    <col min="4310" max="4310" width="2.7109375" style="1" customWidth="1"/>
    <col min="4311" max="4311" width="3.28515625" style="1" customWidth="1"/>
    <col min="4312" max="4312" width="2.7109375" style="1" customWidth="1"/>
    <col min="4313" max="4313" width="3.28515625" style="1" customWidth="1"/>
    <col min="4314" max="4314" width="2.7109375" style="1" customWidth="1"/>
    <col min="4315" max="4315" width="3.28515625" style="1" customWidth="1"/>
    <col min="4316" max="4316" width="2.7109375" style="1" customWidth="1"/>
    <col min="4317" max="4317" width="3.28515625" style="1" customWidth="1"/>
    <col min="4318" max="4318" width="2.7109375" style="1" customWidth="1"/>
    <col min="4319" max="4319" width="2.42578125" style="1" customWidth="1"/>
    <col min="4320" max="4320" width="2.28515625" style="1" customWidth="1"/>
    <col min="4321" max="4321" width="2.42578125" style="1" customWidth="1"/>
    <col min="4322" max="4332" width="4.140625" style="1" customWidth="1"/>
    <col min="4333" max="4333" width="2.42578125" style="1" customWidth="1"/>
    <col min="4334" max="4344" width="4.140625" style="1" customWidth="1"/>
    <col min="4345" max="4345" width="5.85546875" style="1" customWidth="1"/>
    <col min="4346" max="4347" width="6.42578125" style="1" customWidth="1"/>
    <col min="4348" max="4348" width="6.7109375" style="1" customWidth="1"/>
    <col min="4349" max="4537" width="9.140625" style="1"/>
    <col min="4538" max="4538" width="3.42578125" style="1" customWidth="1"/>
    <col min="4539" max="4539" width="22.28515625" style="1" customWidth="1"/>
    <col min="4540" max="4540" width="11.28515625" style="1" customWidth="1"/>
    <col min="4541" max="4541" width="5" style="1" customWidth="1"/>
    <col min="4542" max="4549" width="4.7109375" style="1" customWidth="1"/>
    <col min="4550" max="4552" width="5" style="1" customWidth="1"/>
    <col min="4553" max="4553" width="3.28515625" style="1" customWidth="1"/>
    <col min="4554" max="4554" width="2.7109375" style="1" customWidth="1"/>
    <col min="4555" max="4555" width="3.28515625" style="1" customWidth="1"/>
    <col min="4556" max="4556" width="2.7109375" style="1" customWidth="1"/>
    <col min="4557" max="4557" width="3.28515625" style="1" customWidth="1"/>
    <col min="4558" max="4558" width="2.7109375" style="1" customWidth="1"/>
    <col min="4559" max="4559" width="3.28515625" style="1" customWidth="1"/>
    <col min="4560" max="4560" width="2.7109375" style="1" customWidth="1"/>
    <col min="4561" max="4561" width="3.28515625" style="1" customWidth="1"/>
    <col min="4562" max="4562" width="2.7109375" style="1" customWidth="1"/>
    <col min="4563" max="4563" width="3.28515625" style="1" customWidth="1"/>
    <col min="4564" max="4564" width="2.7109375" style="1" customWidth="1"/>
    <col min="4565" max="4565" width="3.28515625" style="1" customWidth="1"/>
    <col min="4566" max="4566" width="2.7109375" style="1" customWidth="1"/>
    <col min="4567" max="4567" width="3.28515625" style="1" customWidth="1"/>
    <col min="4568" max="4568" width="2.7109375" style="1" customWidth="1"/>
    <col min="4569" max="4569" width="3.28515625" style="1" customWidth="1"/>
    <col min="4570" max="4570" width="2.7109375" style="1" customWidth="1"/>
    <col min="4571" max="4571" width="3.28515625" style="1" customWidth="1"/>
    <col min="4572" max="4572" width="2.7109375" style="1" customWidth="1"/>
    <col min="4573" max="4573" width="3.28515625" style="1" customWidth="1"/>
    <col min="4574" max="4574" width="2.7109375" style="1" customWidth="1"/>
    <col min="4575" max="4575" width="2.42578125" style="1" customWidth="1"/>
    <col min="4576" max="4576" width="2.28515625" style="1" customWidth="1"/>
    <col min="4577" max="4577" width="2.42578125" style="1" customWidth="1"/>
    <col min="4578" max="4588" width="4.140625" style="1" customWidth="1"/>
    <col min="4589" max="4589" width="2.42578125" style="1" customWidth="1"/>
    <col min="4590" max="4600" width="4.140625" style="1" customWidth="1"/>
    <col min="4601" max="4601" width="5.85546875" style="1" customWidth="1"/>
    <col min="4602" max="4603" width="6.42578125" style="1" customWidth="1"/>
    <col min="4604" max="4604" width="6.7109375" style="1" customWidth="1"/>
    <col min="4605" max="4793" width="9.140625" style="1"/>
    <col min="4794" max="4794" width="3.42578125" style="1" customWidth="1"/>
    <col min="4795" max="4795" width="22.28515625" style="1" customWidth="1"/>
    <col min="4796" max="4796" width="11.28515625" style="1" customWidth="1"/>
    <col min="4797" max="4797" width="5" style="1" customWidth="1"/>
    <col min="4798" max="4805" width="4.7109375" style="1" customWidth="1"/>
    <col min="4806" max="4808" width="5" style="1" customWidth="1"/>
    <col min="4809" max="4809" width="3.28515625" style="1" customWidth="1"/>
    <col min="4810" max="4810" width="2.7109375" style="1" customWidth="1"/>
    <col min="4811" max="4811" width="3.28515625" style="1" customWidth="1"/>
    <col min="4812" max="4812" width="2.7109375" style="1" customWidth="1"/>
    <col min="4813" max="4813" width="3.28515625" style="1" customWidth="1"/>
    <col min="4814" max="4814" width="2.7109375" style="1" customWidth="1"/>
    <col min="4815" max="4815" width="3.28515625" style="1" customWidth="1"/>
    <col min="4816" max="4816" width="2.7109375" style="1" customWidth="1"/>
    <col min="4817" max="4817" width="3.28515625" style="1" customWidth="1"/>
    <col min="4818" max="4818" width="2.7109375" style="1" customWidth="1"/>
    <col min="4819" max="4819" width="3.28515625" style="1" customWidth="1"/>
    <col min="4820" max="4820" width="2.7109375" style="1" customWidth="1"/>
    <col min="4821" max="4821" width="3.28515625" style="1" customWidth="1"/>
    <col min="4822" max="4822" width="2.7109375" style="1" customWidth="1"/>
    <col min="4823" max="4823" width="3.28515625" style="1" customWidth="1"/>
    <col min="4824" max="4824" width="2.7109375" style="1" customWidth="1"/>
    <col min="4825" max="4825" width="3.28515625" style="1" customWidth="1"/>
    <col min="4826" max="4826" width="2.7109375" style="1" customWidth="1"/>
    <col min="4827" max="4827" width="3.28515625" style="1" customWidth="1"/>
    <col min="4828" max="4828" width="2.7109375" style="1" customWidth="1"/>
    <col min="4829" max="4829" width="3.28515625" style="1" customWidth="1"/>
    <col min="4830" max="4830" width="2.7109375" style="1" customWidth="1"/>
    <col min="4831" max="4831" width="2.42578125" style="1" customWidth="1"/>
    <col min="4832" max="4832" width="2.28515625" style="1" customWidth="1"/>
    <col min="4833" max="4833" width="2.42578125" style="1" customWidth="1"/>
    <col min="4834" max="4844" width="4.140625" style="1" customWidth="1"/>
    <col min="4845" max="4845" width="2.42578125" style="1" customWidth="1"/>
    <col min="4846" max="4856" width="4.140625" style="1" customWidth="1"/>
    <col min="4857" max="4857" width="5.85546875" style="1" customWidth="1"/>
    <col min="4858" max="4859" width="6.42578125" style="1" customWidth="1"/>
    <col min="4860" max="4860" width="6.7109375" style="1" customWidth="1"/>
    <col min="4861" max="5049" width="9.140625" style="1"/>
    <col min="5050" max="5050" width="3.42578125" style="1" customWidth="1"/>
    <col min="5051" max="5051" width="22.28515625" style="1" customWidth="1"/>
    <col min="5052" max="5052" width="11.28515625" style="1" customWidth="1"/>
    <col min="5053" max="5053" width="5" style="1" customWidth="1"/>
    <col min="5054" max="5061" width="4.7109375" style="1" customWidth="1"/>
    <col min="5062" max="5064" width="5" style="1" customWidth="1"/>
    <col min="5065" max="5065" width="3.28515625" style="1" customWidth="1"/>
    <col min="5066" max="5066" width="2.7109375" style="1" customWidth="1"/>
    <col min="5067" max="5067" width="3.28515625" style="1" customWidth="1"/>
    <col min="5068" max="5068" width="2.7109375" style="1" customWidth="1"/>
    <col min="5069" max="5069" width="3.28515625" style="1" customWidth="1"/>
    <col min="5070" max="5070" width="2.7109375" style="1" customWidth="1"/>
    <col min="5071" max="5071" width="3.28515625" style="1" customWidth="1"/>
    <col min="5072" max="5072" width="2.7109375" style="1" customWidth="1"/>
    <col min="5073" max="5073" width="3.28515625" style="1" customWidth="1"/>
    <col min="5074" max="5074" width="2.7109375" style="1" customWidth="1"/>
    <col min="5075" max="5075" width="3.28515625" style="1" customWidth="1"/>
    <col min="5076" max="5076" width="2.7109375" style="1" customWidth="1"/>
    <col min="5077" max="5077" width="3.28515625" style="1" customWidth="1"/>
    <col min="5078" max="5078" width="2.7109375" style="1" customWidth="1"/>
    <col min="5079" max="5079" width="3.28515625" style="1" customWidth="1"/>
    <col min="5080" max="5080" width="2.7109375" style="1" customWidth="1"/>
    <col min="5081" max="5081" width="3.28515625" style="1" customWidth="1"/>
    <col min="5082" max="5082" width="2.7109375" style="1" customWidth="1"/>
    <col min="5083" max="5083" width="3.28515625" style="1" customWidth="1"/>
    <col min="5084" max="5084" width="2.7109375" style="1" customWidth="1"/>
    <col min="5085" max="5085" width="3.28515625" style="1" customWidth="1"/>
    <col min="5086" max="5086" width="2.7109375" style="1" customWidth="1"/>
    <col min="5087" max="5087" width="2.42578125" style="1" customWidth="1"/>
    <col min="5088" max="5088" width="2.28515625" style="1" customWidth="1"/>
    <col min="5089" max="5089" width="2.42578125" style="1" customWidth="1"/>
    <col min="5090" max="5100" width="4.140625" style="1" customWidth="1"/>
    <col min="5101" max="5101" width="2.42578125" style="1" customWidth="1"/>
    <col min="5102" max="5112" width="4.140625" style="1" customWidth="1"/>
    <col min="5113" max="5113" width="5.85546875" style="1" customWidth="1"/>
    <col min="5114" max="5115" width="6.42578125" style="1" customWidth="1"/>
    <col min="5116" max="5116" width="6.7109375" style="1" customWidth="1"/>
    <col min="5117" max="5305" width="9.140625" style="1"/>
    <col min="5306" max="5306" width="3.42578125" style="1" customWidth="1"/>
    <col min="5307" max="5307" width="22.28515625" style="1" customWidth="1"/>
    <col min="5308" max="5308" width="11.28515625" style="1" customWidth="1"/>
    <col min="5309" max="5309" width="5" style="1" customWidth="1"/>
    <col min="5310" max="5317" width="4.7109375" style="1" customWidth="1"/>
    <col min="5318" max="5320" width="5" style="1" customWidth="1"/>
    <col min="5321" max="5321" width="3.28515625" style="1" customWidth="1"/>
    <col min="5322" max="5322" width="2.7109375" style="1" customWidth="1"/>
    <col min="5323" max="5323" width="3.28515625" style="1" customWidth="1"/>
    <col min="5324" max="5324" width="2.7109375" style="1" customWidth="1"/>
    <col min="5325" max="5325" width="3.28515625" style="1" customWidth="1"/>
    <col min="5326" max="5326" width="2.7109375" style="1" customWidth="1"/>
    <col min="5327" max="5327" width="3.28515625" style="1" customWidth="1"/>
    <col min="5328" max="5328" width="2.7109375" style="1" customWidth="1"/>
    <col min="5329" max="5329" width="3.28515625" style="1" customWidth="1"/>
    <col min="5330" max="5330" width="2.7109375" style="1" customWidth="1"/>
    <col min="5331" max="5331" width="3.28515625" style="1" customWidth="1"/>
    <col min="5332" max="5332" width="2.7109375" style="1" customWidth="1"/>
    <col min="5333" max="5333" width="3.28515625" style="1" customWidth="1"/>
    <col min="5334" max="5334" width="2.7109375" style="1" customWidth="1"/>
    <col min="5335" max="5335" width="3.28515625" style="1" customWidth="1"/>
    <col min="5336" max="5336" width="2.7109375" style="1" customWidth="1"/>
    <col min="5337" max="5337" width="3.28515625" style="1" customWidth="1"/>
    <col min="5338" max="5338" width="2.7109375" style="1" customWidth="1"/>
    <col min="5339" max="5339" width="3.28515625" style="1" customWidth="1"/>
    <col min="5340" max="5340" width="2.7109375" style="1" customWidth="1"/>
    <col min="5341" max="5341" width="3.28515625" style="1" customWidth="1"/>
    <col min="5342" max="5342" width="2.7109375" style="1" customWidth="1"/>
    <col min="5343" max="5343" width="2.42578125" style="1" customWidth="1"/>
    <col min="5344" max="5344" width="2.28515625" style="1" customWidth="1"/>
    <col min="5345" max="5345" width="2.42578125" style="1" customWidth="1"/>
    <col min="5346" max="5356" width="4.140625" style="1" customWidth="1"/>
    <col min="5357" max="5357" width="2.42578125" style="1" customWidth="1"/>
    <col min="5358" max="5368" width="4.140625" style="1" customWidth="1"/>
    <col min="5369" max="5369" width="5.85546875" style="1" customWidth="1"/>
    <col min="5370" max="5371" width="6.42578125" style="1" customWidth="1"/>
    <col min="5372" max="5372" width="6.7109375" style="1" customWidth="1"/>
    <col min="5373" max="5561" width="9.140625" style="1"/>
    <col min="5562" max="5562" width="3.42578125" style="1" customWidth="1"/>
    <col min="5563" max="5563" width="22.28515625" style="1" customWidth="1"/>
    <col min="5564" max="5564" width="11.28515625" style="1" customWidth="1"/>
    <col min="5565" max="5565" width="5" style="1" customWidth="1"/>
    <col min="5566" max="5573" width="4.7109375" style="1" customWidth="1"/>
    <col min="5574" max="5576" width="5" style="1" customWidth="1"/>
    <col min="5577" max="5577" width="3.28515625" style="1" customWidth="1"/>
    <col min="5578" max="5578" width="2.7109375" style="1" customWidth="1"/>
    <col min="5579" max="5579" width="3.28515625" style="1" customWidth="1"/>
    <col min="5580" max="5580" width="2.7109375" style="1" customWidth="1"/>
    <col min="5581" max="5581" width="3.28515625" style="1" customWidth="1"/>
    <col min="5582" max="5582" width="2.7109375" style="1" customWidth="1"/>
    <col min="5583" max="5583" width="3.28515625" style="1" customWidth="1"/>
    <col min="5584" max="5584" width="2.7109375" style="1" customWidth="1"/>
    <col min="5585" max="5585" width="3.28515625" style="1" customWidth="1"/>
    <col min="5586" max="5586" width="2.7109375" style="1" customWidth="1"/>
    <col min="5587" max="5587" width="3.28515625" style="1" customWidth="1"/>
    <col min="5588" max="5588" width="2.7109375" style="1" customWidth="1"/>
    <col min="5589" max="5589" width="3.28515625" style="1" customWidth="1"/>
    <col min="5590" max="5590" width="2.7109375" style="1" customWidth="1"/>
    <col min="5591" max="5591" width="3.28515625" style="1" customWidth="1"/>
    <col min="5592" max="5592" width="2.7109375" style="1" customWidth="1"/>
    <col min="5593" max="5593" width="3.28515625" style="1" customWidth="1"/>
    <col min="5594" max="5594" width="2.7109375" style="1" customWidth="1"/>
    <col min="5595" max="5595" width="3.28515625" style="1" customWidth="1"/>
    <col min="5596" max="5596" width="2.7109375" style="1" customWidth="1"/>
    <col min="5597" max="5597" width="3.28515625" style="1" customWidth="1"/>
    <col min="5598" max="5598" width="2.7109375" style="1" customWidth="1"/>
    <col min="5599" max="5599" width="2.42578125" style="1" customWidth="1"/>
    <col min="5600" max="5600" width="2.28515625" style="1" customWidth="1"/>
    <col min="5601" max="5601" width="2.42578125" style="1" customWidth="1"/>
    <col min="5602" max="5612" width="4.140625" style="1" customWidth="1"/>
    <col min="5613" max="5613" width="2.42578125" style="1" customWidth="1"/>
    <col min="5614" max="5624" width="4.140625" style="1" customWidth="1"/>
    <col min="5625" max="5625" width="5.85546875" style="1" customWidth="1"/>
    <col min="5626" max="5627" width="6.42578125" style="1" customWidth="1"/>
    <col min="5628" max="5628" width="6.7109375" style="1" customWidth="1"/>
    <col min="5629" max="5817" width="9.140625" style="1"/>
    <col min="5818" max="5818" width="3.42578125" style="1" customWidth="1"/>
    <col min="5819" max="5819" width="22.28515625" style="1" customWidth="1"/>
    <col min="5820" max="5820" width="11.28515625" style="1" customWidth="1"/>
    <col min="5821" max="5821" width="5" style="1" customWidth="1"/>
    <col min="5822" max="5829" width="4.7109375" style="1" customWidth="1"/>
    <col min="5830" max="5832" width="5" style="1" customWidth="1"/>
    <col min="5833" max="5833" width="3.28515625" style="1" customWidth="1"/>
    <col min="5834" max="5834" width="2.7109375" style="1" customWidth="1"/>
    <col min="5835" max="5835" width="3.28515625" style="1" customWidth="1"/>
    <col min="5836" max="5836" width="2.7109375" style="1" customWidth="1"/>
    <col min="5837" max="5837" width="3.28515625" style="1" customWidth="1"/>
    <col min="5838" max="5838" width="2.7109375" style="1" customWidth="1"/>
    <col min="5839" max="5839" width="3.28515625" style="1" customWidth="1"/>
    <col min="5840" max="5840" width="2.7109375" style="1" customWidth="1"/>
    <col min="5841" max="5841" width="3.28515625" style="1" customWidth="1"/>
    <col min="5842" max="5842" width="2.7109375" style="1" customWidth="1"/>
    <col min="5843" max="5843" width="3.28515625" style="1" customWidth="1"/>
    <col min="5844" max="5844" width="2.7109375" style="1" customWidth="1"/>
    <col min="5845" max="5845" width="3.28515625" style="1" customWidth="1"/>
    <col min="5846" max="5846" width="2.7109375" style="1" customWidth="1"/>
    <col min="5847" max="5847" width="3.28515625" style="1" customWidth="1"/>
    <col min="5848" max="5848" width="2.7109375" style="1" customWidth="1"/>
    <col min="5849" max="5849" width="3.28515625" style="1" customWidth="1"/>
    <col min="5850" max="5850" width="2.7109375" style="1" customWidth="1"/>
    <col min="5851" max="5851" width="3.28515625" style="1" customWidth="1"/>
    <col min="5852" max="5852" width="2.7109375" style="1" customWidth="1"/>
    <col min="5853" max="5853" width="3.28515625" style="1" customWidth="1"/>
    <col min="5854" max="5854" width="2.7109375" style="1" customWidth="1"/>
    <col min="5855" max="5855" width="2.42578125" style="1" customWidth="1"/>
    <col min="5856" max="5856" width="2.28515625" style="1" customWidth="1"/>
    <col min="5857" max="5857" width="2.42578125" style="1" customWidth="1"/>
    <col min="5858" max="5868" width="4.140625" style="1" customWidth="1"/>
    <col min="5869" max="5869" width="2.42578125" style="1" customWidth="1"/>
    <col min="5870" max="5880" width="4.140625" style="1" customWidth="1"/>
    <col min="5881" max="5881" width="5.85546875" style="1" customWidth="1"/>
    <col min="5882" max="5883" width="6.42578125" style="1" customWidth="1"/>
    <col min="5884" max="5884" width="6.7109375" style="1" customWidth="1"/>
    <col min="5885" max="6073" width="9.140625" style="1"/>
    <col min="6074" max="6074" width="3.42578125" style="1" customWidth="1"/>
    <col min="6075" max="6075" width="22.28515625" style="1" customWidth="1"/>
    <col min="6076" max="6076" width="11.28515625" style="1" customWidth="1"/>
    <col min="6077" max="6077" width="5" style="1" customWidth="1"/>
    <col min="6078" max="6085" width="4.7109375" style="1" customWidth="1"/>
    <col min="6086" max="6088" width="5" style="1" customWidth="1"/>
    <col min="6089" max="6089" width="3.28515625" style="1" customWidth="1"/>
    <col min="6090" max="6090" width="2.7109375" style="1" customWidth="1"/>
    <col min="6091" max="6091" width="3.28515625" style="1" customWidth="1"/>
    <col min="6092" max="6092" width="2.7109375" style="1" customWidth="1"/>
    <col min="6093" max="6093" width="3.28515625" style="1" customWidth="1"/>
    <col min="6094" max="6094" width="2.7109375" style="1" customWidth="1"/>
    <col min="6095" max="6095" width="3.28515625" style="1" customWidth="1"/>
    <col min="6096" max="6096" width="2.7109375" style="1" customWidth="1"/>
    <col min="6097" max="6097" width="3.28515625" style="1" customWidth="1"/>
    <col min="6098" max="6098" width="2.7109375" style="1" customWidth="1"/>
    <col min="6099" max="6099" width="3.28515625" style="1" customWidth="1"/>
    <col min="6100" max="6100" width="2.7109375" style="1" customWidth="1"/>
    <col min="6101" max="6101" width="3.28515625" style="1" customWidth="1"/>
    <col min="6102" max="6102" width="2.7109375" style="1" customWidth="1"/>
    <col min="6103" max="6103" width="3.28515625" style="1" customWidth="1"/>
    <col min="6104" max="6104" width="2.7109375" style="1" customWidth="1"/>
    <col min="6105" max="6105" width="3.28515625" style="1" customWidth="1"/>
    <col min="6106" max="6106" width="2.7109375" style="1" customWidth="1"/>
    <col min="6107" max="6107" width="3.28515625" style="1" customWidth="1"/>
    <col min="6108" max="6108" width="2.7109375" style="1" customWidth="1"/>
    <col min="6109" max="6109" width="3.28515625" style="1" customWidth="1"/>
    <col min="6110" max="6110" width="2.7109375" style="1" customWidth="1"/>
    <col min="6111" max="6111" width="2.42578125" style="1" customWidth="1"/>
    <col min="6112" max="6112" width="2.28515625" style="1" customWidth="1"/>
    <col min="6113" max="6113" width="2.42578125" style="1" customWidth="1"/>
    <col min="6114" max="6124" width="4.140625" style="1" customWidth="1"/>
    <col min="6125" max="6125" width="2.42578125" style="1" customWidth="1"/>
    <col min="6126" max="6136" width="4.140625" style="1" customWidth="1"/>
    <col min="6137" max="6137" width="5.85546875" style="1" customWidth="1"/>
    <col min="6138" max="6139" width="6.42578125" style="1" customWidth="1"/>
    <col min="6140" max="6140" width="6.7109375" style="1" customWidth="1"/>
    <col min="6141" max="6329" width="9.140625" style="1"/>
    <col min="6330" max="6330" width="3.42578125" style="1" customWidth="1"/>
    <col min="6331" max="6331" width="22.28515625" style="1" customWidth="1"/>
    <col min="6332" max="6332" width="11.28515625" style="1" customWidth="1"/>
    <col min="6333" max="6333" width="5" style="1" customWidth="1"/>
    <col min="6334" max="6341" width="4.7109375" style="1" customWidth="1"/>
    <col min="6342" max="6344" width="5" style="1" customWidth="1"/>
    <col min="6345" max="6345" width="3.28515625" style="1" customWidth="1"/>
    <col min="6346" max="6346" width="2.7109375" style="1" customWidth="1"/>
    <col min="6347" max="6347" width="3.28515625" style="1" customWidth="1"/>
    <col min="6348" max="6348" width="2.7109375" style="1" customWidth="1"/>
    <col min="6349" max="6349" width="3.28515625" style="1" customWidth="1"/>
    <col min="6350" max="6350" width="2.7109375" style="1" customWidth="1"/>
    <col min="6351" max="6351" width="3.28515625" style="1" customWidth="1"/>
    <col min="6352" max="6352" width="2.7109375" style="1" customWidth="1"/>
    <col min="6353" max="6353" width="3.28515625" style="1" customWidth="1"/>
    <col min="6354" max="6354" width="2.7109375" style="1" customWidth="1"/>
    <col min="6355" max="6355" width="3.28515625" style="1" customWidth="1"/>
    <col min="6356" max="6356" width="2.7109375" style="1" customWidth="1"/>
    <col min="6357" max="6357" width="3.28515625" style="1" customWidth="1"/>
    <col min="6358" max="6358" width="2.7109375" style="1" customWidth="1"/>
    <col min="6359" max="6359" width="3.28515625" style="1" customWidth="1"/>
    <col min="6360" max="6360" width="2.7109375" style="1" customWidth="1"/>
    <col min="6361" max="6361" width="3.28515625" style="1" customWidth="1"/>
    <col min="6362" max="6362" width="2.7109375" style="1" customWidth="1"/>
    <col min="6363" max="6363" width="3.28515625" style="1" customWidth="1"/>
    <col min="6364" max="6364" width="2.7109375" style="1" customWidth="1"/>
    <col min="6365" max="6365" width="3.28515625" style="1" customWidth="1"/>
    <col min="6366" max="6366" width="2.7109375" style="1" customWidth="1"/>
    <col min="6367" max="6367" width="2.42578125" style="1" customWidth="1"/>
    <col min="6368" max="6368" width="2.28515625" style="1" customWidth="1"/>
    <col min="6369" max="6369" width="2.42578125" style="1" customWidth="1"/>
    <col min="6370" max="6380" width="4.140625" style="1" customWidth="1"/>
    <col min="6381" max="6381" width="2.42578125" style="1" customWidth="1"/>
    <col min="6382" max="6392" width="4.140625" style="1" customWidth="1"/>
    <col min="6393" max="6393" width="5.85546875" style="1" customWidth="1"/>
    <col min="6394" max="6395" width="6.42578125" style="1" customWidth="1"/>
    <col min="6396" max="6396" width="6.7109375" style="1" customWidth="1"/>
    <col min="6397" max="6585" width="9.140625" style="1"/>
    <col min="6586" max="6586" width="3.42578125" style="1" customWidth="1"/>
    <col min="6587" max="6587" width="22.28515625" style="1" customWidth="1"/>
    <col min="6588" max="6588" width="11.28515625" style="1" customWidth="1"/>
    <col min="6589" max="6589" width="5" style="1" customWidth="1"/>
    <col min="6590" max="6597" width="4.7109375" style="1" customWidth="1"/>
    <col min="6598" max="6600" width="5" style="1" customWidth="1"/>
    <col min="6601" max="6601" width="3.28515625" style="1" customWidth="1"/>
    <col min="6602" max="6602" width="2.7109375" style="1" customWidth="1"/>
    <col min="6603" max="6603" width="3.28515625" style="1" customWidth="1"/>
    <col min="6604" max="6604" width="2.7109375" style="1" customWidth="1"/>
    <col min="6605" max="6605" width="3.28515625" style="1" customWidth="1"/>
    <col min="6606" max="6606" width="2.7109375" style="1" customWidth="1"/>
    <col min="6607" max="6607" width="3.28515625" style="1" customWidth="1"/>
    <col min="6608" max="6608" width="2.7109375" style="1" customWidth="1"/>
    <col min="6609" max="6609" width="3.28515625" style="1" customWidth="1"/>
    <col min="6610" max="6610" width="2.7109375" style="1" customWidth="1"/>
    <col min="6611" max="6611" width="3.28515625" style="1" customWidth="1"/>
    <col min="6612" max="6612" width="2.7109375" style="1" customWidth="1"/>
    <col min="6613" max="6613" width="3.28515625" style="1" customWidth="1"/>
    <col min="6614" max="6614" width="2.7109375" style="1" customWidth="1"/>
    <col min="6615" max="6615" width="3.28515625" style="1" customWidth="1"/>
    <col min="6616" max="6616" width="2.7109375" style="1" customWidth="1"/>
    <col min="6617" max="6617" width="3.28515625" style="1" customWidth="1"/>
    <col min="6618" max="6618" width="2.7109375" style="1" customWidth="1"/>
    <col min="6619" max="6619" width="3.28515625" style="1" customWidth="1"/>
    <col min="6620" max="6620" width="2.7109375" style="1" customWidth="1"/>
    <col min="6621" max="6621" width="3.28515625" style="1" customWidth="1"/>
    <col min="6622" max="6622" width="2.7109375" style="1" customWidth="1"/>
    <col min="6623" max="6623" width="2.42578125" style="1" customWidth="1"/>
    <col min="6624" max="6624" width="2.28515625" style="1" customWidth="1"/>
    <col min="6625" max="6625" width="2.42578125" style="1" customWidth="1"/>
    <col min="6626" max="6636" width="4.140625" style="1" customWidth="1"/>
    <col min="6637" max="6637" width="2.42578125" style="1" customWidth="1"/>
    <col min="6638" max="6648" width="4.140625" style="1" customWidth="1"/>
    <col min="6649" max="6649" width="5.85546875" style="1" customWidth="1"/>
    <col min="6650" max="6651" width="6.42578125" style="1" customWidth="1"/>
    <col min="6652" max="6652" width="6.7109375" style="1" customWidth="1"/>
    <col min="6653" max="6841" width="9.140625" style="1"/>
    <col min="6842" max="6842" width="3.42578125" style="1" customWidth="1"/>
    <col min="6843" max="6843" width="22.28515625" style="1" customWidth="1"/>
    <col min="6844" max="6844" width="11.28515625" style="1" customWidth="1"/>
    <col min="6845" max="6845" width="5" style="1" customWidth="1"/>
    <col min="6846" max="6853" width="4.7109375" style="1" customWidth="1"/>
    <col min="6854" max="6856" width="5" style="1" customWidth="1"/>
    <col min="6857" max="6857" width="3.28515625" style="1" customWidth="1"/>
    <col min="6858" max="6858" width="2.7109375" style="1" customWidth="1"/>
    <col min="6859" max="6859" width="3.28515625" style="1" customWidth="1"/>
    <col min="6860" max="6860" width="2.7109375" style="1" customWidth="1"/>
    <col min="6861" max="6861" width="3.28515625" style="1" customWidth="1"/>
    <col min="6862" max="6862" width="2.7109375" style="1" customWidth="1"/>
    <col min="6863" max="6863" width="3.28515625" style="1" customWidth="1"/>
    <col min="6864" max="6864" width="2.7109375" style="1" customWidth="1"/>
    <col min="6865" max="6865" width="3.28515625" style="1" customWidth="1"/>
    <col min="6866" max="6866" width="2.7109375" style="1" customWidth="1"/>
    <col min="6867" max="6867" width="3.28515625" style="1" customWidth="1"/>
    <col min="6868" max="6868" width="2.7109375" style="1" customWidth="1"/>
    <col min="6869" max="6869" width="3.28515625" style="1" customWidth="1"/>
    <col min="6870" max="6870" width="2.7109375" style="1" customWidth="1"/>
    <col min="6871" max="6871" width="3.28515625" style="1" customWidth="1"/>
    <col min="6872" max="6872" width="2.7109375" style="1" customWidth="1"/>
    <col min="6873" max="6873" width="3.28515625" style="1" customWidth="1"/>
    <col min="6874" max="6874" width="2.7109375" style="1" customWidth="1"/>
    <col min="6875" max="6875" width="3.28515625" style="1" customWidth="1"/>
    <col min="6876" max="6876" width="2.7109375" style="1" customWidth="1"/>
    <col min="6877" max="6877" width="3.28515625" style="1" customWidth="1"/>
    <col min="6878" max="6878" width="2.7109375" style="1" customWidth="1"/>
    <col min="6879" max="6879" width="2.42578125" style="1" customWidth="1"/>
    <col min="6880" max="6880" width="2.28515625" style="1" customWidth="1"/>
    <col min="6881" max="6881" width="2.42578125" style="1" customWidth="1"/>
    <col min="6882" max="6892" width="4.140625" style="1" customWidth="1"/>
    <col min="6893" max="6893" width="2.42578125" style="1" customWidth="1"/>
    <col min="6894" max="6904" width="4.140625" style="1" customWidth="1"/>
    <col min="6905" max="6905" width="5.85546875" style="1" customWidth="1"/>
    <col min="6906" max="6907" width="6.42578125" style="1" customWidth="1"/>
    <col min="6908" max="6908" width="6.7109375" style="1" customWidth="1"/>
    <col min="6909" max="7097" width="9.140625" style="1"/>
    <col min="7098" max="7098" width="3.42578125" style="1" customWidth="1"/>
    <col min="7099" max="7099" width="22.28515625" style="1" customWidth="1"/>
    <col min="7100" max="7100" width="11.28515625" style="1" customWidth="1"/>
    <col min="7101" max="7101" width="5" style="1" customWidth="1"/>
    <col min="7102" max="7109" width="4.7109375" style="1" customWidth="1"/>
    <col min="7110" max="7112" width="5" style="1" customWidth="1"/>
    <col min="7113" max="7113" width="3.28515625" style="1" customWidth="1"/>
    <col min="7114" max="7114" width="2.7109375" style="1" customWidth="1"/>
    <col min="7115" max="7115" width="3.28515625" style="1" customWidth="1"/>
    <col min="7116" max="7116" width="2.7109375" style="1" customWidth="1"/>
    <col min="7117" max="7117" width="3.28515625" style="1" customWidth="1"/>
    <col min="7118" max="7118" width="2.7109375" style="1" customWidth="1"/>
    <col min="7119" max="7119" width="3.28515625" style="1" customWidth="1"/>
    <col min="7120" max="7120" width="2.7109375" style="1" customWidth="1"/>
    <col min="7121" max="7121" width="3.28515625" style="1" customWidth="1"/>
    <col min="7122" max="7122" width="2.7109375" style="1" customWidth="1"/>
    <col min="7123" max="7123" width="3.28515625" style="1" customWidth="1"/>
    <col min="7124" max="7124" width="2.7109375" style="1" customWidth="1"/>
    <col min="7125" max="7125" width="3.28515625" style="1" customWidth="1"/>
    <col min="7126" max="7126" width="2.7109375" style="1" customWidth="1"/>
    <col min="7127" max="7127" width="3.28515625" style="1" customWidth="1"/>
    <col min="7128" max="7128" width="2.7109375" style="1" customWidth="1"/>
    <col min="7129" max="7129" width="3.28515625" style="1" customWidth="1"/>
    <col min="7130" max="7130" width="2.7109375" style="1" customWidth="1"/>
    <col min="7131" max="7131" width="3.28515625" style="1" customWidth="1"/>
    <col min="7132" max="7132" width="2.7109375" style="1" customWidth="1"/>
    <col min="7133" max="7133" width="3.28515625" style="1" customWidth="1"/>
    <col min="7134" max="7134" width="2.7109375" style="1" customWidth="1"/>
    <col min="7135" max="7135" width="2.42578125" style="1" customWidth="1"/>
    <col min="7136" max="7136" width="2.28515625" style="1" customWidth="1"/>
    <col min="7137" max="7137" width="2.42578125" style="1" customWidth="1"/>
    <col min="7138" max="7148" width="4.140625" style="1" customWidth="1"/>
    <col min="7149" max="7149" width="2.42578125" style="1" customWidth="1"/>
    <col min="7150" max="7160" width="4.140625" style="1" customWidth="1"/>
    <col min="7161" max="7161" width="5.85546875" style="1" customWidth="1"/>
    <col min="7162" max="7163" width="6.42578125" style="1" customWidth="1"/>
    <col min="7164" max="7164" width="6.7109375" style="1" customWidth="1"/>
    <col min="7165" max="7353" width="9.140625" style="1"/>
    <col min="7354" max="7354" width="3.42578125" style="1" customWidth="1"/>
    <col min="7355" max="7355" width="22.28515625" style="1" customWidth="1"/>
    <col min="7356" max="7356" width="11.28515625" style="1" customWidth="1"/>
    <col min="7357" max="7357" width="5" style="1" customWidth="1"/>
    <col min="7358" max="7365" width="4.7109375" style="1" customWidth="1"/>
    <col min="7366" max="7368" width="5" style="1" customWidth="1"/>
    <col min="7369" max="7369" width="3.28515625" style="1" customWidth="1"/>
    <col min="7370" max="7370" width="2.7109375" style="1" customWidth="1"/>
    <col min="7371" max="7371" width="3.28515625" style="1" customWidth="1"/>
    <col min="7372" max="7372" width="2.7109375" style="1" customWidth="1"/>
    <col min="7373" max="7373" width="3.28515625" style="1" customWidth="1"/>
    <col min="7374" max="7374" width="2.7109375" style="1" customWidth="1"/>
    <col min="7375" max="7375" width="3.28515625" style="1" customWidth="1"/>
    <col min="7376" max="7376" width="2.7109375" style="1" customWidth="1"/>
    <col min="7377" max="7377" width="3.28515625" style="1" customWidth="1"/>
    <col min="7378" max="7378" width="2.7109375" style="1" customWidth="1"/>
    <col min="7379" max="7379" width="3.28515625" style="1" customWidth="1"/>
    <col min="7380" max="7380" width="2.7109375" style="1" customWidth="1"/>
    <col min="7381" max="7381" width="3.28515625" style="1" customWidth="1"/>
    <col min="7382" max="7382" width="2.7109375" style="1" customWidth="1"/>
    <col min="7383" max="7383" width="3.28515625" style="1" customWidth="1"/>
    <col min="7384" max="7384" width="2.7109375" style="1" customWidth="1"/>
    <col min="7385" max="7385" width="3.28515625" style="1" customWidth="1"/>
    <col min="7386" max="7386" width="2.7109375" style="1" customWidth="1"/>
    <col min="7387" max="7387" width="3.28515625" style="1" customWidth="1"/>
    <col min="7388" max="7388" width="2.7109375" style="1" customWidth="1"/>
    <col min="7389" max="7389" width="3.28515625" style="1" customWidth="1"/>
    <col min="7390" max="7390" width="2.7109375" style="1" customWidth="1"/>
    <col min="7391" max="7391" width="2.42578125" style="1" customWidth="1"/>
    <col min="7392" max="7392" width="2.28515625" style="1" customWidth="1"/>
    <col min="7393" max="7393" width="2.42578125" style="1" customWidth="1"/>
    <col min="7394" max="7404" width="4.140625" style="1" customWidth="1"/>
    <col min="7405" max="7405" width="2.42578125" style="1" customWidth="1"/>
    <col min="7406" max="7416" width="4.140625" style="1" customWidth="1"/>
    <col min="7417" max="7417" width="5.85546875" style="1" customWidth="1"/>
    <col min="7418" max="7419" width="6.42578125" style="1" customWidth="1"/>
    <col min="7420" max="7420" width="6.7109375" style="1" customWidth="1"/>
    <col min="7421" max="7609" width="9.140625" style="1"/>
    <col min="7610" max="7610" width="3.42578125" style="1" customWidth="1"/>
    <col min="7611" max="7611" width="22.28515625" style="1" customWidth="1"/>
    <col min="7612" max="7612" width="11.28515625" style="1" customWidth="1"/>
    <col min="7613" max="7613" width="5" style="1" customWidth="1"/>
    <col min="7614" max="7621" width="4.7109375" style="1" customWidth="1"/>
    <col min="7622" max="7624" width="5" style="1" customWidth="1"/>
    <col min="7625" max="7625" width="3.28515625" style="1" customWidth="1"/>
    <col min="7626" max="7626" width="2.7109375" style="1" customWidth="1"/>
    <col min="7627" max="7627" width="3.28515625" style="1" customWidth="1"/>
    <col min="7628" max="7628" width="2.7109375" style="1" customWidth="1"/>
    <col min="7629" max="7629" width="3.28515625" style="1" customWidth="1"/>
    <col min="7630" max="7630" width="2.7109375" style="1" customWidth="1"/>
    <col min="7631" max="7631" width="3.28515625" style="1" customWidth="1"/>
    <col min="7632" max="7632" width="2.7109375" style="1" customWidth="1"/>
    <col min="7633" max="7633" width="3.28515625" style="1" customWidth="1"/>
    <col min="7634" max="7634" width="2.7109375" style="1" customWidth="1"/>
    <col min="7635" max="7635" width="3.28515625" style="1" customWidth="1"/>
    <col min="7636" max="7636" width="2.7109375" style="1" customWidth="1"/>
    <col min="7637" max="7637" width="3.28515625" style="1" customWidth="1"/>
    <col min="7638" max="7638" width="2.7109375" style="1" customWidth="1"/>
    <col min="7639" max="7639" width="3.28515625" style="1" customWidth="1"/>
    <col min="7640" max="7640" width="2.7109375" style="1" customWidth="1"/>
    <col min="7641" max="7641" width="3.28515625" style="1" customWidth="1"/>
    <col min="7642" max="7642" width="2.7109375" style="1" customWidth="1"/>
    <col min="7643" max="7643" width="3.28515625" style="1" customWidth="1"/>
    <col min="7644" max="7644" width="2.7109375" style="1" customWidth="1"/>
    <col min="7645" max="7645" width="3.28515625" style="1" customWidth="1"/>
    <col min="7646" max="7646" width="2.7109375" style="1" customWidth="1"/>
    <col min="7647" max="7647" width="2.42578125" style="1" customWidth="1"/>
    <col min="7648" max="7648" width="2.28515625" style="1" customWidth="1"/>
    <col min="7649" max="7649" width="2.42578125" style="1" customWidth="1"/>
    <col min="7650" max="7660" width="4.140625" style="1" customWidth="1"/>
    <col min="7661" max="7661" width="2.42578125" style="1" customWidth="1"/>
    <col min="7662" max="7672" width="4.140625" style="1" customWidth="1"/>
    <col min="7673" max="7673" width="5.85546875" style="1" customWidth="1"/>
    <col min="7674" max="7675" width="6.42578125" style="1" customWidth="1"/>
    <col min="7676" max="7676" width="6.7109375" style="1" customWidth="1"/>
    <col min="7677" max="7865" width="9.140625" style="1"/>
    <col min="7866" max="7866" width="3.42578125" style="1" customWidth="1"/>
    <col min="7867" max="7867" width="22.28515625" style="1" customWidth="1"/>
    <col min="7868" max="7868" width="11.28515625" style="1" customWidth="1"/>
    <col min="7869" max="7869" width="5" style="1" customWidth="1"/>
    <col min="7870" max="7877" width="4.7109375" style="1" customWidth="1"/>
    <col min="7878" max="7880" width="5" style="1" customWidth="1"/>
    <col min="7881" max="7881" width="3.28515625" style="1" customWidth="1"/>
    <col min="7882" max="7882" width="2.7109375" style="1" customWidth="1"/>
    <col min="7883" max="7883" width="3.28515625" style="1" customWidth="1"/>
    <col min="7884" max="7884" width="2.7109375" style="1" customWidth="1"/>
    <col min="7885" max="7885" width="3.28515625" style="1" customWidth="1"/>
    <col min="7886" max="7886" width="2.7109375" style="1" customWidth="1"/>
    <col min="7887" max="7887" width="3.28515625" style="1" customWidth="1"/>
    <col min="7888" max="7888" width="2.7109375" style="1" customWidth="1"/>
    <col min="7889" max="7889" width="3.28515625" style="1" customWidth="1"/>
    <col min="7890" max="7890" width="2.7109375" style="1" customWidth="1"/>
    <col min="7891" max="7891" width="3.28515625" style="1" customWidth="1"/>
    <col min="7892" max="7892" width="2.7109375" style="1" customWidth="1"/>
    <col min="7893" max="7893" width="3.28515625" style="1" customWidth="1"/>
    <col min="7894" max="7894" width="2.7109375" style="1" customWidth="1"/>
    <col min="7895" max="7895" width="3.28515625" style="1" customWidth="1"/>
    <col min="7896" max="7896" width="2.7109375" style="1" customWidth="1"/>
    <col min="7897" max="7897" width="3.28515625" style="1" customWidth="1"/>
    <col min="7898" max="7898" width="2.7109375" style="1" customWidth="1"/>
    <col min="7899" max="7899" width="3.28515625" style="1" customWidth="1"/>
    <col min="7900" max="7900" width="2.7109375" style="1" customWidth="1"/>
    <col min="7901" max="7901" width="3.28515625" style="1" customWidth="1"/>
    <col min="7902" max="7902" width="2.7109375" style="1" customWidth="1"/>
    <col min="7903" max="7903" width="2.42578125" style="1" customWidth="1"/>
    <col min="7904" max="7904" width="2.28515625" style="1" customWidth="1"/>
    <col min="7905" max="7905" width="2.42578125" style="1" customWidth="1"/>
    <col min="7906" max="7916" width="4.140625" style="1" customWidth="1"/>
    <col min="7917" max="7917" width="2.42578125" style="1" customWidth="1"/>
    <col min="7918" max="7928" width="4.140625" style="1" customWidth="1"/>
    <col min="7929" max="7929" width="5.85546875" style="1" customWidth="1"/>
    <col min="7930" max="7931" width="6.42578125" style="1" customWidth="1"/>
    <col min="7932" max="7932" width="6.7109375" style="1" customWidth="1"/>
    <col min="7933" max="8121" width="9.140625" style="1"/>
    <col min="8122" max="8122" width="3.42578125" style="1" customWidth="1"/>
    <col min="8123" max="8123" width="22.28515625" style="1" customWidth="1"/>
    <col min="8124" max="8124" width="11.28515625" style="1" customWidth="1"/>
    <col min="8125" max="8125" width="5" style="1" customWidth="1"/>
    <col min="8126" max="8133" width="4.7109375" style="1" customWidth="1"/>
    <col min="8134" max="8136" width="5" style="1" customWidth="1"/>
    <col min="8137" max="8137" width="3.28515625" style="1" customWidth="1"/>
    <col min="8138" max="8138" width="2.7109375" style="1" customWidth="1"/>
    <col min="8139" max="8139" width="3.28515625" style="1" customWidth="1"/>
    <col min="8140" max="8140" width="2.7109375" style="1" customWidth="1"/>
    <col min="8141" max="8141" width="3.28515625" style="1" customWidth="1"/>
    <col min="8142" max="8142" width="2.7109375" style="1" customWidth="1"/>
    <col min="8143" max="8143" width="3.28515625" style="1" customWidth="1"/>
    <col min="8144" max="8144" width="2.7109375" style="1" customWidth="1"/>
    <col min="8145" max="8145" width="3.28515625" style="1" customWidth="1"/>
    <col min="8146" max="8146" width="2.7109375" style="1" customWidth="1"/>
    <col min="8147" max="8147" width="3.28515625" style="1" customWidth="1"/>
    <col min="8148" max="8148" width="2.7109375" style="1" customWidth="1"/>
    <col min="8149" max="8149" width="3.28515625" style="1" customWidth="1"/>
    <col min="8150" max="8150" width="2.7109375" style="1" customWidth="1"/>
    <col min="8151" max="8151" width="3.28515625" style="1" customWidth="1"/>
    <col min="8152" max="8152" width="2.7109375" style="1" customWidth="1"/>
    <col min="8153" max="8153" width="3.28515625" style="1" customWidth="1"/>
    <col min="8154" max="8154" width="2.7109375" style="1" customWidth="1"/>
    <col min="8155" max="8155" width="3.28515625" style="1" customWidth="1"/>
    <col min="8156" max="8156" width="2.7109375" style="1" customWidth="1"/>
    <col min="8157" max="8157" width="3.28515625" style="1" customWidth="1"/>
    <col min="8158" max="8158" width="2.7109375" style="1" customWidth="1"/>
    <col min="8159" max="8159" width="2.42578125" style="1" customWidth="1"/>
    <col min="8160" max="8160" width="2.28515625" style="1" customWidth="1"/>
    <col min="8161" max="8161" width="2.42578125" style="1" customWidth="1"/>
    <col min="8162" max="8172" width="4.140625" style="1" customWidth="1"/>
    <col min="8173" max="8173" width="2.42578125" style="1" customWidth="1"/>
    <col min="8174" max="8184" width="4.140625" style="1" customWidth="1"/>
    <col min="8185" max="8185" width="5.85546875" style="1" customWidth="1"/>
    <col min="8186" max="8187" width="6.42578125" style="1" customWidth="1"/>
    <col min="8188" max="8188" width="6.7109375" style="1" customWidth="1"/>
    <col min="8189" max="8377" width="9.140625" style="1"/>
    <col min="8378" max="8378" width="3.42578125" style="1" customWidth="1"/>
    <col min="8379" max="8379" width="22.28515625" style="1" customWidth="1"/>
    <col min="8380" max="8380" width="11.28515625" style="1" customWidth="1"/>
    <col min="8381" max="8381" width="5" style="1" customWidth="1"/>
    <col min="8382" max="8389" width="4.7109375" style="1" customWidth="1"/>
    <col min="8390" max="8392" width="5" style="1" customWidth="1"/>
    <col min="8393" max="8393" width="3.28515625" style="1" customWidth="1"/>
    <col min="8394" max="8394" width="2.7109375" style="1" customWidth="1"/>
    <col min="8395" max="8395" width="3.28515625" style="1" customWidth="1"/>
    <col min="8396" max="8396" width="2.7109375" style="1" customWidth="1"/>
    <col min="8397" max="8397" width="3.28515625" style="1" customWidth="1"/>
    <col min="8398" max="8398" width="2.7109375" style="1" customWidth="1"/>
    <col min="8399" max="8399" width="3.28515625" style="1" customWidth="1"/>
    <col min="8400" max="8400" width="2.7109375" style="1" customWidth="1"/>
    <col min="8401" max="8401" width="3.28515625" style="1" customWidth="1"/>
    <col min="8402" max="8402" width="2.7109375" style="1" customWidth="1"/>
    <col min="8403" max="8403" width="3.28515625" style="1" customWidth="1"/>
    <col min="8404" max="8404" width="2.7109375" style="1" customWidth="1"/>
    <col min="8405" max="8405" width="3.28515625" style="1" customWidth="1"/>
    <col min="8406" max="8406" width="2.7109375" style="1" customWidth="1"/>
    <col min="8407" max="8407" width="3.28515625" style="1" customWidth="1"/>
    <col min="8408" max="8408" width="2.7109375" style="1" customWidth="1"/>
    <col min="8409" max="8409" width="3.28515625" style="1" customWidth="1"/>
    <col min="8410" max="8410" width="2.7109375" style="1" customWidth="1"/>
    <col min="8411" max="8411" width="3.28515625" style="1" customWidth="1"/>
    <col min="8412" max="8412" width="2.7109375" style="1" customWidth="1"/>
    <col min="8413" max="8413" width="3.28515625" style="1" customWidth="1"/>
    <col min="8414" max="8414" width="2.7109375" style="1" customWidth="1"/>
    <col min="8415" max="8415" width="2.42578125" style="1" customWidth="1"/>
    <col min="8416" max="8416" width="2.28515625" style="1" customWidth="1"/>
    <col min="8417" max="8417" width="2.42578125" style="1" customWidth="1"/>
    <col min="8418" max="8428" width="4.140625" style="1" customWidth="1"/>
    <col min="8429" max="8429" width="2.42578125" style="1" customWidth="1"/>
    <col min="8430" max="8440" width="4.140625" style="1" customWidth="1"/>
    <col min="8441" max="8441" width="5.85546875" style="1" customWidth="1"/>
    <col min="8442" max="8443" width="6.42578125" style="1" customWidth="1"/>
    <col min="8444" max="8444" width="6.7109375" style="1" customWidth="1"/>
    <col min="8445" max="8633" width="9.140625" style="1"/>
    <col min="8634" max="8634" width="3.42578125" style="1" customWidth="1"/>
    <col min="8635" max="8635" width="22.28515625" style="1" customWidth="1"/>
    <col min="8636" max="8636" width="11.28515625" style="1" customWidth="1"/>
    <col min="8637" max="8637" width="5" style="1" customWidth="1"/>
    <col min="8638" max="8645" width="4.7109375" style="1" customWidth="1"/>
    <col min="8646" max="8648" width="5" style="1" customWidth="1"/>
    <col min="8649" max="8649" width="3.28515625" style="1" customWidth="1"/>
    <col min="8650" max="8650" width="2.7109375" style="1" customWidth="1"/>
    <col min="8651" max="8651" width="3.28515625" style="1" customWidth="1"/>
    <col min="8652" max="8652" width="2.7109375" style="1" customWidth="1"/>
    <col min="8653" max="8653" width="3.28515625" style="1" customWidth="1"/>
    <col min="8654" max="8654" width="2.7109375" style="1" customWidth="1"/>
    <col min="8655" max="8655" width="3.28515625" style="1" customWidth="1"/>
    <col min="8656" max="8656" width="2.7109375" style="1" customWidth="1"/>
    <col min="8657" max="8657" width="3.28515625" style="1" customWidth="1"/>
    <col min="8658" max="8658" width="2.7109375" style="1" customWidth="1"/>
    <col min="8659" max="8659" width="3.28515625" style="1" customWidth="1"/>
    <col min="8660" max="8660" width="2.7109375" style="1" customWidth="1"/>
    <col min="8661" max="8661" width="3.28515625" style="1" customWidth="1"/>
    <col min="8662" max="8662" width="2.7109375" style="1" customWidth="1"/>
    <col min="8663" max="8663" width="3.28515625" style="1" customWidth="1"/>
    <col min="8664" max="8664" width="2.7109375" style="1" customWidth="1"/>
    <col min="8665" max="8665" width="3.28515625" style="1" customWidth="1"/>
    <col min="8666" max="8666" width="2.7109375" style="1" customWidth="1"/>
    <col min="8667" max="8667" width="3.28515625" style="1" customWidth="1"/>
    <col min="8668" max="8668" width="2.7109375" style="1" customWidth="1"/>
    <col min="8669" max="8669" width="3.28515625" style="1" customWidth="1"/>
    <col min="8670" max="8670" width="2.7109375" style="1" customWidth="1"/>
    <col min="8671" max="8671" width="2.42578125" style="1" customWidth="1"/>
    <col min="8672" max="8672" width="2.28515625" style="1" customWidth="1"/>
    <col min="8673" max="8673" width="2.42578125" style="1" customWidth="1"/>
    <col min="8674" max="8684" width="4.140625" style="1" customWidth="1"/>
    <col min="8685" max="8685" width="2.42578125" style="1" customWidth="1"/>
    <col min="8686" max="8696" width="4.140625" style="1" customWidth="1"/>
    <col min="8697" max="8697" width="5.85546875" style="1" customWidth="1"/>
    <col min="8698" max="8699" width="6.42578125" style="1" customWidth="1"/>
    <col min="8700" max="8700" width="6.7109375" style="1" customWidth="1"/>
    <col min="8701" max="8889" width="9.140625" style="1"/>
    <col min="8890" max="8890" width="3.42578125" style="1" customWidth="1"/>
    <col min="8891" max="8891" width="22.28515625" style="1" customWidth="1"/>
    <col min="8892" max="8892" width="11.28515625" style="1" customWidth="1"/>
    <col min="8893" max="8893" width="5" style="1" customWidth="1"/>
    <col min="8894" max="8901" width="4.7109375" style="1" customWidth="1"/>
    <col min="8902" max="8904" width="5" style="1" customWidth="1"/>
    <col min="8905" max="8905" width="3.28515625" style="1" customWidth="1"/>
    <col min="8906" max="8906" width="2.7109375" style="1" customWidth="1"/>
    <col min="8907" max="8907" width="3.28515625" style="1" customWidth="1"/>
    <col min="8908" max="8908" width="2.7109375" style="1" customWidth="1"/>
    <col min="8909" max="8909" width="3.28515625" style="1" customWidth="1"/>
    <col min="8910" max="8910" width="2.7109375" style="1" customWidth="1"/>
    <col min="8911" max="8911" width="3.28515625" style="1" customWidth="1"/>
    <col min="8912" max="8912" width="2.7109375" style="1" customWidth="1"/>
    <col min="8913" max="8913" width="3.28515625" style="1" customWidth="1"/>
    <col min="8914" max="8914" width="2.7109375" style="1" customWidth="1"/>
    <col min="8915" max="8915" width="3.28515625" style="1" customWidth="1"/>
    <col min="8916" max="8916" width="2.7109375" style="1" customWidth="1"/>
    <col min="8917" max="8917" width="3.28515625" style="1" customWidth="1"/>
    <col min="8918" max="8918" width="2.7109375" style="1" customWidth="1"/>
    <col min="8919" max="8919" width="3.28515625" style="1" customWidth="1"/>
    <col min="8920" max="8920" width="2.7109375" style="1" customWidth="1"/>
    <col min="8921" max="8921" width="3.28515625" style="1" customWidth="1"/>
    <col min="8922" max="8922" width="2.7109375" style="1" customWidth="1"/>
    <col min="8923" max="8923" width="3.28515625" style="1" customWidth="1"/>
    <col min="8924" max="8924" width="2.7109375" style="1" customWidth="1"/>
    <col min="8925" max="8925" width="3.28515625" style="1" customWidth="1"/>
    <col min="8926" max="8926" width="2.7109375" style="1" customWidth="1"/>
    <col min="8927" max="8927" width="2.42578125" style="1" customWidth="1"/>
    <col min="8928" max="8928" width="2.28515625" style="1" customWidth="1"/>
    <col min="8929" max="8929" width="2.42578125" style="1" customWidth="1"/>
    <col min="8930" max="8940" width="4.140625" style="1" customWidth="1"/>
    <col min="8941" max="8941" width="2.42578125" style="1" customWidth="1"/>
    <col min="8942" max="8952" width="4.140625" style="1" customWidth="1"/>
    <col min="8953" max="8953" width="5.85546875" style="1" customWidth="1"/>
    <col min="8954" max="8955" width="6.42578125" style="1" customWidth="1"/>
    <col min="8956" max="8956" width="6.7109375" style="1" customWidth="1"/>
    <col min="8957" max="9145" width="9.140625" style="1"/>
    <col min="9146" max="9146" width="3.42578125" style="1" customWidth="1"/>
    <col min="9147" max="9147" width="22.28515625" style="1" customWidth="1"/>
    <col min="9148" max="9148" width="11.28515625" style="1" customWidth="1"/>
    <col min="9149" max="9149" width="5" style="1" customWidth="1"/>
    <col min="9150" max="9157" width="4.7109375" style="1" customWidth="1"/>
    <col min="9158" max="9160" width="5" style="1" customWidth="1"/>
    <col min="9161" max="9161" width="3.28515625" style="1" customWidth="1"/>
    <col min="9162" max="9162" width="2.7109375" style="1" customWidth="1"/>
    <col min="9163" max="9163" width="3.28515625" style="1" customWidth="1"/>
    <col min="9164" max="9164" width="2.7109375" style="1" customWidth="1"/>
    <col min="9165" max="9165" width="3.28515625" style="1" customWidth="1"/>
    <col min="9166" max="9166" width="2.7109375" style="1" customWidth="1"/>
    <col min="9167" max="9167" width="3.28515625" style="1" customWidth="1"/>
    <col min="9168" max="9168" width="2.7109375" style="1" customWidth="1"/>
    <col min="9169" max="9169" width="3.28515625" style="1" customWidth="1"/>
    <col min="9170" max="9170" width="2.7109375" style="1" customWidth="1"/>
    <col min="9171" max="9171" width="3.28515625" style="1" customWidth="1"/>
    <col min="9172" max="9172" width="2.7109375" style="1" customWidth="1"/>
    <col min="9173" max="9173" width="3.28515625" style="1" customWidth="1"/>
    <col min="9174" max="9174" width="2.7109375" style="1" customWidth="1"/>
    <col min="9175" max="9175" width="3.28515625" style="1" customWidth="1"/>
    <col min="9176" max="9176" width="2.7109375" style="1" customWidth="1"/>
    <col min="9177" max="9177" width="3.28515625" style="1" customWidth="1"/>
    <col min="9178" max="9178" width="2.7109375" style="1" customWidth="1"/>
    <col min="9179" max="9179" width="3.28515625" style="1" customWidth="1"/>
    <col min="9180" max="9180" width="2.7109375" style="1" customWidth="1"/>
    <col min="9181" max="9181" width="3.28515625" style="1" customWidth="1"/>
    <col min="9182" max="9182" width="2.7109375" style="1" customWidth="1"/>
    <col min="9183" max="9183" width="2.42578125" style="1" customWidth="1"/>
    <col min="9184" max="9184" width="2.28515625" style="1" customWidth="1"/>
    <col min="9185" max="9185" width="2.42578125" style="1" customWidth="1"/>
    <col min="9186" max="9196" width="4.140625" style="1" customWidth="1"/>
    <col min="9197" max="9197" width="2.42578125" style="1" customWidth="1"/>
    <col min="9198" max="9208" width="4.140625" style="1" customWidth="1"/>
    <col min="9209" max="9209" width="5.85546875" style="1" customWidth="1"/>
    <col min="9210" max="9211" width="6.42578125" style="1" customWidth="1"/>
    <col min="9212" max="9212" width="6.7109375" style="1" customWidth="1"/>
    <col min="9213" max="9401" width="9.140625" style="1"/>
    <col min="9402" max="9402" width="3.42578125" style="1" customWidth="1"/>
    <col min="9403" max="9403" width="22.28515625" style="1" customWidth="1"/>
    <col min="9404" max="9404" width="11.28515625" style="1" customWidth="1"/>
    <col min="9405" max="9405" width="5" style="1" customWidth="1"/>
    <col min="9406" max="9413" width="4.7109375" style="1" customWidth="1"/>
    <col min="9414" max="9416" width="5" style="1" customWidth="1"/>
    <col min="9417" max="9417" width="3.28515625" style="1" customWidth="1"/>
    <col min="9418" max="9418" width="2.7109375" style="1" customWidth="1"/>
    <col min="9419" max="9419" width="3.28515625" style="1" customWidth="1"/>
    <col min="9420" max="9420" width="2.7109375" style="1" customWidth="1"/>
    <col min="9421" max="9421" width="3.28515625" style="1" customWidth="1"/>
    <col min="9422" max="9422" width="2.7109375" style="1" customWidth="1"/>
    <col min="9423" max="9423" width="3.28515625" style="1" customWidth="1"/>
    <col min="9424" max="9424" width="2.7109375" style="1" customWidth="1"/>
    <col min="9425" max="9425" width="3.28515625" style="1" customWidth="1"/>
    <col min="9426" max="9426" width="2.7109375" style="1" customWidth="1"/>
    <col min="9427" max="9427" width="3.28515625" style="1" customWidth="1"/>
    <col min="9428" max="9428" width="2.7109375" style="1" customWidth="1"/>
    <col min="9429" max="9429" width="3.28515625" style="1" customWidth="1"/>
    <col min="9430" max="9430" width="2.7109375" style="1" customWidth="1"/>
    <col min="9431" max="9431" width="3.28515625" style="1" customWidth="1"/>
    <col min="9432" max="9432" width="2.7109375" style="1" customWidth="1"/>
    <col min="9433" max="9433" width="3.28515625" style="1" customWidth="1"/>
    <col min="9434" max="9434" width="2.7109375" style="1" customWidth="1"/>
    <col min="9435" max="9435" width="3.28515625" style="1" customWidth="1"/>
    <col min="9436" max="9436" width="2.7109375" style="1" customWidth="1"/>
    <col min="9437" max="9437" width="3.28515625" style="1" customWidth="1"/>
    <col min="9438" max="9438" width="2.7109375" style="1" customWidth="1"/>
    <col min="9439" max="9439" width="2.42578125" style="1" customWidth="1"/>
    <col min="9440" max="9440" width="2.28515625" style="1" customWidth="1"/>
    <col min="9441" max="9441" width="2.42578125" style="1" customWidth="1"/>
    <col min="9442" max="9452" width="4.140625" style="1" customWidth="1"/>
    <col min="9453" max="9453" width="2.42578125" style="1" customWidth="1"/>
    <col min="9454" max="9464" width="4.140625" style="1" customWidth="1"/>
    <col min="9465" max="9465" width="5.85546875" style="1" customWidth="1"/>
    <col min="9466" max="9467" width="6.42578125" style="1" customWidth="1"/>
    <col min="9468" max="9468" width="6.7109375" style="1" customWidth="1"/>
    <col min="9469" max="9657" width="9.140625" style="1"/>
    <col min="9658" max="9658" width="3.42578125" style="1" customWidth="1"/>
    <col min="9659" max="9659" width="22.28515625" style="1" customWidth="1"/>
    <col min="9660" max="9660" width="11.28515625" style="1" customWidth="1"/>
    <col min="9661" max="9661" width="5" style="1" customWidth="1"/>
    <col min="9662" max="9669" width="4.7109375" style="1" customWidth="1"/>
    <col min="9670" max="9672" width="5" style="1" customWidth="1"/>
    <col min="9673" max="9673" width="3.28515625" style="1" customWidth="1"/>
    <col min="9674" max="9674" width="2.7109375" style="1" customWidth="1"/>
    <col min="9675" max="9675" width="3.28515625" style="1" customWidth="1"/>
    <col min="9676" max="9676" width="2.7109375" style="1" customWidth="1"/>
    <col min="9677" max="9677" width="3.28515625" style="1" customWidth="1"/>
    <col min="9678" max="9678" width="2.7109375" style="1" customWidth="1"/>
    <col min="9679" max="9679" width="3.28515625" style="1" customWidth="1"/>
    <col min="9680" max="9680" width="2.7109375" style="1" customWidth="1"/>
    <col min="9681" max="9681" width="3.28515625" style="1" customWidth="1"/>
    <col min="9682" max="9682" width="2.7109375" style="1" customWidth="1"/>
    <col min="9683" max="9683" width="3.28515625" style="1" customWidth="1"/>
    <col min="9684" max="9684" width="2.7109375" style="1" customWidth="1"/>
    <col min="9685" max="9685" width="3.28515625" style="1" customWidth="1"/>
    <col min="9686" max="9686" width="2.7109375" style="1" customWidth="1"/>
    <col min="9687" max="9687" width="3.28515625" style="1" customWidth="1"/>
    <col min="9688" max="9688" width="2.7109375" style="1" customWidth="1"/>
    <col min="9689" max="9689" width="3.28515625" style="1" customWidth="1"/>
    <col min="9690" max="9690" width="2.7109375" style="1" customWidth="1"/>
    <col min="9691" max="9691" width="3.28515625" style="1" customWidth="1"/>
    <col min="9692" max="9692" width="2.7109375" style="1" customWidth="1"/>
    <col min="9693" max="9693" width="3.28515625" style="1" customWidth="1"/>
    <col min="9694" max="9694" width="2.7109375" style="1" customWidth="1"/>
    <col min="9695" max="9695" width="2.42578125" style="1" customWidth="1"/>
    <col min="9696" max="9696" width="2.28515625" style="1" customWidth="1"/>
    <col min="9697" max="9697" width="2.42578125" style="1" customWidth="1"/>
    <col min="9698" max="9708" width="4.140625" style="1" customWidth="1"/>
    <col min="9709" max="9709" width="2.42578125" style="1" customWidth="1"/>
    <col min="9710" max="9720" width="4.140625" style="1" customWidth="1"/>
    <col min="9721" max="9721" width="5.85546875" style="1" customWidth="1"/>
    <col min="9722" max="9723" width="6.42578125" style="1" customWidth="1"/>
    <col min="9724" max="9724" width="6.7109375" style="1" customWidth="1"/>
    <col min="9725" max="9913" width="9.140625" style="1"/>
    <col min="9914" max="9914" width="3.42578125" style="1" customWidth="1"/>
    <col min="9915" max="9915" width="22.28515625" style="1" customWidth="1"/>
    <col min="9916" max="9916" width="11.28515625" style="1" customWidth="1"/>
    <col min="9917" max="9917" width="5" style="1" customWidth="1"/>
    <col min="9918" max="9925" width="4.7109375" style="1" customWidth="1"/>
    <col min="9926" max="9928" width="5" style="1" customWidth="1"/>
    <col min="9929" max="9929" width="3.28515625" style="1" customWidth="1"/>
    <col min="9930" max="9930" width="2.7109375" style="1" customWidth="1"/>
    <col min="9931" max="9931" width="3.28515625" style="1" customWidth="1"/>
    <col min="9932" max="9932" width="2.7109375" style="1" customWidth="1"/>
    <col min="9933" max="9933" width="3.28515625" style="1" customWidth="1"/>
    <col min="9934" max="9934" width="2.7109375" style="1" customWidth="1"/>
    <col min="9935" max="9935" width="3.28515625" style="1" customWidth="1"/>
    <col min="9936" max="9936" width="2.7109375" style="1" customWidth="1"/>
    <col min="9937" max="9937" width="3.28515625" style="1" customWidth="1"/>
    <col min="9938" max="9938" width="2.7109375" style="1" customWidth="1"/>
    <col min="9939" max="9939" width="3.28515625" style="1" customWidth="1"/>
    <col min="9940" max="9940" width="2.7109375" style="1" customWidth="1"/>
    <col min="9941" max="9941" width="3.28515625" style="1" customWidth="1"/>
    <col min="9942" max="9942" width="2.7109375" style="1" customWidth="1"/>
    <col min="9943" max="9943" width="3.28515625" style="1" customWidth="1"/>
    <col min="9944" max="9944" width="2.7109375" style="1" customWidth="1"/>
    <col min="9945" max="9945" width="3.28515625" style="1" customWidth="1"/>
    <col min="9946" max="9946" width="2.7109375" style="1" customWidth="1"/>
    <col min="9947" max="9947" width="3.28515625" style="1" customWidth="1"/>
    <col min="9948" max="9948" width="2.7109375" style="1" customWidth="1"/>
    <col min="9949" max="9949" width="3.28515625" style="1" customWidth="1"/>
    <col min="9950" max="9950" width="2.7109375" style="1" customWidth="1"/>
    <col min="9951" max="9951" width="2.42578125" style="1" customWidth="1"/>
    <col min="9952" max="9952" width="2.28515625" style="1" customWidth="1"/>
    <col min="9953" max="9953" width="2.42578125" style="1" customWidth="1"/>
    <col min="9954" max="9964" width="4.140625" style="1" customWidth="1"/>
    <col min="9965" max="9965" width="2.42578125" style="1" customWidth="1"/>
    <col min="9966" max="9976" width="4.140625" style="1" customWidth="1"/>
    <col min="9977" max="9977" width="5.85546875" style="1" customWidth="1"/>
    <col min="9978" max="9979" width="6.42578125" style="1" customWidth="1"/>
    <col min="9980" max="9980" width="6.7109375" style="1" customWidth="1"/>
    <col min="9981" max="10169" width="9.140625" style="1"/>
    <col min="10170" max="10170" width="3.42578125" style="1" customWidth="1"/>
    <col min="10171" max="10171" width="22.28515625" style="1" customWidth="1"/>
    <col min="10172" max="10172" width="11.28515625" style="1" customWidth="1"/>
    <col min="10173" max="10173" width="5" style="1" customWidth="1"/>
    <col min="10174" max="10181" width="4.7109375" style="1" customWidth="1"/>
    <col min="10182" max="10184" width="5" style="1" customWidth="1"/>
    <col min="10185" max="10185" width="3.28515625" style="1" customWidth="1"/>
    <col min="10186" max="10186" width="2.7109375" style="1" customWidth="1"/>
    <col min="10187" max="10187" width="3.28515625" style="1" customWidth="1"/>
    <col min="10188" max="10188" width="2.7109375" style="1" customWidth="1"/>
    <col min="10189" max="10189" width="3.28515625" style="1" customWidth="1"/>
    <col min="10190" max="10190" width="2.7109375" style="1" customWidth="1"/>
    <col min="10191" max="10191" width="3.28515625" style="1" customWidth="1"/>
    <col min="10192" max="10192" width="2.7109375" style="1" customWidth="1"/>
    <col min="10193" max="10193" width="3.28515625" style="1" customWidth="1"/>
    <col min="10194" max="10194" width="2.7109375" style="1" customWidth="1"/>
    <col min="10195" max="10195" width="3.28515625" style="1" customWidth="1"/>
    <col min="10196" max="10196" width="2.7109375" style="1" customWidth="1"/>
    <col min="10197" max="10197" width="3.28515625" style="1" customWidth="1"/>
    <col min="10198" max="10198" width="2.7109375" style="1" customWidth="1"/>
    <col min="10199" max="10199" width="3.28515625" style="1" customWidth="1"/>
    <col min="10200" max="10200" width="2.7109375" style="1" customWidth="1"/>
    <col min="10201" max="10201" width="3.28515625" style="1" customWidth="1"/>
    <col min="10202" max="10202" width="2.7109375" style="1" customWidth="1"/>
    <col min="10203" max="10203" width="3.28515625" style="1" customWidth="1"/>
    <col min="10204" max="10204" width="2.7109375" style="1" customWidth="1"/>
    <col min="10205" max="10205" width="3.28515625" style="1" customWidth="1"/>
    <col min="10206" max="10206" width="2.7109375" style="1" customWidth="1"/>
    <col min="10207" max="10207" width="2.42578125" style="1" customWidth="1"/>
    <col min="10208" max="10208" width="2.28515625" style="1" customWidth="1"/>
    <col min="10209" max="10209" width="2.42578125" style="1" customWidth="1"/>
    <col min="10210" max="10220" width="4.140625" style="1" customWidth="1"/>
    <col min="10221" max="10221" width="2.42578125" style="1" customWidth="1"/>
    <col min="10222" max="10232" width="4.140625" style="1" customWidth="1"/>
    <col min="10233" max="10233" width="5.85546875" style="1" customWidth="1"/>
    <col min="10234" max="10235" width="6.42578125" style="1" customWidth="1"/>
    <col min="10236" max="10236" width="6.7109375" style="1" customWidth="1"/>
    <col min="10237" max="10425" width="9.140625" style="1"/>
    <col min="10426" max="10426" width="3.42578125" style="1" customWidth="1"/>
    <col min="10427" max="10427" width="22.28515625" style="1" customWidth="1"/>
    <col min="10428" max="10428" width="11.28515625" style="1" customWidth="1"/>
    <col min="10429" max="10429" width="5" style="1" customWidth="1"/>
    <col min="10430" max="10437" width="4.7109375" style="1" customWidth="1"/>
    <col min="10438" max="10440" width="5" style="1" customWidth="1"/>
    <col min="10441" max="10441" width="3.28515625" style="1" customWidth="1"/>
    <col min="10442" max="10442" width="2.7109375" style="1" customWidth="1"/>
    <col min="10443" max="10443" width="3.28515625" style="1" customWidth="1"/>
    <col min="10444" max="10444" width="2.7109375" style="1" customWidth="1"/>
    <col min="10445" max="10445" width="3.28515625" style="1" customWidth="1"/>
    <col min="10446" max="10446" width="2.7109375" style="1" customWidth="1"/>
    <col min="10447" max="10447" width="3.28515625" style="1" customWidth="1"/>
    <col min="10448" max="10448" width="2.7109375" style="1" customWidth="1"/>
    <col min="10449" max="10449" width="3.28515625" style="1" customWidth="1"/>
    <col min="10450" max="10450" width="2.7109375" style="1" customWidth="1"/>
    <col min="10451" max="10451" width="3.28515625" style="1" customWidth="1"/>
    <col min="10452" max="10452" width="2.7109375" style="1" customWidth="1"/>
    <col min="10453" max="10453" width="3.28515625" style="1" customWidth="1"/>
    <col min="10454" max="10454" width="2.7109375" style="1" customWidth="1"/>
    <col min="10455" max="10455" width="3.28515625" style="1" customWidth="1"/>
    <col min="10456" max="10456" width="2.7109375" style="1" customWidth="1"/>
    <col min="10457" max="10457" width="3.28515625" style="1" customWidth="1"/>
    <col min="10458" max="10458" width="2.7109375" style="1" customWidth="1"/>
    <col min="10459" max="10459" width="3.28515625" style="1" customWidth="1"/>
    <col min="10460" max="10460" width="2.7109375" style="1" customWidth="1"/>
    <col min="10461" max="10461" width="3.28515625" style="1" customWidth="1"/>
    <col min="10462" max="10462" width="2.7109375" style="1" customWidth="1"/>
    <col min="10463" max="10463" width="2.42578125" style="1" customWidth="1"/>
    <col min="10464" max="10464" width="2.28515625" style="1" customWidth="1"/>
    <col min="10465" max="10465" width="2.42578125" style="1" customWidth="1"/>
    <col min="10466" max="10476" width="4.140625" style="1" customWidth="1"/>
    <col min="10477" max="10477" width="2.42578125" style="1" customWidth="1"/>
    <col min="10478" max="10488" width="4.140625" style="1" customWidth="1"/>
    <col min="10489" max="10489" width="5.85546875" style="1" customWidth="1"/>
    <col min="10490" max="10491" width="6.42578125" style="1" customWidth="1"/>
    <col min="10492" max="10492" width="6.7109375" style="1" customWidth="1"/>
    <col min="10493" max="10681" width="9.140625" style="1"/>
    <col min="10682" max="10682" width="3.42578125" style="1" customWidth="1"/>
    <col min="10683" max="10683" width="22.28515625" style="1" customWidth="1"/>
    <col min="10684" max="10684" width="11.28515625" style="1" customWidth="1"/>
    <col min="10685" max="10685" width="5" style="1" customWidth="1"/>
    <col min="10686" max="10693" width="4.7109375" style="1" customWidth="1"/>
    <col min="10694" max="10696" width="5" style="1" customWidth="1"/>
    <col min="10697" max="10697" width="3.28515625" style="1" customWidth="1"/>
    <col min="10698" max="10698" width="2.7109375" style="1" customWidth="1"/>
    <col min="10699" max="10699" width="3.28515625" style="1" customWidth="1"/>
    <col min="10700" max="10700" width="2.7109375" style="1" customWidth="1"/>
    <col min="10701" max="10701" width="3.28515625" style="1" customWidth="1"/>
    <col min="10702" max="10702" width="2.7109375" style="1" customWidth="1"/>
    <col min="10703" max="10703" width="3.28515625" style="1" customWidth="1"/>
    <col min="10704" max="10704" width="2.7109375" style="1" customWidth="1"/>
    <col min="10705" max="10705" width="3.28515625" style="1" customWidth="1"/>
    <col min="10706" max="10706" width="2.7109375" style="1" customWidth="1"/>
    <col min="10707" max="10707" width="3.28515625" style="1" customWidth="1"/>
    <col min="10708" max="10708" width="2.7109375" style="1" customWidth="1"/>
    <col min="10709" max="10709" width="3.28515625" style="1" customWidth="1"/>
    <col min="10710" max="10710" width="2.7109375" style="1" customWidth="1"/>
    <col min="10711" max="10711" width="3.28515625" style="1" customWidth="1"/>
    <col min="10712" max="10712" width="2.7109375" style="1" customWidth="1"/>
    <col min="10713" max="10713" width="3.28515625" style="1" customWidth="1"/>
    <col min="10714" max="10714" width="2.7109375" style="1" customWidth="1"/>
    <col min="10715" max="10715" width="3.28515625" style="1" customWidth="1"/>
    <col min="10716" max="10716" width="2.7109375" style="1" customWidth="1"/>
    <col min="10717" max="10717" width="3.28515625" style="1" customWidth="1"/>
    <col min="10718" max="10718" width="2.7109375" style="1" customWidth="1"/>
    <col min="10719" max="10719" width="2.42578125" style="1" customWidth="1"/>
    <col min="10720" max="10720" width="2.28515625" style="1" customWidth="1"/>
    <col min="10721" max="10721" width="2.42578125" style="1" customWidth="1"/>
    <col min="10722" max="10732" width="4.140625" style="1" customWidth="1"/>
    <col min="10733" max="10733" width="2.42578125" style="1" customWidth="1"/>
    <col min="10734" max="10744" width="4.140625" style="1" customWidth="1"/>
    <col min="10745" max="10745" width="5.85546875" style="1" customWidth="1"/>
    <col min="10746" max="10747" width="6.42578125" style="1" customWidth="1"/>
    <col min="10748" max="10748" width="6.7109375" style="1" customWidth="1"/>
    <col min="10749" max="10937" width="9.140625" style="1"/>
    <col min="10938" max="10938" width="3.42578125" style="1" customWidth="1"/>
    <col min="10939" max="10939" width="22.28515625" style="1" customWidth="1"/>
    <col min="10940" max="10940" width="11.28515625" style="1" customWidth="1"/>
    <col min="10941" max="10941" width="5" style="1" customWidth="1"/>
    <col min="10942" max="10949" width="4.7109375" style="1" customWidth="1"/>
    <col min="10950" max="10952" width="5" style="1" customWidth="1"/>
    <col min="10953" max="10953" width="3.28515625" style="1" customWidth="1"/>
    <col min="10954" max="10954" width="2.7109375" style="1" customWidth="1"/>
    <col min="10955" max="10955" width="3.28515625" style="1" customWidth="1"/>
    <col min="10956" max="10956" width="2.7109375" style="1" customWidth="1"/>
    <col min="10957" max="10957" width="3.28515625" style="1" customWidth="1"/>
    <col min="10958" max="10958" width="2.7109375" style="1" customWidth="1"/>
    <col min="10959" max="10959" width="3.28515625" style="1" customWidth="1"/>
    <col min="10960" max="10960" width="2.7109375" style="1" customWidth="1"/>
    <col min="10961" max="10961" width="3.28515625" style="1" customWidth="1"/>
    <col min="10962" max="10962" width="2.7109375" style="1" customWidth="1"/>
    <col min="10963" max="10963" width="3.28515625" style="1" customWidth="1"/>
    <col min="10964" max="10964" width="2.7109375" style="1" customWidth="1"/>
    <col min="10965" max="10965" width="3.28515625" style="1" customWidth="1"/>
    <col min="10966" max="10966" width="2.7109375" style="1" customWidth="1"/>
    <col min="10967" max="10967" width="3.28515625" style="1" customWidth="1"/>
    <col min="10968" max="10968" width="2.7109375" style="1" customWidth="1"/>
    <col min="10969" max="10969" width="3.28515625" style="1" customWidth="1"/>
    <col min="10970" max="10970" width="2.7109375" style="1" customWidth="1"/>
    <col min="10971" max="10971" width="3.28515625" style="1" customWidth="1"/>
    <col min="10972" max="10972" width="2.7109375" style="1" customWidth="1"/>
    <col min="10973" max="10973" width="3.28515625" style="1" customWidth="1"/>
    <col min="10974" max="10974" width="2.7109375" style="1" customWidth="1"/>
    <col min="10975" max="10975" width="2.42578125" style="1" customWidth="1"/>
    <col min="10976" max="10976" width="2.28515625" style="1" customWidth="1"/>
    <col min="10977" max="10977" width="2.42578125" style="1" customWidth="1"/>
    <col min="10978" max="10988" width="4.140625" style="1" customWidth="1"/>
    <col min="10989" max="10989" width="2.42578125" style="1" customWidth="1"/>
    <col min="10990" max="11000" width="4.140625" style="1" customWidth="1"/>
    <col min="11001" max="11001" width="5.85546875" style="1" customWidth="1"/>
    <col min="11002" max="11003" width="6.42578125" style="1" customWidth="1"/>
    <col min="11004" max="11004" width="6.7109375" style="1" customWidth="1"/>
    <col min="11005" max="11193" width="9.140625" style="1"/>
    <col min="11194" max="11194" width="3.42578125" style="1" customWidth="1"/>
    <col min="11195" max="11195" width="22.28515625" style="1" customWidth="1"/>
    <col min="11196" max="11196" width="11.28515625" style="1" customWidth="1"/>
    <col min="11197" max="11197" width="5" style="1" customWidth="1"/>
    <col min="11198" max="11205" width="4.7109375" style="1" customWidth="1"/>
    <col min="11206" max="11208" width="5" style="1" customWidth="1"/>
    <col min="11209" max="11209" width="3.28515625" style="1" customWidth="1"/>
    <col min="11210" max="11210" width="2.7109375" style="1" customWidth="1"/>
    <col min="11211" max="11211" width="3.28515625" style="1" customWidth="1"/>
    <col min="11212" max="11212" width="2.7109375" style="1" customWidth="1"/>
    <col min="11213" max="11213" width="3.28515625" style="1" customWidth="1"/>
    <col min="11214" max="11214" width="2.7109375" style="1" customWidth="1"/>
    <col min="11215" max="11215" width="3.28515625" style="1" customWidth="1"/>
    <col min="11216" max="11216" width="2.7109375" style="1" customWidth="1"/>
    <col min="11217" max="11217" width="3.28515625" style="1" customWidth="1"/>
    <col min="11218" max="11218" width="2.7109375" style="1" customWidth="1"/>
    <col min="11219" max="11219" width="3.28515625" style="1" customWidth="1"/>
    <col min="11220" max="11220" width="2.7109375" style="1" customWidth="1"/>
    <col min="11221" max="11221" width="3.28515625" style="1" customWidth="1"/>
    <col min="11222" max="11222" width="2.7109375" style="1" customWidth="1"/>
    <col min="11223" max="11223" width="3.28515625" style="1" customWidth="1"/>
    <col min="11224" max="11224" width="2.7109375" style="1" customWidth="1"/>
    <col min="11225" max="11225" width="3.28515625" style="1" customWidth="1"/>
    <col min="11226" max="11226" width="2.7109375" style="1" customWidth="1"/>
    <col min="11227" max="11227" width="3.28515625" style="1" customWidth="1"/>
    <col min="11228" max="11228" width="2.7109375" style="1" customWidth="1"/>
    <col min="11229" max="11229" width="3.28515625" style="1" customWidth="1"/>
    <col min="11230" max="11230" width="2.7109375" style="1" customWidth="1"/>
    <col min="11231" max="11231" width="2.42578125" style="1" customWidth="1"/>
    <col min="11232" max="11232" width="2.28515625" style="1" customWidth="1"/>
    <col min="11233" max="11233" width="2.42578125" style="1" customWidth="1"/>
    <col min="11234" max="11244" width="4.140625" style="1" customWidth="1"/>
    <col min="11245" max="11245" width="2.42578125" style="1" customWidth="1"/>
    <col min="11246" max="11256" width="4.140625" style="1" customWidth="1"/>
    <col min="11257" max="11257" width="5.85546875" style="1" customWidth="1"/>
    <col min="11258" max="11259" width="6.42578125" style="1" customWidth="1"/>
    <col min="11260" max="11260" width="6.7109375" style="1" customWidth="1"/>
    <col min="11261" max="11449" width="9.140625" style="1"/>
    <col min="11450" max="11450" width="3.42578125" style="1" customWidth="1"/>
    <col min="11451" max="11451" width="22.28515625" style="1" customWidth="1"/>
    <col min="11452" max="11452" width="11.28515625" style="1" customWidth="1"/>
    <col min="11453" max="11453" width="5" style="1" customWidth="1"/>
    <col min="11454" max="11461" width="4.7109375" style="1" customWidth="1"/>
    <col min="11462" max="11464" width="5" style="1" customWidth="1"/>
    <col min="11465" max="11465" width="3.28515625" style="1" customWidth="1"/>
    <col min="11466" max="11466" width="2.7109375" style="1" customWidth="1"/>
    <col min="11467" max="11467" width="3.28515625" style="1" customWidth="1"/>
    <col min="11468" max="11468" width="2.7109375" style="1" customWidth="1"/>
    <col min="11469" max="11469" width="3.28515625" style="1" customWidth="1"/>
    <col min="11470" max="11470" width="2.7109375" style="1" customWidth="1"/>
    <col min="11471" max="11471" width="3.28515625" style="1" customWidth="1"/>
    <col min="11472" max="11472" width="2.7109375" style="1" customWidth="1"/>
    <col min="11473" max="11473" width="3.28515625" style="1" customWidth="1"/>
    <col min="11474" max="11474" width="2.7109375" style="1" customWidth="1"/>
    <col min="11475" max="11475" width="3.28515625" style="1" customWidth="1"/>
    <col min="11476" max="11476" width="2.7109375" style="1" customWidth="1"/>
    <col min="11477" max="11477" width="3.28515625" style="1" customWidth="1"/>
    <col min="11478" max="11478" width="2.7109375" style="1" customWidth="1"/>
    <col min="11479" max="11479" width="3.28515625" style="1" customWidth="1"/>
    <col min="11480" max="11480" width="2.7109375" style="1" customWidth="1"/>
    <col min="11481" max="11481" width="3.28515625" style="1" customWidth="1"/>
    <col min="11482" max="11482" width="2.7109375" style="1" customWidth="1"/>
    <col min="11483" max="11483" width="3.28515625" style="1" customWidth="1"/>
    <col min="11484" max="11484" width="2.7109375" style="1" customWidth="1"/>
    <col min="11485" max="11485" width="3.28515625" style="1" customWidth="1"/>
    <col min="11486" max="11486" width="2.7109375" style="1" customWidth="1"/>
    <col min="11487" max="11487" width="2.42578125" style="1" customWidth="1"/>
    <col min="11488" max="11488" width="2.28515625" style="1" customWidth="1"/>
    <col min="11489" max="11489" width="2.42578125" style="1" customWidth="1"/>
    <col min="11490" max="11500" width="4.140625" style="1" customWidth="1"/>
    <col min="11501" max="11501" width="2.42578125" style="1" customWidth="1"/>
    <col min="11502" max="11512" width="4.140625" style="1" customWidth="1"/>
    <col min="11513" max="11513" width="5.85546875" style="1" customWidth="1"/>
    <col min="11514" max="11515" width="6.42578125" style="1" customWidth="1"/>
    <col min="11516" max="11516" width="6.7109375" style="1" customWidth="1"/>
    <col min="11517" max="11705" width="9.140625" style="1"/>
    <col min="11706" max="11706" width="3.42578125" style="1" customWidth="1"/>
    <col min="11707" max="11707" width="22.28515625" style="1" customWidth="1"/>
    <col min="11708" max="11708" width="11.28515625" style="1" customWidth="1"/>
    <col min="11709" max="11709" width="5" style="1" customWidth="1"/>
    <col min="11710" max="11717" width="4.7109375" style="1" customWidth="1"/>
    <col min="11718" max="11720" width="5" style="1" customWidth="1"/>
    <col min="11721" max="11721" width="3.28515625" style="1" customWidth="1"/>
    <col min="11722" max="11722" width="2.7109375" style="1" customWidth="1"/>
    <col min="11723" max="11723" width="3.28515625" style="1" customWidth="1"/>
    <col min="11724" max="11724" width="2.7109375" style="1" customWidth="1"/>
    <col min="11725" max="11725" width="3.28515625" style="1" customWidth="1"/>
    <col min="11726" max="11726" width="2.7109375" style="1" customWidth="1"/>
    <col min="11727" max="11727" width="3.28515625" style="1" customWidth="1"/>
    <col min="11728" max="11728" width="2.7109375" style="1" customWidth="1"/>
    <col min="11729" max="11729" width="3.28515625" style="1" customWidth="1"/>
    <col min="11730" max="11730" width="2.7109375" style="1" customWidth="1"/>
    <col min="11731" max="11731" width="3.28515625" style="1" customWidth="1"/>
    <col min="11732" max="11732" width="2.7109375" style="1" customWidth="1"/>
    <col min="11733" max="11733" width="3.28515625" style="1" customWidth="1"/>
    <col min="11734" max="11734" width="2.7109375" style="1" customWidth="1"/>
    <col min="11735" max="11735" width="3.28515625" style="1" customWidth="1"/>
    <col min="11736" max="11736" width="2.7109375" style="1" customWidth="1"/>
    <col min="11737" max="11737" width="3.28515625" style="1" customWidth="1"/>
    <col min="11738" max="11738" width="2.7109375" style="1" customWidth="1"/>
    <col min="11739" max="11739" width="3.28515625" style="1" customWidth="1"/>
    <col min="11740" max="11740" width="2.7109375" style="1" customWidth="1"/>
    <col min="11741" max="11741" width="3.28515625" style="1" customWidth="1"/>
    <col min="11742" max="11742" width="2.7109375" style="1" customWidth="1"/>
    <col min="11743" max="11743" width="2.42578125" style="1" customWidth="1"/>
    <col min="11744" max="11744" width="2.28515625" style="1" customWidth="1"/>
    <col min="11745" max="11745" width="2.42578125" style="1" customWidth="1"/>
    <col min="11746" max="11756" width="4.140625" style="1" customWidth="1"/>
    <col min="11757" max="11757" width="2.42578125" style="1" customWidth="1"/>
    <col min="11758" max="11768" width="4.140625" style="1" customWidth="1"/>
    <col min="11769" max="11769" width="5.85546875" style="1" customWidth="1"/>
    <col min="11770" max="11771" width="6.42578125" style="1" customWidth="1"/>
    <col min="11772" max="11772" width="6.7109375" style="1" customWidth="1"/>
    <col min="11773" max="11961" width="9.140625" style="1"/>
    <col min="11962" max="11962" width="3.42578125" style="1" customWidth="1"/>
    <col min="11963" max="11963" width="22.28515625" style="1" customWidth="1"/>
    <col min="11964" max="11964" width="11.28515625" style="1" customWidth="1"/>
    <col min="11965" max="11965" width="5" style="1" customWidth="1"/>
    <col min="11966" max="11973" width="4.7109375" style="1" customWidth="1"/>
    <col min="11974" max="11976" width="5" style="1" customWidth="1"/>
    <col min="11977" max="11977" width="3.28515625" style="1" customWidth="1"/>
    <col min="11978" max="11978" width="2.7109375" style="1" customWidth="1"/>
    <col min="11979" max="11979" width="3.28515625" style="1" customWidth="1"/>
    <col min="11980" max="11980" width="2.7109375" style="1" customWidth="1"/>
    <col min="11981" max="11981" width="3.28515625" style="1" customWidth="1"/>
    <col min="11982" max="11982" width="2.7109375" style="1" customWidth="1"/>
    <col min="11983" max="11983" width="3.28515625" style="1" customWidth="1"/>
    <col min="11984" max="11984" width="2.7109375" style="1" customWidth="1"/>
    <col min="11985" max="11985" width="3.28515625" style="1" customWidth="1"/>
    <col min="11986" max="11986" width="2.7109375" style="1" customWidth="1"/>
    <col min="11987" max="11987" width="3.28515625" style="1" customWidth="1"/>
    <col min="11988" max="11988" width="2.7109375" style="1" customWidth="1"/>
    <col min="11989" max="11989" width="3.28515625" style="1" customWidth="1"/>
    <col min="11990" max="11990" width="2.7109375" style="1" customWidth="1"/>
    <col min="11991" max="11991" width="3.28515625" style="1" customWidth="1"/>
    <col min="11992" max="11992" width="2.7109375" style="1" customWidth="1"/>
    <col min="11993" max="11993" width="3.28515625" style="1" customWidth="1"/>
    <col min="11994" max="11994" width="2.7109375" style="1" customWidth="1"/>
    <col min="11995" max="11995" width="3.28515625" style="1" customWidth="1"/>
    <col min="11996" max="11996" width="2.7109375" style="1" customWidth="1"/>
    <col min="11997" max="11997" width="3.28515625" style="1" customWidth="1"/>
    <col min="11998" max="11998" width="2.7109375" style="1" customWidth="1"/>
    <col min="11999" max="11999" width="2.42578125" style="1" customWidth="1"/>
    <col min="12000" max="12000" width="2.28515625" style="1" customWidth="1"/>
    <col min="12001" max="12001" width="2.42578125" style="1" customWidth="1"/>
    <col min="12002" max="12012" width="4.140625" style="1" customWidth="1"/>
    <col min="12013" max="12013" width="2.42578125" style="1" customWidth="1"/>
    <col min="12014" max="12024" width="4.140625" style="1" customWidth="1"/>
    <col min="12025" max="12025" width="5.85546875" style="1" customWidth="1"/>
    <col min="12026" max="12027" width="6.42578125" style="1" customWidth="1"/>
    <col min="12028" max="12028" width="6.7109375" style="1" customWidth="1"/>
    <col min="12029" max="12217" width="9.140625" style="1"/>
    <col min="12218" max="12218" width="3.42578125" style="1" customWidth="1"/>
    <col min="12219" max="12219" width="22.28515625" style="1" customWidth="1"/>
    <col min="12220" max="12220" width="11.28515625" style="1" customWidth="1"/>
    <col min="12221" max="12221" width="5" style="1" customWidth="1"/>
    <col min="12222" max="12229" width="4.7109375" style="1" customWidth="1"/>
    <col min="12230" max="12232" width="5" style="1" customWidth="1"/>
    <col min="12233" max="12233" width="3.28515625" style="1" customWidth="1"/>
    <col min="12234" max="12234" width="2.7109375" style="1" customWidth="1"/>
    <col min="12235" max="12235" width="3.28515625" style="1" customWidth="1"/>
    <col min="12236" max="12236" width="2.7109375" style="1" customWidth="1"/>
    <col min="12237" max="12237" width="3.28515625" style="1" customWidth="1"/>
    <col min="12238" max="12238" width="2.7109375" style="1" customWidth="1"/>
    <col min="12239" max="12239" width="3.28515625" style="1" customWidth="1"/>
    <col min="12240" max="12240" width="2.7109375" style="1" customWidth="1"/>
    <col min="12241" max="12241" width="3.28515625" style="1" customWidth="1"/>
    <col min="12242" max="12242" width="2.7109375" style="1" customWidth="1"/>
    <col min="12243" max="12243" width="3.28515625" style="1" customWidth="1"/>
    <col min="12244" max="12244" width="2.7109375" style="1" customWidth="1"/>
    <col min="12245" max="12245" width="3.28515625" style="1" customWidth="1"/>
    <col min="12246" max="12246" width="2.7109375" style="1" customWidth="1"/>
    <col min="12247" max="12247" width="3.28515625" style="1" customWidth="1"/>
    <col min="12248" max="12248" width="2.7109375" style="1" customWidth="1"/>
    <col min="12249" max="12249" width="3.28515625" style="1" customWidth="1"/>
    <col min="12250" max="12250" width="2.7109375" style="1" customWidth="1"/>
    <col min="12251" max="12251" width="3.28515625" style="1" customWidth="1"/>
    <col min="12252" max="12252" width="2.7109375" style="1" customWidth="1"/>
    <col min="12253" max="12253" width="3.28515625" style="1" customWidth="1"/>
    <col min="12254" max="12254" width="2.7109375" style="1" customWidth="1"/>
    <col min="12255" max="12255" width="2.42578125" style="1" customWidth="1"/>
    <col min="12256" max="12256" width="2.28515625" style="1" customWidth="1"/>
    <col min="12257" max="12257" width="2.42578125" style="1" customWidth="1"/>
    <col min="12258" max="12268" width="4.140625" style="1" customWidth="1"/>
    <col min="12269" max="12269" width="2.42578125" style="1" customWidth="1"/>
    <col min="12270" max="12280" width="4.140625" style="1" customWidth="1"/>
    <col min="12281" max="12281" width="5.85546875" style="1" customWidth="1"/>
    <col min="12282" max="12283" width="6.42578125" style="1" customWidth="1"/>
    <col min="12284" max="12284" width="6.7109375" style="1" customWidth="1"/>
    <col min="12285" max="12473" width="9.140625" style="1"/>
    <col min="12474" max="12474" width="3.42578125" style="1" customWidth="1"/>
    <col min="12475" max="12475" width="22.28515625" style="1" customWidth="1"/>
    <col min="12476" max="12476" width="11.28515625" style="1" customWidth="1"/>
    <col min="12477" max="12477" width="5" style="1" customWidth="1"/>
    <col min="12478" max="12485" width="4.7109375" style="1" customWidth="1"/>
    <col min="12486" max="12488" width="5" style="1" customWidth="1"/>
    <col min="12489" max="12489" width="3.28515625" style="1" customWidth="1"/>
    <col min="12490" max="12490" width="2.7109375" style="1" customWidth="1"/>
    <col min="12491" max="12491" width="3.28515625" style="1" customWidth="1"/>
    <col min="12492" max="12492" width="2.7109375" style="1" customWidth="1"/>
    <col min="12493" max="12493" width="3.28515625" style="1" customWidth="1"/>
    <col min="12494" max="12494" width="2.7109375" style="1" customWidth="1"/>
    <col min="12495" max="12495" width="3.28515625" style="1" customWidth="1"/>
    <col min="12496" max="12496" width="2.7109375" style="1" customWidth="1"/>
    <col min="12497" max="12497" width="3.28515625" style="1" customWidth="1"/>
    <col min="12498" max="12498" width="2.7109375" style="1" customWidth="1"/>
    <col min="12499" max="12499" width="3.28515625" style="1" customWidth="1"/>
    <col min="12500" max="12500" width="2.7109375" style="1" customWidth="1"/>
    <col min="12501" max="12501" width="3.28515625" style="1" customWidth="1"/>
    <col min="12502" max="12502" width="2.7109375" style="1" customWidth="1"/>
    <col min="12503" max="12503" width="3.28515625" style="1" customWidth="1"/>
    <col min="12504" max="12504" width="2.7109375" style="1" customWidth="1"/>
    <col min="12505" max="12505" width="3.28515625" style="1" customWidth="1"/>
    <col min="12506" max="12506" width="2.7109375" style="1" customWidth="1"/>
    <col min="12507" max="12507" width="3.28515625" style="1" customWidth="1"/>
    <col min="12508" max="12508" width="2.7109375" style="1" customWidth="1"/>
    <col min="12509" max="12509" width="3.28515625" style="1" customWidth="1"/>
    <col min="12510" max="12510" width="2.7109375" style="1" customWidth="1"/>
    <col min="12511" max="12511" width="2.42578125" style="1" customWidth="1"/>
    <col min="12512" max="12512" width="2.28515625" style="1" customWidth="1"/>
    <col min="12513" max="12513" width="2.42578125" style="1" customWidth="1"/>
    <col min="12514" max="12524" width="4.140625" style="1" customWidth="1"/>
    <col min="12525" max="12525" width="2.42578125" style="1" customWidth="1"/>
    <col min="12526" max="12536" width="4.140625" style="1" customWidth="1"/>
    <col min="12537" max="12537" width="5.85546875" style="1" customWidth="1"/>
    <col min="12538" max="12539" width="6.42578125" style="1" customWidth="1"/>
    <col min="12540" max="12540" width="6.7109375" style="1" customWidth="1"/>
    <col min="12541" max="12729" width="9.140625" style="1"/>
    <col min="12730" max="12730" width="3.42578125" style="1" customWidth="1"/>
    <col min="12731" max="12731" width="22.28515625" style="1" customWidth="1"/>
    <col min="12732" max="12732" width="11.28515625" style="1" customWidth="1"/>
    <col min="12733" max="12733" width="5" style="1" customWidth="1"/>
    <col min="12734" max="12741" width="4.7109375" style="1" customWidth="1"/>
    <col min="12742" max="12744" width="5" style="1" customWidth="1"/>
    <col min="12745" max="12745" width="3.28515625" style="1" customWidth="1"/>
    <col min="12746" max="12746" width="2.7109375" style="1" customWidth="1"/>
    <col min="12747" max="12747" width="3.28515625" style="1" customWidth="1"/>
    <col min="12748" max="12748" width="2.7109375" style="1" customWidth="1"/>
    <col min="12749" max="12749" width="3.28515625" style="1" customWidth="1"/>
    <col min="12750" max="12750" width="2.7109375" style="1" customWidth="1"/>
    <col min="12751" max="12751" width="3.28515625" style="1" customWidth="1"/>
    <col min="12752" max="12752" width="2.7109375" style="1" customWidth="1"/>
    <col min="12753" max="12753" width="3.28515625" style="1" customWidth="1"/>
    <col min="12754" max="12754" width="2.7109375" style="1" customWidth="1"/>
    <col min="12755" max="12755" width="3.28515625" style="1" customWidth="1"/>
    <col min="12756" max="12756" width="2.7109375" style="1" customWidth="1"/>
    <col min="12757" max="12757" width="3.28515625" style="1" customWidth="1"/>
    <col min="12758" max="12758" width="2.7109375" style="1" customWidth="1"/>
    <col min="12759" max="12759" width="3.28515625" style="1" customWidth="1"/>
    <col min="12760" max="12760" width="2.7109375" style="1" customWidth="1"/>
    <col min="12761" max="12761" width="3.28515625" style="1" customWidth="1"/>
    <col min="12762" max="12762" width="2.7109375" style="1" customWidth="1"/>
    <col min="12763" max="12763" width="3.28515625" style="1" customWidth="1"/>
    <col min="12764" max="12764" width="2.7109375" style="1" customWidth="1"/>
    <col min="12765" max="12765" width="3.28515625" style="1" customWidth="1"/>
    <col min="12766" max="12766" width="2.7109375" style="1" customWidth="1"/>
    <col min="12767" max="12767" width="2.42578125" style="1" customWidth="1"/>
    <col min="12768" max="12768" width="2.28515625" style="1" customWidth="1"/>
    <col min="12769" max="12769" width="2.42578125" style="1" customWidth="1"/>
    <col min="12770" max="12780" width="4.140625" style="1" customWidth="1"/>
    <col min="12781" max="12781" width="2.42578125" style="1" customWidth="1"/>
    <col min="12782" max="12792" width="4.140625" style="1" customWidth="1"/>
    <col min="12793" max="12793" width="5.85546875" style="1" customWidth="1"/>
    <col min="12794" max="12795" width="6.42578125" style="1" customWidth="1"/>
    <col min="12796" max="12796" width="6.7109375" style="1" customWidth="1"/>
    <col min="12797" max="12985" width="9.140625" style="1"/>
    <col min="12986" max="12986" width="3.42578125" style="1" customWidth="1"/>
    <col min="12987" max="12987" width="22.28515625" style="1" customWidth="1"/>
    <col min="12988" max="12988" width="11.28515625" style="1" customWidth="1"/>
    <col min="12989" max="12989" width="5" style="1" customWidth="1"/>
    <col min="12990" max="12997" width="4.7109375" style="1" customWidth="1"/>
    <col min="12998" max="13000" width="5" style="1" customWidth="1"/>
    <col min="13001" max="13001" width="3.28515625" style="1" customWidth="1"/>
    <col min="13002" max="13002" width="2.7109375" style="1" customWidth="1"/>
    <col min="13003" max="13003" width="3.28515625" style="1" customWidth="1"/>
    <col min="13004" max="13004" width="2.7109375" style="1" customWidth="1"/>
    <col min="13005" max="13005" width="3.28515625" style="1" customWidth="1"/>
    <col min="13006" max="13006" width="2.7109375" style="1" customWidth="1"/>
    <col min="13007" max="13007" width="3.28515625" style="1" customWidth="1"/>
    <col min="13008" max="13008" width="2.7109375" style="1" customWidth="1"/>
    <col min="13009" max="13009" width="3.28515625" style="1" customWidth="1"/>
    <col min="13010" max="13010" width="2.7109375" style="1" customWidth="1"/>
    <col min="13011" max="13011" width="3.28515625" style="1" customWidth="1"/>
    <col min="13012" max="13012" width="2.7109375" style="1" customWidth="1"/>
    <col min="13013" max="13013" width="3.28515625" style="1" customWidth="1"/>
    <col min="13014" max="13014" width="2.7109375" style="1" customWidth="1"/>
    <col min="13015" max="13015" width="3.28515625" style="1" customWidth="1"/>
    <col min="13016" max="13016" width="2.7109375" style="1" customWidth="1"/>
    <col min="13017" max="13017" width="3.28515625" style="1" customWidth="1"/>
    <col min="13018" max="13018" width="2.7109375" style="1" customWidth="1"/>
    <col min="13019" max="13019" width="3.28515625" style="1" customWidth="1"/>
    <col min="13020" max="13020" width="2.7109375" style="1" customWidth="1"/>
    <col min="13021" max="13021" width="3.28515625" style="1" customWidth="1"/>
    <col min="13022" max="13022" width="2.7109375" style="1" customWidth="1"/>
    <col min="13023" max="13023" width="2.42578125" style="1" customWidth="1"/>
    <col min="13024" max="13024" width="2.28515625" style="1" customWidth="1"/>
    <col min="13025" max="13025" width="2.42578125" style="1" customWidth="1"/>
    <col min="13026" max="13036" width="4.140625" style="1" customWidth="1"/>
    <col min="13037" max="13037" width="2.42578125" style="1" customWidth="1"/>
    <col min="13038" max="13048" width="4.140625" style="1" customWidth="1"/>
    <col min="13049" max="13049" width="5.85546875" style="1" customWidth="1"/>
    <col min="13050" max="13051" width="6.42578125" style="1" customWidth="1"/>
    <col min="13052" max="13052" width="6.7109375" style="1" customWidth="1"/>
    <col min="13053" max="13241" width="9.140625" style="1"/>
    <col min="13242" max="13242" width="3.42578125" style="1" customWidth="1"/>
    <col min="13243" max="13243" width="22.28515625" style="1" customWidth="1"/>
    <col min="13244" max="13244" width="11.28515625" style="1" customWidth="1"/>
    <col min="13245" max="13245" width="5" style="1" customWidth="1"/>
    <col min="13246" max="13253" width="4.7109375" style="1" customWidth="1"/>
    <col min="13254" max="13256" width="5" style="1" customWidth="1"/>
    <col min="13257" max="13257" width="3.28515625" style="1" customWidth="1"/>
    <col min="13258" max="13258" width="2.7109375" style="1" customWidth="1"/>
    <col min="13259" max="13259" width="3.28515625" style="1" customWidth="1"/>
    <col min="13260" max="13260" width="2.7109375" style="1" customWidth="1"/>
    <col min="13261" max="13261" width="3.28515625" style="1" customWidth="1"/>
    <col min="13262" max="13262" width="2.7109375" style="1" customWidth="1"/>
    <col min="13263" max="13263" width="3.28515625" style="1" customWidth="1"/>
    <col min="13264" max="13264" width="2.7109375" style="1" customWidth="1"/>
    <col min="13265" max="13265" width="3.28515625" style="1" customWidth="1"/>
    <col min="13266" max="13266" width="2.7109375" style="1" customWidth="1"/>
    <col min="13267" max="13267" width="3.28515625" style="1" customWidth="1"/>
    <col min="13268" max="13268" width="2.7109375" style="1" customWidth="1"/>
    <col min="13269" max="13269" width="3.28515625" style="1" customWidth="1"/>
    <col min="13270" max="13270" width="2.7109375" style="1" customWidth="1"/>
    <col min="13271" max="13271" width="3.28515625" style="1" customWidth="1"/>
    <col min="13272" max="13272" width="2.7109375" style="1" customWidth="1"/>
    <col min="13273" max="13273" width="3.28515625" style="1" customWidth="1"/>
    <col min="13274" max="13274" width="2.7109375" style="1" customWidth="1"/>
    <col min="13275" max="13275" width="3.28515625" style="1" customWidth="1"/>
    <col min="13276" max="13276" width="2.7109375" style="1" customWidth="1"/>
    <col min="13277" max="13277" width="3.28515625" style="1" customWidth="1"/>
    <col min="13278" max="13278" width="2.7109375" style="1" customWidth="1"/>
    <col min="13279" max="13279" width="2.42578125" style="1" customWidth="1"/>
    <col min="13280" max="13280" width="2.28515625" style="1" customWidth="1"/>
    <col min="13281" max="13281" width="2.42578125" style="1" customWidth="1"/>
    <col min="13282" max="13292" width="4.140625" style="1" customWidth="1"/>
    <col min="13293" max="13293" width="2.42578125" style="1" customWidth="1"/>
    <col min="13294" max="13304" width="4.140625" style="1" customWidth="1"/>
    <col min="13305" max="13305" width="5.85546875" style="1" customWidth="1"/>
    <col min="13306" max="13307" width="6.42578125" style="1" customWidth="1"/>
    <col min="13308" max="13308" width="6.7109375" style="1" customWidth="1"/>
    <col min="13309" max="13497" width="9.140625" style="1"/>
    <col min="13498" max="13498" width="3.42578125" style="1" customWidth="1"/>
    <col min="13499" max="13499" width="22.28515625" style="1" customWidth="1"/>
    <col min="13500" max="13500" width="11.28515625" style="1" customWidth="1"/>
    <col min="13501" max="13501" width="5" style="1" customWidth="1"/>
    <col min="13502" max="13509" width="4.7109375" style="1" customWidth="1"/>
    <col min="13510" max="13512" width="5" style="1" customWidth="1"/>
    <col min="13513" max="13513" width="3.28515625" style="1" customWidth="1"/>
    <col min="13514" max="13514" width="2.7109375" style="1" customWidth="1"/>
    <col min="13515" max="13515" width="3.28515625" style="1" customWidth="1"/>
    <col min="13516" max="13516" width="2.7109375" style="1" customWidth="1"/>
    <col min="13517" max="13517" width="3.28515625" style="1" customWidth="1"/>
    <col min="13518" max="13518" width="2.7109375" style="1" customWidth="1"/>
    <col min="13519" max="13519" width="3.28515625" style="1" customWidth="1"/>
    <col min="13520" max="13520" width="2.7109375" style="1" customWidth="1"/>
    <col min="13521" max="13521" width="3.28515625" style="1" customWidth="1"/>
    <col min="13522" max="13522" width="2.7109375" style="1" customWidth="1"/>
    <col min="13523" max="13523" width="3.28515625" style="1" customWidth="1"/>
    <col min="13524" max="13524" width="2.7109375" style="1" customWidth="1"/>
    <col min="13525" max="13525" width="3.28515625" style="1" customWidth="1"/>
    <col min="13526" max="13526" width="2.7109375" style="1" customWidth="1"/>
    <col min="13527" max="13527" width="3.28515625" style="1" customWidth="1"/>
    <col min="13528" max="13528" width="2.7109375" style="1" customWidth="1"/>
    <col min="13529" max="13529" width="3.28515625" style="1" customWidth="1"/>
    <col min="13530" max="13530" width="2.7109375" style="1" customWidth="1"/>
    <col min="13531" max="13531" width="3.28515625" style="1" customWidth="1"/>
    <col min="13532" max="13532" width="2.7109375" style="1" customWidth="1"/>
    <col min="13533" max="13533" width="3.28515625" style="1" customWidth="1"/>
    <col min="13534" max="13534" width="2.7109375" style="1" customWidth="1"/>
    <col min="13535" max="13535" width="2.42578125" style="1" customWidth="1"/>
    <col min="13536" max="13536" width="2.28515625" style="1" customWidth="1"/>
    <col min="13537" max="13537" width="2.42578125" style="1" customWidth="1"/>
    <col min="13538" max="13548" width="4.140625" style="1" customWidth="1"/>
    <col min="13549" max="13549" width="2.42578125" style="1" customWidth="1"/>
    <col min="13550" max="13560" width="4.140625" style="1" customWidth="1"/>
    <col min="13561" max="13561" width="5.85546875" style="1" customWidth="1"/>
    <col min="13562" max="13563" width="6.42578125" style="1" customWidth="1"/>
    <col min="13564" max="13564" width="6.7109375" style="1" customWidth="1"/>
    <col min="13565" max="13753" width="9.140625" style="1"/>
    <col min="13754" max="13754" width="3.42578125" style="1" customWidth="1"/>
    <col min="13755" max="13755" width="22.28515625" style="1" customWidth="1"/>
    <col min="13756" max="13756" width="11.28515625" style="1" customWidth="1"/>
    <col min="13757" max="13757" width="5" style="1" customWidth="1"/>
    <col min="13758" max="13765" width="4.7109375" style="1" customWidth="1"/>
    <col min="13766" max="13768" width="5" style="1" customWidth="1"/>
    <col min="13769" max="13769" width="3.28515625" style="1" customWidth="1"/>
    <col min="13770" max="13770" width="2.7109375" style="1" customWidth="1"/>
    <col min="13771" max="13771" width="3.28515625" style="1" customWidth="1"/>
    <col min="13772" max="13772" width="2.7109375" style="1" customWidth="1"/>
    <col min="13773" max="13773" width="3.28515625" style="1" customWidth="1"/>
    <col min="13774" max="13774" width="2.7109375" style="1" customWidth="1"/>
    <col min="13775" max="13775" width="3.28515625" style="1" customWidth="1"/>
    <col min="13776" max="13776" width="2.7109375" style="1" customWidth="1"/>
    <col min="13777" max="13777" width="3.28515625" style="1" customWidth="1"/>
    <col min="13778" max="13778" width="2.7109375" style="1" customWidth="1"/>
    <col min="13779" max="13779" width="3.28515625" style="1" customWidth="1"/>
    <col min="13780" max="13780" width="2.7109375" style="1" customWidth="1"/>
    <col min="13781" max="13781" width="3.28515625" style="1" customWidth="1"/>
    <col min="13782" max="13782" width="2.7109375" style="1" customWidth="1"/>
    <col min="13783" max="13783" width="3.28515625" style="1" customWidth="1"/>
    <col min="13784" max="13784" width="2.7109375" style="1" customWidth="1"/>
    <col min="13785" max="13785" width="3.28515625" style="1" customWidth="1"/>
    <col min="13786" max="13786" width="2.7109375" style="1" customWidth="1"/>
    <col min="13787" max="13787" width="3.28515625" style="1" customWidth="1"/>
    <col min="13788" max="13788" width="2.7109375" style="1" customWidth="1"/>
    <col min="13789" max="13789" width="3.28515625" style="1" customWidth="1"/>
    <col min="13790" max="13790" width="2.7109375" style="1" customWidth="1"/>
    <col min="13791" max="13791" width="2.42578125" style="1" customWidth="1"/>
    <col min="13792" max="13792" width="2.28515625" style="1" customWidth="1"/>
    <col min="13793" max="13793" width="2.42578125" style="1" customWidth="1"/>
    <col min="13794" max="13804" width="4.140625" style="1" customWidth="1"/>
    <col min="13805" max="13805" width="2.42578125" style="1" customWidth="1"/>
    <col min="13806" max="13816" width="4.140625" style="1" customWidth="1"/>
    <col min="13817" max="13817" width="5.85546875" style="1" customWidth="1"/>
    <col min="13818" max="13819" width="6.42578125" style="1" customWidth="1"/>
    <col min="13820" max="13820" width="6.7109375" style="1" customWidth="1"/>
    <col min="13821" max="14009" width="9.140625" style="1"/>
    <col min="14010" max="14010" width="3.42578125" style="1" customWidth="1"/>
    <col min="14011" max="14011" width="22.28515625" style="1" customWidth="1"/>
    <col min="14012" max="14012" width="11.28515625" style="1" customWidth="1"/>
    <col min="14013" max="14013" width="5" style="1" customWidth="1"/>
    <col min="14014" max="14021" width="4.7109375" style="1" customWidth="1"/>
    <col min="14022" max="14024" width="5" style="1" customWidth="1"/>
    <col min="14025" max="14025" width="3.28515625" style="1" customWidth="1"/>
    <col min="14026" max="14026" width="2.7109375" style="1" customWidth="1"/>
    <col min="14027" max="14027" width="3.28515625" style="1" customWidth="1"/>
    <col min="14028" max="14028" width="2.7109375" style="1" customWidth="1"/>
    <col min="14029" max="14029" width="3.28515625" style="1" customWidth="1"/>
    <col min="14030" max="14030" width="2.7109375" style="1" customWidth="1"/>
    <col min="14031" max="14031" width="3.28515625" style="1" customWidth="1"/>
    <col min="14032" max="14032" width="2.7109375" style="1" customWidth="1"/>
    <col min="14033" max="14033" width="3.28515625" style="1" customWidth="1"/>
    <col min="14034" max="14034" width="2.7109375" style="1" customWidth="1"/>
    <col min="14035" max="14035" width="3.28515625" style="1" customWidth="1"/>
    <col min="14036" max="14036" width="2.7109375" style="1" customWidth="1"/>
    <col min="14037" max="14037" width="3.28515625" style="1" customWidth="1"/>
    <col min="14038" max="14038" width="2.7109375" style="1" customWidth="1"/>
    <col min="14039" max="14039" width="3.28515625" style="1" customWidth="1"/>
    <col min="14040" max="14040" width="2.7109375" style="1" customWidth="1"/>
    <col min="14041" max="14041" width="3.28515625" style="1" customWidth="1"/>
    <col min="14042" max="14042" width="2.7109375" style="1" customWidth="1"/>
    <col min="14043" max="14043" width="3.28515625" style="1" customWidth="1"/>
    <col min="14044" max="14044" width="2.7109375" style="1" customWidth="1"/>
    <col min="14045" max="14045" width="3.28515625" style="1" customWidth="1"/>
    <col min="14046" max="14046" width="2.7109375" style="1" customWidth="1"/>
    <col min="14047" max="14047" width="2.42578125" style="1" customWidth="1"/>
    <col min="14048" max="14048" width="2.28515625" style="1" customWidth="1"/>
    <col min="14049" max="14049" width="2.42578125" style="1" customWidth="1"/>
    <col min="14050" max="14060" width="4.140625" style="1" customWidth="1"/>
    <col min="14061" max="14061" width="2.42578125" style="1" customWidth="1"/>
    <col min="14062" max="14072" width="4.140625" style="1" customWidth="1"/>
    <col min="14073" max="14073" width="5.85546875" style="1" customWidth="1"/>
    <col min="14074" max="14075" width="6.42578125" style="1" customWidth="1"/>
    <col min="14076" max="14076" width="6.7109375" style="1" customWidth="1"/>
    <col min="14077" max="14265" width="9.140625" style="1"/>
    <col min="14266" max="14266" width="3.42578125" style="1" customWidth="1"/>
    <col min="14267" max="14267" width="22.28515625" style="1" customWidth="1"/>
    <col min="14268" max="14268" width="11.28515625" style="1" customWidth="1"/>
    <col min="14269" max="14269" width="5" style="1" customWidth="1"/>
    <col min="14270" max="14277" width="4.7109375" style="1" customWidth="1"/>
    <col min="14278" max="14280" width="5" style="1" customWidth="1"/>
    <col min="14281" max="14281" width="3.28515625" style="1" customWidth="1"/>
    <col min="14282" max="14282" width="2.7109375" style="1" customWidth="1"/>
    <col min="14283" max="14283" width="3.28515625" style="1" customWidth="1"/>
    <col min="14284" max="14284" width="2.7109375" style="1" customWidth="1"/>
    <col min="14285" max="14285" width="3.28515625" style="1" customWidth="1"/>
    <col min="14286" max="14286" width="2.7109375" style="1" customWidth="1"/>
    <col min="14287" max="14287" width="3.28515625" style="1" customWidth="1"/>
    <col min="14288" max="14288" width="2.7109375" style="1" customWidth="1"/>
    <col min="14289" max="14289" width="3.28515625" style="1" customWidth="1"/>
    <col min="14290" max="14290" width="2.7109375" style="1" customWidth="1"/>
    <col min="14291" max="14291" width="3.28515625" style="1" customWidth="1"/>
    <col min="14292" max="14292" width="2.7109375" style="1" customWidth="1"/>
    <col min="14293" max="14293" width="3.28515625" style="1" customWidth="1"/>
    <col min="14294" max="14294" width="2.7109375" style="1" customWidth="1"/>
    <col min="14295" max="14295" width="3.28515625" style="1" customWidth="1"/>
    <col min="14296" max="14296" width="2.7109375" style="1" customWidth="1"/>
    <col min="14297" max="14297" width="3.28515625" style="1" customWidth="1"/>
    <col min="14298" max="14298" width="2.7109375" style="1" customWidth="1"/>
    <col min="14299" max="14299" width="3.28515625" style="1" customWidth="1"/>
    <col min="14300" max="14300" width="2.7109375" style="1" customWidth="1"/>
    <col min="14301" max="14301" width="3.28515625" style="1" customWidth="1"/>
    <col min="14302" max="14302" width="2.7109375" style="1" customWidth="1"/>
    <col min="14303" max="14303" width="2.42578125" style="1" customWidth="1"/>
    <col min="14304" max="14304" width="2.28515625" style="1" customWidth="1"/>
    <col min="14305" max="14305" width="2.42578125" style="1" customWidth="1"/>
    <col min="14306" max="14316" width="4.140625" style="1" customWidth="1"/>
    <col min="14317" max="14317" width="2.42578125" style="1" customWidth="1"/>
    <col min="14318" max="14328" width="4.140625" style="1" customWidth="1"/>
    <col min="14329" max="14329" width="5.85546875" style="1" customWidth="1"/>
    <col min="14330" max="14331" width="6.42578125" style="1" customWidth="1"/>
    <col min="14332" max="14332" width="6.7109375" style="1" customWidth="1"/>
    <col min="14333" max="14521" width="9.140625" style="1"/>
    <col min="14522" max="14522" width="3.42578125" style="1" customWidth="1"/>
    <col min="14523" max="14523" width="22.28515625" style="1" customWidth="1"/>
    <col min="14524" max="14524" width="11.28515625" style="1" customWidth="1"/>
    <col min="14525" max="14525" width="5" style="1" customWidth="1"/>
    <col min="14526" max="14533" width="4.7109375" style="1" customWidth="1"/>
    <col min="14534" max="14536" width="5" style="1" customWidth="1"/>
    <col min="14537" max="14537" width="3.28515625" style="1" customWidth="1"/>
    <col min="14538" max="14538" width="2.7109375" style="1" customWidth="1"/>
    <col min="14539" max="14539" width="3.28515625" style="1" customWidth="1"/>
    <col min="14540" max="14540" width="2.7109375" style="1" customWidth="1"/>
    <col min="14541" max="14541" width="3.28515625" style="1" customWidth="1"/>
    <col min="14542" max="14542" width="2.7109375" style="1" customWidth="1"/>
    <col min="14543" max="14543" width="3.28515625" style="1" customWidth="1"/>
    <col min="14544" max="14544" width="2.7109375" style="1" customWidth="1"/>
    <col min="14545" max="14545" width="3.28515625" style="1" customWidth="1"/>
    <col min="14546" max="14546" width="2.7109375" style="1" customWidth="1"/>
    <col min="14547" max="14547" width="3.28515625" style="1" customWidth="1"/>
    <col min="14548" max="14548" width="2.7109375" style="1" customWidth="1"/>
    <col min="14549" max="14549" width="3.28515625" style="1" customWidth="1"/>
    <col min="14550" max="14550" width="2.7109375" style="1" customWidth="1"/>
    <col min="14551" max="14551" width="3.28515625" style="1" customWidth="1"/>
    <col min="14552" max="14552" width="2.7109375" style="1" customWidth="1"/>
    <col min="14553" max="14553" width="3.28515625" style="1" customWidth="1"/>
    <col min="14554" max="14554" width="2.7109375" style="1" customWidth="1"/>
    <col min="14555" max="14555" width="3.28515625" style="1" customWidth="1"/>
    <col min="14556" max="14556" width="2.7109375" style="1" customWidth="1"/>
    <col min="14557" max="14557" width="3.28515625" style="1" customWidth="1"/>
    <col min="14558" max="14558" width="2.7109375" style="1" customWidth="1"/>
    <col min="14559" max="14559" width="2.42578125" style="1" customWidth="1"/>
    <col min="14560" max="14560" width="2.28515625" style="1" customWidth="1"/>
    <col min="14561" max="14561" width="2.42578125" style="1" customWidth="1"/>
    <col min="14562" max="14572" width="4.140625" style="1" customWidth="1"/>
    <col min="14573" max="14573" width="2.42578125" style="1" customWidth="1"/>
    <col min="14574" max="14584" width="4.140625" style="1" customWidth="1"/>
    <col min="14585" max="14585" width="5.85546875" style="1" customWidth="1"/>
    <col min="14586" max="14587" width="6.42578125" style="1" customWidth="1"/>
    <col min="14588" max="14588" width="6.7109375" style="1" customWidth="1"/>
    <col min="14589" max="14777" width="9.140625" style="1"/>
    <col min="14778" max="14778" width="3.42578125" style="1" customWidth="1"/>
    <col min="14779" max="14779" width="22.28515625" style="1" customWidth="1"/>
    <col min="14780" max="14780" width="11.28515625" style="1" customWidth="1"/>
    <col min="14781" max="14781" width="5" style="1" customWidth="1"/>
    <col min="14782" max="14789" width="4.7109375" style="1" customWidth="1"/>
    <col min="14790" max="14792" width="5" style="1" customWidth="1"/>
    <col min="14793" max="14793" width="3.28515625" style="1" customWidth="1"/>
    <col min="14794" max="14794" width="2.7109375" style="1" customWidth="1"/>
    <col min="14795" max="14795" width="3.28515625" style="1" customWidth="1"/>
    <col min="14796" max="14796" width="2.7109375" style="1" customWidth="1"/>
    <col min="14797" max="14797" width="3.28515625" style="1" customWidth="1"/>
    <col min="14798" max="14798" width="2.7109375" style="1" customWidth="1"/>
    <col min="14799" max="14799" width="3.28515625" style="1" customWidth="1"/>
    <col min="14800" max="14800" width="2.7109375" style="1" customWidth="1"/>
    <col min="14801" max="14801" width="3.28515625" style="1" customWidth="1"/>
    <col min="14802" max="14802" width="2.7109375" style="1" customWidth="1"/>
    <col min="14803" max="14803" width="3.28515625" style="1" customWidth="1"/>
    <col min="14804" max="14804" width="2.7109375" style="1" customWidth="1"/>
    <col min="14805" max="14805" width="3.28515625" style="1" customWidth="1"/>
    <col min="14806" max="14806" width="2.7109375" style="1" customWidth="1"/>
    <col min="14807" max="14807" width="3.28515625" style="1" customWidth="1"/>
    <col min="14808" max="14808" width="2.7109375" style="1" customWidth="1"/>
    <col min="14809" max="14809" width="3.28515625" style="1" customWidth="1"/>
    <col min="14810" max="14810" width="2.7109375" style="1" customWidth="1"/>
    <col min="14811" max="14811" width="3.28515625" style="1" customWidth="1"/>
    <col min="14812" max="14812" width="2.7109375" style="1" customWidth="1"/>
    <col min="14813" max="14813" width="3.28515625" style="1" customWidth="1"/>
    <col min="14814" max="14814" width="2.7109375" style="1" customWidth="1"/>
    <col min="14815" max="14815" width="2.42578125" style="1" customWidth="1"/>
    <col min="14816" max="14816" width="2.28515625" style="1" customWidth="1"/>
    <col min="14817" max="14817" width="2.42578125" style="1" customWidth="1"/>
    <col min="14818" max="14828" width="4.140625" style="1" customWidth="1"/>
    <col min="14829" max="14829" width="2.42578125" style="1" customWidth="1"/>
    <col min="14830" max="14840" width="4.140625" style="1" customWidth="1"/>
    <col min="14841" max="14841" width="5.85546875" style="1" customWidth="1"/>
    <col min="14842" max="14843" width="6.42578125" style="1" customWidth="1"/>
    <col min="14844" max="14844" width="6.7109375" style="1" customWidth="1"/>
    <col min="14845" max="15033" width="9.140625" style="1"/>
    <col min="15034" max="15034" width="3.42578125" style="1" customWidth="1"/>
    <col min="15035" max="15035" width="22.28515625" style="1" customWidth="1"/>
    <col min="15036" max="15036" width="11.28515625" style="1" customWidth="1"/>
    <col min="15037" max="15037" width="5" style="1" customWidth="1"/>
    <col min="15038" max="15045" width="4.7109375" style="1" customWidth="1"/>
    <col min="15046" max="15048" width="5" style="1" customWidth="1"/>
    <col min="15049" max="15049" width="3.28515625" style="1" customWidth="1"/>
    <col min="15050" max="15050" width="2.7109375" style="1" customWidth="1"/>
    <col min="15051" max="15051" width="3.28515625" style="1" customWidth="1"/>
    <col min="15052" max="15052" width="2.7109375" style="1" customWidth="1"/>
    <col min="15053" max="15053" width="3.28515625" style="1" customWidth="1"/>
    <col min="15054" max="15054" width="2.7109375" style="1" customWidth="1"/>
    <col min="15055" max="15055" width="3.28515625" style="1" customWidth="1"/>
    <col min="15056" max="15056" width="2.7109375" style="1" customWidth="1"/>
    <col min="15057" max="15057" width="3.28515625" style="1" customWidth="1"/>
    <col min="15058" max="15058" width="2.7109375" style="1" customWidth="1"/>
    <col min="15059" max="15059" width="3.28515625" style="1" customWidth="1"/>
    <col min="15060" max="15060" width="2.7109375" style="1" customWidth="1"/>
    <col min="15061" max="15061" width="3.28515625" style="1" customWidth="1"/>
    <col min="15062" max="15062" width="2.7109375" style="1" customWidth="1"/>
    <col min="15063" max="15063" width="3.28515625" style="1" customWidth="1"/>
    <col min="15064" max="15064" width="2.7109375" style="1" customWidth="1"/>
    <col min="15065" max="15065" width="3.28515625" style="1" customWidth="1"/>
    <col min="15066" max="15066" width="2.7109375" style="1" customWidth="1"/>
    <col min="15067" max="15067" width="3.28515625" style="1" customWidth="1"/>
    <col min="15068" max="15068" width="2.7109375" style="1" customWidth="1"/>
    <col min="15069" max="15069" width="3.28515625" style="1" customWidth="1"/>
    <col min="15070" max="15070" width="2.7109375" style="1" customWidth="1"/>
    <col min="15071" max="15071" width="2.42578125" style="1" customWidth="1"/>
    <col min="15072" max="15072" width="2.28515625" style="1" customWidth="1"/>
    <col min="15073" max="15073" width="2.42578125" style="1" customWidth="1"/>
    <col min="15074" max="15084" width="4.140625" style="1" customWidth="1"/>
    <col min="15085" max="15085" width="2.42578125" style="1" customWidth="1"/>
    <col min="15086" max="15096" width="4.140625" style="1" customWidth="1"/>
    <col min="15097" max="15097" width="5.85546875" style="1" customWidth="1"/>
    <col min="15098" max="15099" width="6.42578125" style="1" customWidth="1"/>
    <col min="15100" max="15100" width="6.7109375" style="1" customWidth="1"/>
    <col min="15101" max="15289" width="9.140625" style="1"/>
    <col min="15290" max="15290" width="3.42578125" style="1" customWidth="1"/>
    <col min="15291" max="15291" width="22.28515625" style="1" customWidth="1"/>
    <col min="15292" max="15292" width="11.28515625" style="1" customWidth="1"/>
    <col min="15293" max="15293" width="5" style="1" customWidth="1"/>
    <col min="15294" max="15301" width="4.7109375" style="1" customWidth="1"/>
    <col min="15302" max="15304" width="5" style="1" customWidth="1"/>
    <col min="15305" max="15305" width="3.28515625" style="1" customWidth="1"/>
    <col min="15306" max="15306" width="2.7109375" style="1" customWidth="1"/>
    <col min="15307" max="15307" width="3.28515625" style="1" customWidth="1"/>
    <col min="15308" max="15308" width="2.7109375" style="1" customWidth="1"/>
    <col min="15309" max="15309" width="3.28515625" style="1" customWidth="1"/>
    <col min="15310" max="15310" width="2.7109375" style="1" customWidth="1"/>
    <col min="15311" max="15311" width="3.28515625" style="1" customWidth="1"/>
    <col min="15312" max="15312" width="2.7109375" style="1" customWidth="1"/>
    <col min="15313" max="15313" width="3.28515625" style="1" customWidth="1"/>
    <col min="15314" max="15314" width="2.7109375" style="1" customWidth="1"/>
    <col min="15315" max="15315" width="3.28515625" style="1" customWidth="1"/>
    <col min="15316" max="15316" width="2.7109375" style="1" customWidth="1"/>
    <col min="15317" max="15317" width="3.28515625" style="1" customWidth="1"/>
    <col min="15318" max="15318" width="2.7109375" style="1" customWidth="1"/>
    <col min="15319" max="15319" width="3.28515625" style="1" customWidth="1"/>
    <col min="15320" max="15320" width="2.7109375" style="1" customWidth="1"/>
    <col min="15321" max="15321" width="3.28515625" style="1" customWidth="1"/>
    <col min="15322" max="15322" width="2.7109375" style="1" customWidth="1"/>
    <col min="15323" max="15323" width="3.28515625" style="1" customWidth="1"/>
    <col min="15324" max="15324" width="2.7109375" style="1" customWidth="1"/>
    <col min="15325" max="15325" width="3.28515625" style="1" customWidth="1"/>
    <col min="15326" max="15326" width="2.7109375" style="1" customWidth="1"/>
    <col min="15327" max="15327" width="2.42578125" style="1" customWidth="1"/>
    <col min="15328" max="15328" width="2.28515625" style="1" customWidth="1"/>
    <col min="15329" max="15329" width="2.42578125" style="1" customWidth="1"/>
    <col min="15330" max="15340" width="4.140625" style="1" customWidth="1"/>
    <col min="15341" max="15341" width="2.42578125" style="1" customWidth="1"/>
    <col min="15342" max="15352" width="4.140625" style="1" customWidth="1"/>
    <col min="15353" max="15353" width="5.85546875" style="1" customWidth="1"/>
    <col min="15354" max="15355" width="6.42578125" style="1" customWidth="1"/>
    <col min="15356" max="15356" width="6.7109375" style="1" customWidth="1"/>
    <col min="15357" max="15545" width="9.140625" style="1"/>
    <col min="15546" max="15546" width="3.42578125" style="1" customWidth="1"/>
    <col min="15547" max="15547" width="22.28515625" style="1" customWidth="1"/>
    <col min="15548" max="15548" width="11.28515625" style="1" customWidth="1"/>
    <col min="15549" max="15549" width="5" style="1" customWidth="1"/>
    <col min="15550" max="15557" width="4.7109375" style="1" customWidth="1"/>
    <col min="15558" max="15560" width="5" style="1" customWidth="1"/>
    <col min="15561" max="15561" width="3.28515625" style="1" customWidth="1"/>
    <col min="15562" max="15562" width="2.7109375" style="1" customWidth="1"/>
    <col min="15563" max="15563" width="3.28515625" style="1" customWidth="1"/>
    <col min="15564" max="15564" width="2.7109375" style="1" customWidth="1"/>
    <col min="15565" max="15565" width="3.28515625" style="1" customWidth="1"/>
    <col min="15566" max="15566" width="2.7109375" style="1" customWidth="1"/>
    <col min="15567" max="15567" width="3.28515625" style="1" customWidth="1"/>
    <col min="15568" max="15568" width="2.7109375" style="1" customWidth="1"/>
    <col min="15569" max="15569" width="3.28515625" style="1" customWidth="1"/>
    <col min="15570" max="15570" width="2.7109375" style="1" customWidth="1"/>
    <col min="15571" max="15571" width="3.28515625" style="1" customWidth="1"/>
    <col min="15572" max="15572" width="2.7109375" style="1" customWidth="1"/>
    <col min="15573" max="15573" width="3.28515625" style="1" customWidth="1"/>
    <col min="15574" max="15574" width="2.7109375" style="1" customWidth="1"/>
    <col min="15575" max="15575" width="3.28515625" style="1" customWidth="1"/>
    <col min="15576" max="15576" width="2.7109375" style="1" customWidth="1"/>
    <col min="15577" max="15577" width="3.28515625" style="1" customWidth="1"/>
    <col min="15578" max="15578" width="2.7109375" style="1" customWidth="1"/>
    <col min="15579" max="15579" width="3.28515625" style="1" customWidth="1"/>
    <col min="15580" max="15580" width="2.7109375" style="1" customWidth="1"/>
    <col min="15581" max="15581" width="3.28515625" style="1" customWidth="1"/>
    <col min="15582" max="15582" width="2.7109375" style="1" customWidth="1"/>
    <col min="15583" max="15583" width="2.42578125" style="1" customWidth="1"/>
    <col min="15584" max="15584" width="2.28515625" style="1" customWidth="1"/>
    <col min="15585" max="15585" width="2.42578125" style="1" customWidth="1"/>
    <col min="15586" max="15596" width="4.140625" style="1" customWidth="1"/>
    <col min="15597" max="15597" width="2.42578125" style="1" customWidth="1"/>
    <col min="15598" max="15608" width="4.140625" style="1" customWidth="1"/>
    <col min="15609" max="15609" width="5.85546875" style="1" customWidth="1"/>
    <col min="15610" max="15611" width="6.42578125" style="1" customWidth="1"/>
    <col min="15612" max="15612" width="6.7109375" style="1" customWidth="1"/>
    <col min="15613" max="15801" width="9.140625" style="1"/>
    <col min="15802" max="15802" width="3.42578125" style="1" customWidth="1"/>
    <col min="15803" max="15803" width="22.28515625" style="1" customWidth="1"/>
    <col min="15804" max="15804" width="11.28515625" style="1" customWidth="1"/>
    <col min="15805" max="15805" width="5" style="1" customWidth="1"/>
    <col min="15806" max="15813" width="4.7109375" style="1" customWidth="1"/>
    <col min="15814" max="15816" width="5" style="1" customWidth="1"/>
    <col min="15817" max="15817" width="3.28515625" style="1" customWidth="1"/>
    <col min="15818" max="15818" width="2.7109375" style="1" customWidth="1"/>
    <col min="15819" max="15819" width="3.28515625" style="1" customWidth="1"/>
    <col min="15820" max="15820" width="2.7109375" style="1" customWidth="1"/>
    <col min="15821" max="15821" width="3.28515625" style="1" customWidth="1"/>
    <col min="15822" max="15822" width="2.7109375" style="1" customWidth="1"/>
    <col min="15823" max="15823" width="3.28515625" style="1" customWidth="1"/>
    <col min="15824" max="15824" width="2.7109375" style="1" customWidth="1"/>
    <col min="15825" max="15825" width="3.28515625" style="1" customWidth="1"/>
    <col min="15826" max="15826" width="2.7109375" style="1" customWidth="1"/>
    <col min="15827" max="15827" width="3.28515625" style="1" customWidth="1"/>
    <col min="15828" max="15828" width="2.7109375" style="1" customWidth="1"/>
    <col min="15829" max="15829" width="3.28515625" style="1" customWidth="1"/>
    <col min="15830" max="15830" width="2.7109375" style="1" customWidth="1"/>
    <col min="15831" max="15831" width="3.28515625" style="1" customWidth="1"/>
    <col min="15832" max="15832" width="2.7109375" style="1" customWidth="1"/>
    <col min="15833" max="15833" width="3.28515625" style="1" customWidth="1"/>
    <col min="15834" max="15834" width="2.7109375" style="1" customWidth="1"/>
    <col min="15835" max="15835" width="3.28515625" style="1" customWidth="1"/>
    <col min="15836" max="15836" width="2.7109375" style="1" customWidth="1"/>
    <col min="15837" max="15837" width="3.28515625" style="1" customWidth="1"/>
    <col min="15838" max="15838" width="2.7109375" style="1" customWidth="1"/>
    <col min="15839" max="15839" width="2.42578125" style="1" customWidth="1"/>
    <col min="15840" max="15840" width="2.28515625" style="1" customWidth="1"/>
    <col min="15841" max="15841" width="2.42578125" style="1" customWidth="1"/>
    <col min="15842" max="15852" width="4.140625" style="1" customWidth="1"/>
    <col min="15853" max="15853" width="2.42578125" style="1" customWidth="1"/>
    <col min="15854" max="15864" width="4.140625" style="1" customWidth="1"/>
    <col min="15865" max="15865" width="5.85546875" style="1" customWidth="1"/>
    <col min="15866" max="15867" width="6.42578125" style="1" customWidth="1"/>
    <col min="15868" max="15868" width="6.7109375" style="1" customWidth="1"/>
    <col min="15869" max="16057" width="9.140625" style="1"/>
    <col min="16058" max="16058" width="3.42578125" style="1" customWidth="1"/>
    <col min="16059" max="16059" width="22.28515625" style="1" customWidth="1"/>
    <col min="16060" max="16060" width="11.28515625" style="1" customWidth="1"/>
    <col min="16061" max="16061" width="5" style="1" customWidth="1"/>
    <col min="16062" max="16069" width="4.7109375" style="1" customWidth="1"/>
    <col min="16070" max="16072" width="5" style="1" customWidth="1"/>
    <col min="16073" max="16073" width="3.28515625" style="1" customWidth="1"/>
    <col min="16074" max="16074" width="2.7109375" style="1" customWidth="1"/>
    <col min="16075" max="16075" width="3.28515625" style="1" customWidth="1"/>
    <col min="16076" max="16076" width="2.7109375" style="1" customWidth="1"/>
    <col min="16077" max="16077" width="3.28515625" style="1" customWidth="1"/>
    <col min="16078" max="16078" width="2.7109375" style="1" customWidth="1"/>
    <col min="16079" max="16079" width="3.28515625" style="1" customWidth="1"/>
    <col min="16080" max="16080" width="2.7109375" style="1" customWidth="1"/>
    <col min="16081" max="16081" width="3.28515625" style="1" customWidth="1"/>
    <col min="16082" max="16082" width="2.7109375" style="1" customWidth="1"/>
    <col min="16083" max="16083" width="3.28515625" style="1" customWidth="1"/>
    <col min="16084" max="16084" width="2.7109375" style="1" customWidth="1"/>
    <col min="16085" max="16085" width="3.28515625" style="1" customWidth="1"/>
    <col min="16086" max="16086" width="2.7109375" style="1" customWidth="1"/>
    <col min="16087" max="16087" width="3.28515625" style="1" customWidth="1"/>
    <col min="16088" max="16088" width="2.7109375" style="1" customWidth="1"/>
    <col min="16089" max="16089" width="3.28515625" style="1" customWidth="1"/>
    <col min="16090" max="16090" width="2.7109375" style="1" customWidth="1"/>
    <col min="16091" max="16091" width="3.28515625" style="1" customWidth="1"/>
    <col min="16092" max="16092" width="2.7109375" style="1" customWidth="1"/>
    <col min="16093" max="16093" width="3.28515625" style="1" customWidth="1"/>
    <col min="16094" max="16094" width="2.7109375" style="1" customWidth="1"/>
    <col min="16095" max="16095" width="2.42578125" style="1" customWidth="1"/>
    <col min="16096" max="16096" width="2.28515625" style="1" customWidth="1"/>
    <col min="16097" max="16097" width="2.42578125" style="1" customWidth="1"/>
    <col min="16098" max="16108" width="4.140625" style="1" customWidth="1"/>
    <col min="16109" max="16109" width="2.42578125" style="1" customWidth="1"/>
    <col min="16110" max="16120" width="4.140625" style="1" customWidth="1"/>
    <col min="16121" max="16121" width="5.85546875" style="1" customWidth="1"/>
    <col min="16122" max="16123" width="6.42578125" style="1" customWidth="1"/>
    <col min="16124" max="16124" width="6.7109375" style="1" customWidth="1"/>
    <col min="16125" max="16384" width="9.140625" style="1"/>
  </cols>
  <sheetData>
    <row r="1" ht="18.75" customHeight="1" x14ac:dyDescent="0.2"/>
    <row r="37" ht="20.25" customHeight="1" x14ac:dyDescent="0.2"/>
    <row r="38" ht="18" customHeight="1" x14ac:dyDescent="0.2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1162"/>
  <sheetViews>
    <sheetView topLeftCell="B1" zoomScaleNormal="100" zoomScaleSheetLayoutView="70" workbookViewId="0">
      <selection activeCell="W74" sqref="W74"/>
    </sheetView>
  </sheetViews>
  <sheetFormatPr defaultRowHeight="23.25" outlineLevelRow="1" outlineLevelCol="2" x14ac:dyDescent="0.2"/>
  <cols>
    <col min="1" max="1" width="1.7109375" style="2" customWidth="1"/>
    <col min="2" max="2" width="7" style="4" customWidth="1"/>
    <col min="3" max="3" width="20.28515625" style="4" customWidth="1"/>
    <col min="4" max="4" width="15.7109375" style="4" customWidth="1"/>
    <col min="5" max="5" width="6.28515625" style="38" customWidth="1"/>
    <col min="6" max="6" width="5.7109375" style="4" hidden="1" customWidth="1" outlineLevel="1"/>
    <col min="7" max="7" width="5.85546875" style="4" customWidth="1" collapsed="1"/>
    <col min="8" max="8" width="5.85546875" style="4" customWidth="1"/>
    <col min="9" max="9" width="5.85546875" style="4" hidden="1" customWidth="1" outlineLevel="1"/>
    <col min="10" max="10" width="5.85546875" style="4" customWidth="1" collapsed="1"/>
    <col min="11" max="11" width="5.85546875" style="4" customWidth="1"/>
    <col min="12" max="12" width="5.85546875" style="4" hidden="1" customWidth="1" outlineLevel="1"/>
    <col min="13" max="13" width="5.85546875" style="4" customWidth="1" collapsed="1"/>
    <col min="14" max="14" width="5.85546875" style="4" customWidth="1"/>
    <col min="15" max="15" width="5.85546875" style="4" hidden="1" customWidth="1" outlineLevel="1"/>
    <col min="16" max="16" width="5.85546875" style="4" customWidth="1" collapsed="1"/>
    <col min="17" max="17" width="5.85546875" style="4" customWidth="1"/>
    <col min="18" max="18" width="5.85546875" style="4" hidden="1" customWidth="1" outlineLevel="1"/>
    <col min="19" max="19" width="5.85546875" style="4" customWidth="1" collapsed="1"/>
    <col min="20" max="20" width="5.85546875" style="4" customWidth="1"/>
    <col min="21" max="21" width="5.85546875" style="4" hidden="1" customWidth="1" outlineLevel="1"/>
    <col min="22" max="22" width="5.85546875" style="4" customWidth="1" collapsed="1"/>
    <col min="23" max="23" width="5.85546875" style="4" customWidth="1"/>
    <col min="24" max="26" width="9.7109375" style="4" customWidth="1"/>
    <col min="27" max="27" width="7.28515625" style="42" customWidth="1"/>
    <col min="28" max="28" width="20.85546875" style="42" customWidth="1" outlineLevel="1"/>
    <col min="29" max="29" width="57.140625" style="30" customWidth="1" outlineLevel="2"/>
    <col min="30" max="31" width="9.140625" style="3"/>
    <col min="32" max="33" width="9.140625" style="2"/>
    <col min="34" max="49" width="9.140625" style="4"/>
    <col min="50" max="90" width="9.140625" style="3"/>
    <col min="91" max="16384" width="9.140625" style="4"/>
  </cols>
  <sheetData>
    <row r="1" spans="2:88" ht="26.25" customHeight="1" thickBot="1" x14ac:dyDescent="0.25">
      <c r="B1" s="48" t="s">
        <v>193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C1" s="23"/>
      <c r="AD1" s="2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88" ht="30.75" customHeight="1" x14ac:dyDescent="0.2">
      <c r="B2" s="254" t="s">
        <v>16</v>
      </c>
      <c r="C2" s="254" t="s">
        <v>17</v>
      </c>
      <c r="D2" s="254" t="s">
        <v>18</v>
      </c>
      <c r="E2" s="255" t="s">
        <v>0</v>
      </c>
      <c r="F2" s="240" t="s">
        <v>195</v>
      </c>
      <c r="G2" s="241"/>
      <c r="H2" s="242"/>
      <c r="I2" s="240" t="s">
        <v>194</v>
      </c>
      <c r="J2" s="241"/>
      <c r="K2" s="242"/>
      <c r="L2" s="240" t="s">
        <v>211</v>
      </c>
      <c r="M2" s="241"/>
      <c r="N2" s="242"/>
      <c r="O2" s="240" t="s">
        <v>216</v>
      </c>
      <c r="P2" s="241"/>
      <c r="Q2" s="242"/>
      <c r="R2" s="240" t="s">
        <v>196</v>
      </c>
      <c r="S2" s="241"/>
      <c r="T2" s="242"/>
      <c r="U2" s="240" t="s">
        <v>197</v>
      </c>
      <c r="V2" s="241"/>
      <c r="W2" s="242"/>
      <c r="X2" s="244" t="s">
        <v>198</v>
      </c>
      <c r="Y2" s="244"/>
      <c r="Z2" s="244"/>
      <c r="AB2" s="245" t="s">
        <v>82</v>
      </c>
      <c r="AC2" s="246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2:88" ht="26.25" customHeight="1" x14ac:dyDescent="0.2">
      <c r="B3" s="254"/>
      <c r="C3" s="254"/>
      <c r="D3" s="254"/>
      <c r="E3" s="256"/>
      <c r="F3" s="32"/>
      <c r="G3" s="32" t="s">
        <v>19</v>
      </c>
      <c r="H3" s="32" t="s">
        <v>1</v>
      </c>
      <c r="I3" s="32"/>
      <c r="J3" s="32" t="s">
        <v>19</v>
      </c>
      <c r="K3" s="32" t="s">
        <v>1</v>
      </c>
      <c r="L3" s="32"/>
      <c r="M3" s="32" t="s">
        <v>19</v>
      </c>
      <c r="N3" s="32" t="s">
        <v>1</v>
      </c>
      <c r="O3" s="32"/>
      <c r="P3" s="32" t="s">
        <v>19</v>
      </c>
      <c r="Q3" s="32" t="s">
        <v>1</v>
      </c>
      <c r="R3" s="32"/>
      <c r="S3" s="32" t="s">
        <v>19</v>
      </c>
      <c r="T3" s="32" t="s">
        <v>1</v>
      </c>
      <c r="U3" s="32"/>
      <c r="V3" s="32" t="s">
        <v>19</v>
      </c>
      <c r="W3" s="32" t="s">
        <v>1</v>
      </c>
      <c r="X3" s="32" t="s">
        <v>20</v>
      </c>
      <c r="Y3" s="32" t="s">
        <v>21</v>
      </c>
      <c r="Z3" s="32" t="s">
        <v>22</v>
      </c>
      <c r="AB3" s="247"/>
      <c r="AC3" s="248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2:88" ht="15.75" customHeight="1" x14ac:dyDescent="0.2">
      <c r="B4" s="32"/>
      <c r="C4" s="32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B4" s="249"/>
      <c r="AC4" s="250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88" ht="15" customHeight="1" x14ac:dyDescent="0.2">
      <c r="B5" s="16" t="s">
        <v>85</v>
      </c>
      <c r="C5" s="39" t="s">
        <v>66</v>
      </c>
      <c r="D5" s="39" t="s">
        <v>12</v>
      </c>
      <c r="E5" s="21" t="s">
        <v>148</v>
      </c>
      <c r="F5" s="5" t="s">
        <v>209</v>
      </c>
      <c r="G5" s="6">
        <f t="shared" ref="G5" si="0">IF(H5&gt;$I$81,0,IF(H5=1,50)+IF(H5=2,49)+IF(H5=3,48)+IF(H5=4,47)+IF(H5=5,46)+IF(H5=6,45)+IF(H5=7,44)+IF(H5=8,43)+IF(H5=9,42)+IF(H5=10,41)+IF(H5=11,40)+IF(H5=12,39)+IF(H5=13,38)+IF(H5=14,37)+IF(H5=15,36)+IF(H5=16,35)+IF(H5=17,34)+IF(H5=18,33)+IF(H5=19,32)+IF(H5=20,31)+IF(H5=21,30)+IF(H5=22,29)+IF(H5=23,28)+IF(H5=24,27)+IF(H5=25,26)+IF(H5=26,25)+IF(H5=27,24)+IF(H5=28,23)+IF(H5=29,22)+IF(H5=30,21)+IF(H5=31,20)+IF(H5=32,19)+IF(H5=33,18)+IF(H5=34,17)+IF(H5=35,16)+IF(H5=36,15)+IF(H5=37,14)+IF(H5=38,13)+IF(H5=39,12)+IF(H5=40,11)+IF(H5=41,10)+IF(H5=42,9)+IF(H5=43,8)+IF(H5=44,7)+IF(H5=45,6)+IF(H5=46,5)+IF(H5=47,4)+IF(H5=48,3)+IF(H5=49,2)+IF(H5=50,1))</f>
        <v>0</v>
      </c>
      <c r="H5" s="7">
        <v>37</v>
      </c>
      <c r="I5" s="5"/>
      <c r="J5" s="6">
        <f t="shared" ref="J5" si="1">IF(K5&gt;$L$81,0,IF(K5=1,50)+IF(K5=2,49)+IF(K5=3,48)+IF(K5=4,47)+IF(K5=5,46)+IF(K5=6,45)+IF(K5=7,44)+IF(K5=8,43)+IF(K5=9,42)+IF(K5=10,41)+IF(K5=11,40)+IF(K5=12,39)+IF(K5=13,38)+IF(K5=14,37)+IF(K5=15,36)+IF(K5=16,35)+IF(K5=17,34)+IF(K5=18,33)+IF(K5=19,32)+IF(K5=20,31)+IF(K5=21,30)+IF(K5=22,29)+IF(K5=23,28)+IF(K5=24,27)+IF(K5=25,26)+IF(K5=26,25)+IF(K5=27,24)+IF(K5=28,23)+IF(K5=29,22)+IF(K5=30,21)+IF(K5=31,20)+IF(K5=32,19)+IF(K5=33,18)+IF(K5=34,17)+IF(K5=35,16)+IF(K5=36,15)+IF(K5=37,14)+IF(K5=38,13)+IF(K5=39,12)+IF(K5=40,11)+IF(K5=41,10)+IF(K5=42,9)+IF(K5=43,8)+IF(K5=44,7)+IF(K5=45,6)+IF(K5=46,5)+IF(K5=47,4)+IF(K5=48,3)+IF(K5=49,2)+IF(K5=50,1))</f>
        <v>49</v>
      </c>
      <c r="K5" s="22">
        <v>2</v>
      </c>
      <c r="L5" s="5"/>
      <c r="M5" s="6">
        <f t="shared" ref="M5" si="2">IF(N5&gt;$O$81,0,IF(N5=1,50)+IF(N5=2,49)+IF(N5=3,48)+IF(N5=4,47)+IF(N5=5,46)+IF(N5=6,45)+IF(N5=7,44)+IF(N5=8,43)+IF(N5=9,42)+IF(N5=10,41)+IF(N5=11,40)+IF(N5=12,39)+IF(N5=13,38)+IF(N5=14,37)+IF(N5=15,36)+IF(N5=16,35)+IF(N5=17,34)+IF(N5=18,33)+IF(N5=19,32)+IF(N5=20,31)+IF(N5=21,30)+IF(N5=22,29)+IF(N5=23,28)+IF(N5=24,27)+IF(N5=25,26)+IF(N5=26,25)+IF(N5=27,24)+IF(N5=28,23)+IF(N5=29,22)+IF(N5=30,21)+IF(N5=31,20)+IF(N5=32,19)+IF(N5=33,18)+IF(N5=34,17)+IF(N5=35,16)+IF(N5=36,15)+IF(N5=37,14)+IF(N5=38,13)+IF(N5=39,12)+IF(N5=40,11)+IF(N5=41,10)+IF(N5=42,9)+IF(N5=43,8)+IF(N5=44,7)+IF(N5=45,6)+IF(N5=46,5)+IF(N5=47,4)+IF(N5=48,3)+IF(N5=49,2)+IF(N5=50,1))</f>
        <v>50</v>
      </c>
      <c r="N5" s="7">
        <v>1</v>
      </c>
      <c r="O5" s="5"/>
      <c r="P5" s="6">
        <f t="shared" ref="P5" si="3">IF(Q5&gt;$R$81,0,IF(Q5=1,50)+IF(Q5=2,49)+IF(Q5=3,48)+IF(Q5=4,47)+IF(Q5=5,46)+IF(Q5=6,45)+IF(Q5=7,44)+IF(Q5=8,43)+IF(Q5=9,42)+IF(Q5=10,41)+IF(Q5=11,40)+IF(Q5=12,39)+IF(Q5=13,38)+IF(Q5=14,37)+IF(Q5=15,36)+IF(Q5=16,35)+IF(Q5=17,34)+IF(Q5=18,33)+IF(Q5=19,32)+IF(Q5=20,31)+IF(Q5=21,30)+IF(Q5=22,29)+IF(Q5=23,28)+IF(Q5=24,27)+IF(Q5=25,26)+IF(Q5=26,25)+IF(Q5=27,24)+IF(Q5=28,23)+IF(Q5=29,22)+IF(Q5=30,21)+IF(Q5=31,20)+IF(Q5=32,19)+IF(Q5=33,18)+IF(Q5=34,17)+IF(Q5=35,16)+IF(Q5=36,15)+IF(Q5=37,14)+IF(Q5=38,13)+IF(Q5=39,12)+IF(Q5=40,11)+IF(Q5=41,10)+IF(Q5=42,9)+IF(Q5=43,8)+IF(Q5=44,7)+IF(Q5=45,6)+IF(Q5=46,5)+IF(Q5=47,4)+IF(Q5=48,3)+IF(Q5=49,2)+IF(Q5=50,1))</f>
        <v>48</v>
      </c>
      <c r="Q5" s="7">
        <v>3</v>
      </c>
      <c r="R5" s="5"/>
      <c r="S5" s="6">
        <f t="shared" ref="S5" si="4">IF(T5&gt;$U$81,0,IF(T5=1,50)+IF(T5=2,49)+IF(T5=3,48)+IF(T5=4,47)+IF(T5=5,46)+IF(T5=6,45)+IF(T5=7,44)+IF(T5=8,43)+IF(T5=9,42)+IF(T5=10,41)+IF(T5=11,40)+IF(T5=12,39)+IF(T5=13,38)+IF(T5=14,37)+IF(T5=15,36)+IF(T5=16,35)+IF(T5=17,34)+IF(T5=18,33)+IF(T5=19,32)+IF(T5=20,31)+IF(T5=21,30)+IF(T5=22,29)+IF(T5=23,28)+IF(T5=24,27)+IF(T5=25,26)+IF(T5=26,25)+IF(T5=27,24)+IF(T5=28,23)+IF(T5=29,22)+IF(T5=30,21)+IF(T5=31,20)+IF(T5=32,19)+IF(T5=33,18)+IF(T5=34,17)+IF(T5=35,16)+IF(T5=36,15)+IF(T5=37,14)+IF(T5=38,13)+IF(T5=39,12)+IF(T5=40,11)+IF(T5=41,10)+IF(T5=42,9)+IF(T5=43,8)+IF(T5=44,7)+IF(T5=45,6)+IF(T5=46,5)+IF(T5=47,4)+IF(T5=48,3)+IF(T5=49,2)+IF(T5=50,1))</f>
        <v>0</v>
      </c>
      <c r="T5" s="7"/>
      <c r="U5" s="5"/>
      <c r="V5" s="6">
        <f t="shared" ref="V5" si="5">IF(W5&gt;$X$81,0,IF(W5=1,50)+IF(W5=2,49)+IF(W5=3,48)+IF(W5=4,47)+IF(W5=5,46)+IF(W5=6,45)+IF(W5=7,44)+IF(W5=8,43)+IF(W5=9,42)+IF(W5=10,41)+IF(W5=11,40)+IF(W5=12,39)+IF(W5=13,38)+IF(W5=14,37)+IF(W5=15,36)+IF(W5=16,35)+IF(W5=17,34)+IF(W5=18,33)+IF(W5=19,32)+IF(W5=20,31)+IF(W5=21,30)+IF(W5=22,29)+IF(W5=23,28)+IF(W5=24,27)+IF(W5=25,26)+IF(W5=26,25)+IF(W5=27,24)+IF(W5=28,23)+IF(W5=29,22)+IF(W5=30,21)+IF(W5=31,20)+IF(W5=32,19)+IF(W5=33,18)+IF(W5=34,17)+IF(W5=35,16)+IF(W5=36,15)+IF(W5=37,14)+IF(W5=38,13)+IF(W5=39,12)+IF(W5=40,11)+IF(W5=41,10)+IF(W5=42,9)+IF(W5=43,8)+IF(W5=44,7)+IF(W5=45,6)+IF(W5=46,5)+IF(W5=47,4)+IF(W5=48,3)+IF(W5=49,2)+IF(W5=50,1))</f>
        <v>0</v>
      </c>
      <c r="W5" s="7"/>
      <c r="X5" s="49">
        <f t="shared" ref="X5" si="6">IF(F5="X",0,G5)+IF(I5="X",0,J5)+IF(L5="X",0,M5)+IF(O5="X",0,P5)+IF(R5="X",0,S5)+IF(U5="X",0,V5)</f>
        <v>147</v>
      </c>
      <c r="Y5" s="22">
        <f t="shared" ref="Y5" si="7">IF(F5="X",0,H5)+IF(I5="X",0,K5)+IF(L5="X",0,N5)+IF(O5="X",0,Q5)+IF(R5="X",0,T5)+IF(U5="X",0,W5)</f>
        <v>6</v>
      </c>
      <c r="Z5" s="17"/>
      <c r="AB5" s="251"/>
      <c r="AC5" s="252" t="s">
        <v>84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2:88" ht="15" customHeight="1" x14ac:dyDescent="0.2">
      <c r="B6" s="16" t="s">
        <v>86</v>
      </c>
      <c r="C6" s="15" t="s">
        <v>146</v>
      </c>
      <c r="D6" s="15" t="s">
        <v>53</v>
      </c>
      <c r="E6" s="18"/>
      <c r="F6" s="5"/>
      <c r="G6" s="6">
        <f t="shared" ref="G6:G37" si="8">IF(H6&gt;$I$81,0,IF(H6=1,50)+IF(H6=2,49)+IF(H6=3,48)+IF(H6=4,47)+IF(H6=5,46)+IF(H6=6,45)+IF(H6=7,44)+IF(H6=8,43)+IF(H6=9,42)+IF(H6=10,41)+IF(H6=11,40)+IF(H6=12,39)+IF(H6=13,38)+IF(H6=14,37)+IF(H6=15,36)+IF(H6=16,35)+IF(H6=17,34)+IF(H6=18,33)+IF(H6=19,32)+IF(H6=20,31)+IF(H6=21,30)+IF(H6=22,29)+IF(H6=23,28)+IF(H6=24,27)+IF(H6=25,26)+IF(H6=26,25)+IF(H6=27,24)+IF(H6=28,23)+IF(H6=29,22)+IF(H6=30,21)+IF(H6=31,20)+IF(H6=32,19)+IF(H6=33,18)+IF(H6=34,17)+IF(H6=35,16)+IF(H6=36,15)+IF(H6=37,14)+IF(H6=38,13)+IF(H6=39,12)+IF(H6=40,11)+IF(H6=41,10)+IF(H6=42,9)+IF(H6=43,8)+IF(H6=44,7)+IF(H6=45,6)+IF(H6=46,5)+IF(H6=47,4)+IF(H6=48,3)+IF(H6=49,2)+IF(H6=50,1))</f>
        <v>47</v>
      </c>
      <c r="H6" s="22">
        <v>4</v>
      </c>
      <c r="I6" s="5"/>
      <c r="J6" s="6">
        <f t="shared" ref="J6:J37" si="9">IF(K6&gt;$L$81,0,IF(K6=1,50)+IF(K6=2,49)+IF(K6=3,48)+IF(K6=4,47)+IF(K6=5,46)+IF(K6=6,45)+IF(K6=7,44)+IF(K6=8,43)+IF(K6=9,42)+IF(K6=10,41)+IF(K6=11,40)+IF(K6=12,39)+IF(K6=13,38)+IF(K6=14,37)+IF(K6=15,36)+IF(K6=16,35)+IF(K6=17,34)+IF(K6=18,33)+IF(K6=19,32)+IF(K6=20,31)+IF(K6=21,30)+IF(K6=22,29)+IF(K6=23,28)+IF(K6=24,27)+IF(K6=25,26)+IF(K6=26,25)+IF(K6=27,24)+IF(K6=28,23)+IF(K6=29,22)+IF(K6=30,21)+IF(K6=31,20)+IF(K6=32,19)+IF(K6=33,18)+IF(K6=34,17)+IF(K6=35,16)+IF(K6=36,15)+IF(K6=37,14)+IF(K6=38,13)+IF(K6=39,12)+IF(K6=40,11)+IF(K6=41,10)+IF(K6=42,9)+IF(K6=43,8)+IF(K6=44,7)+IF(K6=45,6)+IF(K6=46,5)+IF(K6=47,4)+IF(K6=48,3)+IF(K6=49,2)+IF(K6=50,1))</f>
        <v>47</v>
      </c>
      <c r="K6" s="7">
        <v>4</v>
      </c>
      <c r="L6" s="5"/>
      <c r="M6" s="6">
        <f t="shared" ref="M6:M37" si="10">IF(N6&gt;$O$81,0,IF(N6=1,50)+IF(N6=2,49)+IF(N6=3,48)+IF(N6=4,47)+IF(N6=5,46)+IF(N6=6,45)+IF(N6=7,44)+IF(N6=8,43)+IF(N6=9,42)+IF(N6=10,41)+IF(N6=11,40)+IF(N6=12,39)+IF(N6=13,38)+IF(N6=14,37)+IF(N6=15,36)+IF(N6=16,35)+IF(N6=17,34)+IF(N6=18,33)+IF(N6=19,32)+IF(N6=20,31)+IF(N6=21,30)+IF(N6=22,29)+IF(N6=23,28)+IF(N6=24,27)+IF(N6=25,26)+IF(N6=26,25)+IF(N6=27,24)+IF(N6=28,23)+IF(N6=29,22)+IF(N6=30,21)+IF(N6=31,20)+IF(N6=32,19)+IF(N6=33,18)+IF(N6=34,17)+IF(N6=35,16)+IF(N6=36,15)+IF(N6=37,14)+IF(N6=38,13)+IF(N6=39,12)+IF(N6=40,11)+IF(N6=41,10)+IF(N6=42,9)+IF(N6=43,8)+IF(N6=44,7)+IF(N6=45,6)+IF(N6=46,5)+IF(N6=47,4)+IF(N6=48,3)+IF(N6=49,2)+IF(N6=50,1))</f>
        <v>49</v>
      </c>
      <c r="N6" s="7">
        <v>2</v>
      </c>
      <c r="O6" s="5" t="s">
        <v>209</v>
      </c>
      <c r="P6" s="6">
        <f t="shared" ref="P6:P37" si="11">IF(Q6&gt;$R$81,0,IF(Q6=1,50)+IF(Q6=2,49)+IF(Q6=3,48)+IF(Q6=4,47)+IF(Q6=5,46)+IF(Q6=6,45)+IF(Q6=7,44)+IF(Q6=8,43)+IF(Q6=9,42)+IF(Q6=10,41)+IF(Q6=11,40)+IF(Q6=12,39)+IF(Q6=13,38)+IF(Q6=14,37)+IF(Q6=15,36)+IF(Q6=16,35)+IF(Q6=17,34)+IF(Q6=18,33)+IF(Q6=19,32)+IF(Q6=20,31)+IF(Q6=21,30)+IF(Q6=22,29)+IF(Q6=23,28)+IF(Q6=24,27)+IF(Q6=25,26)+IF(Q6=26,25)+IF(Q6=27,24)+IF(Q6=28,23)+IF(Q6=29,22)+IF(Q6=30,21)+IF(Q6=31,20)+IF(Q6=32,19)+IF(Q6=33,18)+IF(Q6=34,17)+IF(Q6=35,16)+IF(Q6=36,15)+IF(Q6=37,14)+IF(Q6=38,13)+IF(Q6=39,12)+IF(Q6=40,11)+IF(Q6=41,10)+IF(Q6=42,9)+IF(Q6=43,8)+IF(Q6=44,7)+IF(Q6=45,6)+IF(Q6=46,5)+IF(Q6=47,4)+IF(Q6=48,3)+IF(Q6=49,2)+IF(Q6=50,1))</f>
        <v>41</v>
      </c>
      <c r="Q6" s="7">
        <v>10</v>
      </c>
      <c r="R6" s="5"/>
      <c r="S6" s="6">
        <f t="shared" ref="S6:S37" si="12">IF(T6&gt;$U$81,0,IF(T6=1,50)+IF(T6=2,49)+IF(T6=3,48)+IF(T6=4,47)+IF(T6=5,46)+IF(T6=6,45)+IF(T6=7,44)+IF(T6=8,43)+IF(T6=9,42)+IF(T6=10,41)+IF(T6=11,40)+IF(T6=12,39)+IF(T6=13,38)+IF(T6=14,37)+IF(T6=15,36)+IF(T6=16,35)+IF(T6=17,34)+IF(T6=18,33)+IF(T6=19,32)+IF(T6=20,31)+IF(T6=21,30)+IF(T6=22,29)+IF(T6=23,28)+IF(T6=24,27)+IF(T6=25,26)+IF(T6=26,25)+IF(T6=27,24)+IF(T6=28,23)+IF(T6=29,22)+IF(T6=30,21)+IF(T6=31,20)+IF(T6=32,19)+IF(T6=33,18)+IF(T6=34,17)+IF(T6=35,16)+IF(T6=36,15)+IF(T6=37,14)+IF(T6=38,13)+IF(T6=39,12)+IF(T6=40,11)+IF(T6=41,10)+IF(T6=42,9)+IF(T6=43,8)+IF(T6=44,7)+IF(T6=45,6)+IF(T6=46,5)+IF(T6=47,4)+IF(T6=48,3)+IF(T6=49,2)+IF(T6=50,1))</f>
        <v>0</v>
      </c>
      <c r="T6" s="7"/>
      <c r="U6" s="5"/>
      <c r="V6" s="6">
        <f t="shared" ref="V6:V37" si="13">IF(W6&gt;$X$81,0,IF(W6=1,50)+IF(W6=2,49)+IF(W6=3,48)+IF(W6=4,47)+IF(W6=5,46)+IF(W6=6,45)+IF(W6=7,44)+IF(W6=8,43)+IF(W6=9,42)+IF(W6=10,41)+IF(W6=11,40)+IF(W6=12,39)+IF(W6=13,38)+IF(W6=14,37)+IF(W6=15,36)+IF(W6=16,35)+IF(W6=17,34)+IF(W6=18,33)+IF(W6=19,32)+IF(W6=20,31)+IF(W6=21,30)+IF(W6=22,29)+IF(W6=23,28)+IF(W6=24,27)+IF(W6=25,26)+IF(W6=26,25)+IF(W6=27,24)+IF(W6=28,23)+IF(W6=29,22)+IF(W6=30,21)+IF(W6=31,20)+IF(W6=32,19)+IF(W6=33,18)+IF(W6=34,17)+IF(W6=35,16)+IF(W6=36,15)+IF(W6=37,14)+IF(W6=38,13)+IF(W6=39,12)+IF(W6=40,11)+IF(W6=41,10)+IF(W6=42,9)+IF(W6=43,8)+IF(W6=44,7)+IF(W6=45,6)+IF(W6=46,5)+IF(W6=47,4)+IF(W6=48,3)+IF(W6=49,2)+IF(W6=50,1))</f>
        <v>0</v>
      </c>
      <c r="W6" s="7"/>
      <c r="X6" s="51">
        <f t="shared" ref="X6:X50" si="14">IF(F6="X",0,G6)+IF(I6="X",0,J6)+IF(L6="X",0,M6)+IF(O6="X",0,P6)+IF(R6="X",0,S6)+IF(U6="X",0,V6)</f>
        <v>143</v>
      </c>
      <c r="Y6" s="22">
        <f t="shared" ref="Y6:Y50" si="15">IF(F6="X",0,H6)+IF(I6="X",0,K6)+IF(L6="X",0,N6)+IF(O6="X",0,Q6)+IF(R6="X",0,T6)+IF(U6="X",0,W6)</f>
        <v>10</v>
      </c>
      <c r="Z6" s="17"/>
      <c r="AB6" s="251"/>
      <c r="AC6" s="25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2:88" ht="15" customHeight="1" x14ac:dyDescent="0.2">
      <c r="B7" s="16" t="s">
        <v>87</v>
      </c>
      <c r="C7" s="15" t="s">
        <v>36</v>
      </c>
      <c r="D7" s="15" t="s">
        <v>37</v>
      </c>
      <c r="E7" s="19" t="s">
        <v>148</v>
      </c>
      <c r="F7" s="5"/>
      <c r="G7" s="6">
        <f t="shared" si="8"/>
        <v>50</v>
      </c>
      <c r="H7" s="22">
        <v>1</v>
      </c>
      <c r="I7" s="5"/>
      <c r="J7" s="6">
        <f t="shared" si="9"/>
        <v>46</v>
      </c>
      <c r="K7" s="7">
        <v>5</v>
      </c>
      <c r="L7" s="5" t="s">
        <v>209</v>
      </c>
      <c r="M7" s="6">
        <f t="shared" si="10"/>
        <v>45</v>
      </c>
      <c r="N7" s="7">
        <v>6</v>
      </c>
      <c r="O7" s="5"/>
      <c r="P7" s="6">
        <f t="shared" si="11"/>
        <v>45</v>
      </c>
      <c r="Q7" s="7">
        <v>6</v>
      </c>
      <c r="R7" s="5"/>
      <c r="S7" s="6">
        <f t="shared" si="12"/>
        <v>0</v>
      </c>
      <c r="T7" s="7"/>
      <c r="U7" s="5"/>
      <c r="V7" s="6">
        <f t="shared" si="13"/>
        <v>0</v>
      </c>
      <c r="W7" s="7"/>
      <c r="X7" s="50">
        <f t="shared" si="14"/>
        <v>141</v>
      </c>
      <c r="Y7" s="22">
        <f t="shared" si="15"/>
        <v>12</v>
      </c>
      <c r="Z7" s="17"/>
      <c r="AB7" s="251" t="s">
        <v>67</v>
      </c>
      <c r="AC7" s="252" t="s">
        <v>81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2:88" s="2" customFormat="1" ht="15" customHeight="1" x14ac:dyDescent="0.2">
      <c r="B8" s="16" t="s">
        <v>88</v>
      </c>
      <c r="C8" s="15" t="s">
        <v>4</v>
      </c>
      <c r="D8" s="15" t="s">
        <v>12</v>
      </c>
      <c r="E8" s="19"/>
      <c r="F8" s="5"/>
      <c r="G8" s="6">
        <f t="shared" si="8"/>
        <v>48</v>
      </c>
      <c r="H8" s="22">
        <v>3</v>
      </c>
      <c r="I8" s="5"/>
      <c r="J8" s="6">
        <f t="shared" si="9"/>
        <v>50</v>
      </c>
      <c r="K8" s="22">
        <v>1</v>
      </c>
      <c r="L8" s="5"/>
      <c r="M8" s="6">
        <f t="shared" si="10"/>
        <v>38</v>
      </c>
      <c r="N8" s="7">
        <v>13</v>
      </c>
      <c r="O8" s="5" t="s">
        <v>209</v>
      </c>
      <c r="P8" s="6">
        <f t="shared" si="11"/>
        <v>37</v>
      </c>
      <c r="Q8" s="7">
        <v>14</v>
      </c>
      <c r="R8" s="5"/>
      <c r="S8" s="6">
        <f t="shared" si="12"/>
        <v>0</v>
      </c>
      <c r="T8" s="7"/>
      <c r="U8" s="5"/>
      <c r="V8" s="6">
        <f t="shared" si="13"/>
        <v>0</v>
      </c>
      <c r="W8" s="7"/>
      <c r="X8" s="22">
        <f t="shared" si="14"/>
        <v>136</v>
      </c>
      <c r="Y8" s="22">
        <f t="shared" si="15"/>
        <v>17</v>
      </c>
      <c r="Z8" s="17"/>
      <c r="AA8" s="42"/>
      <c r="AB8" s="251"/>
      <c r="AC8" s="25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2:88" ht="15" customHeight="1" x14ac:dyDescent="0.2">
      <c r="B9" s="16" t="s">
        <v>89</v>
      </c>
      <c r="C9" s="39" t="s">
        <v>2</v>
      </c>
      <c r="D9" s="39" t="s">
        <v>12</v>
      </c>
      <c r="E9" s="45"/>
      <c r="F9" s="5"/>
      <c r="G9" s="6">
        <f t="shared" si="8"/>
        <v>42</v>
      </c>
      <c r="H9" s="7">
        <v>9</v>
      </c>
      <c r="I9" s="5"/>
      <c r="J9" s="6">
        <f t="shared" si="9"/>
        <v>45</v>
      </c>
      <c r="K9" s="7">
        <v>6</v>
      </c>
      <c r="L9" s="5" t="s">
        <v>209</v>
      </c>
      <c r="M9" s="6">
        <f t="shared" si="10"/>
        <v>39</v>
      </c>
      <c r="N9" s="7">
        <v>12</v>
      </c>
      <c r="O9" s="5"/>
      <c r="P9" s="6">
        <f t="shared" si="11"/>
        <v>49</v>
      </c>
      <c r="Q9" s="7">
        <v>2</v>
      </c>
      <c r="R9" s="5"/>
      <c r="S9" s="6">
        <f t="shared" si="12"/>
        <v>0</v>
      </c>
      <c r="T9" s="7"/>
      <c r="U9" s="5"/>
      <c r="V9" s="6">
        <f t="shared" si="13"/>
        <v>0</v>
      </c>
      <c r="W9" s="7"/>
      <c r="X9" s="22">
        <f t="shared" si="14"/>
        <v>136</v>
      </c>
      <c r="Y9" s="22">
        <f t="shared" si="15"/>
        <v>17</v>
      </c>
      <c r="Z9" s="17"/>
      <c r="AB9" s="227" t="s">
        <v>66</v>
      </c>
      <c r="AC9" s="253" t="s">
        <v>43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2:88" ht="15" customHeight="1" x14ac:dyDescent="0.2">
      <c r="B10" s="16" t="s">
        <v>90</v>
      </c>
      <c r="C10" s="40" t="s">
        <v>6</v>
      </c>
      <c r="D10" s="40" t="s">
        <v>12</v>
      </c>
      <c r="E10" s="21"/>
      <c r="F10" s="5"/>
      <c r="G10" s="6">
        <f t="shared" si="8"/>
        <v>46</v>
      </c>
      <c r="H10" s="22">
        <v>5</v>
      </c>
      <c r="I10" s="5"/>
      <c r="J10" s="6">
        <f t="shared" si="9"/>
        <v>43</v>
      </c>
      <c r="K10" s="7">
        <v>8</v>
      </c>
      <c r="L10" s="5" t="s">
        <v>209</v>
      </c>
      <c r="M10" s="6">
        <f t="shared" si="10"/>
        <v>32</v>
      </c>
      <c r="N10" s="7">
        <v>19</v>
      </c>
      <c r="O10" s="5"/>
      <c r="P10" s="6">
        <f t="shared" si="11"/>
        <v>43</v>
      </c>
      <c r="Q10" s="7">
        <v>8</v>
      </c>
      <c r="R10" s="5"/>
      <c r="S10" s="6">
        <f t="shared" si="12"/>
        <v>0</v>
      </c>
      <c r="T10" s="7"/>
      <c r="U10" s="5"/>
      <c r="V10" s="6">
        <f t="shared" si="13"/>
        <v>0</v>
      </c>
      <c r="W10" s="7"/>
      <c r="X10" s="22">
        <f t="shared" si="14"/>
        <v>132</v>
      </c>
      <c r="Y10" s="22">
        <f t="shared" si="15"/>
        <v>21</v>
      </c>
      <c r="Z10" s="17"/>
      <c r="AB10" s="228"/>
      <c r="AC10" s="253"/>
      <c r="AF10" s="4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2:88" ht="15" customHeight="1" x14ac:dyDescent="0.2">
      <c r="B11" s="16" t="s">
        <v>91</v>
      </c>
      <c r="C11" s="15" t="s">
        <v>151</v>
      </c>
      <c r="D11" s="15" t="s">
        <v>152</v>
      </c>
      <c r="E11" s="19"/>
      <c r="F11" s="5" t="s">
        <v>209</v>
      </c>
      <c r="G11" s="6">
        <f t="shared" si="8"/>
        <v>0</v>
      </c>
      <c r="H11" s="7">
        <v>37</v>
      </c>
      <c r="I11" s="5"/>
      <c r="J11" s="6">
        <f t="shared" si="9"/>
        <v>37</v>
      </c>
      <c r="K11" s="7">
        <v>14</v>
      </c>
      <c r="L11" s="5"/>
      <c r="M11" s="6">
        <f t="shared" si="10"/>
        <v>47</v>
      </c>
      <c r="N11" s="7">
        <v>4</v>
      </c>
      <c r="O11" s="5"/>
      <c r="P11" s="6">
        <f t="shared" si="11"/>
        <v>44</v>
      </c>
      <c r="Q11" s="7">
        <v>7</v>
      </c>
      <c r="R11" s="5"/>
      <c r="S11" s="6">
        <f t="shared" si="12"/>
        <v>0</v>
      </c>
      <c r="T11" s="7"/>
      <c r="U11" s="5"/>
      <c r="V11" s="6">
        <f t="shared" si="13"/>
        <v>0</v>
      </c>
      <c r="W11" s="7"/>
      <c r="X11" s="22">
        <f t="shared" si="14"/>
        <v>128</v>
      </c>
      <c r="Y11" s="22">
        <f t="shared" si="15"/>
        <v>25</v>
      </c>
      <c r="Z11" s="17"/>
      <c r="AB11" s="227" t="s">
        <v>36</v>
      </c>
      <c r="AC11" s="232" t="s">
        <v>44</v>
      </c>
      <c r="AF11" s="44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2:88" ht="15" customHeight="1" x14ac:dyDescent="0.2">
      <c r="B12" s="16" t="s">
        <v>92</v>
      </c>
      <c r="C12" s="15" t="s">
        <v>145</v>
      </c>
      <c r="D12" s="41" t="s">
        <v>53</v>
      </c>
      <c r="E12" s="20"/>
      <c r="F12" s="5"/>
      <c r="G12" s="6">
        <f t="shared" si="8"/>
        <v>33</v>
      </c>
      <c r="H12" s="7">
        <v>18</v>
      </c>
      <c r="I12" s="5" t="s">
        <v>209</v>
      </c>
      <c r="J12" s="6">
        <f t="shared" si="9"/>
        <v>30</v>
      </c>
      <c r="K12" s="7">
        <v>21</v>
      </c>
      <c r="L12" s="5"/>
      <c r="M12" s="6">
        <f t="shared" si="10"/>
        <v>46</v>
      </c>
      <c r="N12" s="7">
        <v>5</v>
      </c>
      <c r="O12" s="5"/>
      <c r="P12" s="6">
        <f t="shared" si="11"/>
        <v>40</v>
      </c>
      <c r="Q12" s="7">
        <v>11</v>
      </c>
      <c r="R12" s="5"/>
      <c r="S12" s="6">
        <f t="shared" si="12"/>
        <v>0</v>
      </c>
      <c r="T12" s="7"/>
      <c r="U12" s="5"/>
      <c r="V12" s="6">
        <f t="shared" si="13"/>
        <v>0</v>
      </c>
      <c r="W12" s="7"/>
      <c r="X12" s="22">
        <f t="shared" si="14"/>
        <v>119</v>
      </c>
      <c r="Y12" s="22">
        <f t="shared" si="15"/>
        <v>34</v>
      </c>
      <c r="Z12" s="17"/>
      <c r="AB12" s="228"/>
      <c r="AC12" s="233"/>
      <c r="AF12" s="44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2:88" ht="15" customHeight="1" x14ac:dyDescent="0.2">
      <c r="B13" s="16" t="s">
        <v>93</v>
      </c>
      <c r="C13" s="15" t="s">
        <v>41</v>
      </c>
      <c r="D13" s="15" t="s">
        <v>39</v>
      </c>
      <c r="E13" s="18"/>
      <c r="F13" s="5"/>
      <c r="G13" s="6">
        <f t="shared" si="8"/>
        <v>38</v>
      </c>
      <c r="H13" s="7">
        <v>13</v>
      </c>
      <c r="I13" s="5" t="s">
        <v>209</v>
      </c>
      <c r="J13" s="6">
        <f t="shared" si="9"/>
        <v>31</v>
      </c>
      <c r="K13" s="7">
        <v>20</v>
      </c>
      <c r="L13" s="5"/>
      <c r="M13" s="6">
        <f t="shared" si="10"/>
        <v>41</v>
      </c>
      <c r="N13" s="7">
        <v>10</v>
      </c>
      <c r="O13" s="5"/>
      <c r="P13" s="6">
        <f t="shared" si="11"/>
        <v>38</v>
      </c>
      <c r="Q13" s="7">
        <v>13</v>
      </c>
      <c r="R13" s="5"/>
      <c r="S13" s="6">
        <f t="shared" si="12"/>
        <v>0</v>
      </c>
      <c r="T13" s="7"/>
      <c r="U13" s="5"/>
      <c r="V13" s="6">
        <f t="shared" si="13"/>
        <v>0</v>
      </c>
      <c r="W13" s="7"/>
      <c r="X13" s="22">
        <f t="shared" si="14"/>
        <v>117</v>
      </c>
      <c r="Y13" s="22">
        <f t="shared" si="15"/>
        <v>36</v>
      </c>
      <c r="Z13" s="17"/>
      <c r="AB13" s="227" t="s">
        <v>64</v>
      </c>
      <c r="AC13" s="233" t="s">
        <v>48</v>
      </c>
      <c r="AF13" s="44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2:88" ht="15" customHeight="1" x14ac:dyDescent="0.2">
      <c r="B14" s="16" t="s">
        <v>94</v>
      </c>
      <c r="C14" s="15" t="s">
        <v>73</v>
      </c>
      <c r="D14" s="15" t="s">
        <v>12</v>
      </c>
      <c r="E14" s="18"/>
      <c r="F14" s="5"/>
      <c r="G14" s="6">
        <f t="shared" si="8"/>
        <v>31</v>
      </c>
      <c r="H14" s="7">
        <v>20</v>
      </c>
      <c r="I14" s="5" t="s">
        <v>209</v>
      </c>
      <c r="J14" s="6">
        <f t="shared" si="9"/>
        <v>17</v>
      </c>
      <c r="K14" s="7">
        <v>34</v>
      </c>
      <c r="L14" s="5"/>
      <c r="M14" s="6">
        <f t="shared" si="10"/>
        <v>44</v>
      </c>
      <c r="N14" s="7">
        <v>7</v>
      </c>
      <c r="O14" s="5"/>
      <c r="P14" s="6">
        <f t="shared" si="11"/>
        <v>39</v>
      </c>
      <c r="Q14" s="7">
        <v>12</v>
      </c>
      <c r="R14" s="5"/>
      <c r="S14" s="6">
        <f t="shared" si="12"/>
        <v>0</v>
      </c>
      <c r="T14" s="7"/>
      <c r="U14" s="5"/>
      <c r="V14" s="6">
        <f t="shared" si="13"/>
        <v>0</v>
      </c>
      <c r="W14" s="7"/>
      <c r="X14" s="22">
        <f t="shared" si="14"/>
        <v>114</v>
      </c>
      <c r="Y14" s="22">
        <f t="shared" si="15"/>
        <v>39</v>
      </c>
      <c r="Z14" s="17"/>
      <c r="AB14" s="228"/>
      <c r="AC14" s="234"/>
      <c r="AF14" s="44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88" ht="15" customHeight="1" x14ac:dyDescent="0.2">
      <c r="B15" s="16" t="s">
        <v>95</v>
      </c>
      <c r="C15" s="39" t="s">
        <v>8</v>
      </c>
      <c r="D15" s="39" t="s">
        <v>13</v>
      </c>
      <c r="E15" s="21"/>
      <c r="F15" s="5" t="s">
        <v>209</v>
      </c>
      <c r="G15" s="6">
        <f t="shared" si="8"/>
        <v>23</v>
      </c>
      <c r="H15" s="7">
        <v>28</v>
      </c>
      <c r="I15" s="5"/>
      <c r="J15" s="6">
        <f t="shared" si="9"/>
        <v>34</v>
      </c>
      <c r="K15" s="7">
        <v>17</v>
      </c>
      <c r="L15" s="5"/>
      <c r="M15" s="6">
        <f t="shared" si="10"/>
        <v>36</v>
      </c>
      <c r="N15" s="7">
        <v>15</v>
      </c>
      <c r="O15" s="5"/>
      <c r="P15" s="6">
        <f t="shared" si="11"/>
        <v>42</v>
      </c>
      <c r="Q15" s="7">
        <v>9</v>
      </c>
      <c r="R15" s="5"/>
      <c r="S15" s="6">
        <f t="shared" si="12"/>
        <v>0</v>
      </c>
      <c r="T15" s="7"/>
      <c r="U15" s="5"/>
      <c r="V15" s="6">
        <f t="shared" si="13"/>
        <v>0</v>
      </c>
      <c r="W15" s="7"/>
      <c r="X15" s="22">
        <f t="shared" si="14"/>
        <v>112</v>
      </c>
      <c r="Y15" s="22">
        <f t="shared" si="15"/>
        <v>41</v>
      </c>
      <c r="Z15" s="17"/>
      <c r="AB15" s="227" t="s">
        <v>3</v>
      </c>
      <c r="AC15" s="230" t="s">
        <v>49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88" ht="15" customHeight="1" x14ac:dyDescent="0.2">
      <c r="B16" s="16" t="s">
        <v>96</v>
      </c>
      <c r="C16" s="15" t="s">
        <v>70</v>
      </c>
      <c r="D16" s="15" t="s">
        <v>12</v>
      </c>
      <c r="E16" s="19"/>
      <c r="F16" s="5"/>
      <c r="G16" s="6">
        <f t="shared" si="8"/>
        <v>36</v>
      </c>
      <c r="H16" s="7">
        <v>15</v>
      </c>
      <c r="I16" s="5"/>
      <c r="J16" s="6">
        <f t="shared" si="9"/>
        <v>36</v>
      </c>
      <c r="K16" s="7">
        <v>15</v>
      </c>
      <c r="L16" s="5"/>
      <c r="M16" s="6">
        <f t="shared" si="10"/>
        <v>40</v>
      </c>
      <c r="N16" s="7">
        <v>11</v>
      </c>
      <c r="O16" s="5" t="s">
        <v>209</v>
      </c>
      <c r="P16" s="6">
        <f t="shared" si="11"/>
        <v>0</v>
      </c>
      <c r="Q16" s="7">
        <v>25</v>
      </c>
      <c r="R16" s="5"/>
      <c r="S16" s="6">
        <f t="shared" si="12"/>
        <v>0</v>
      </c>
      <c r="T16" s="7"/>
      <c r="U16" s="5"/>
      <c r="V16" s="6">
        <f t="shared" si="13"/>
        <v>0</v>
      </c>
      <c r="W16" s="7"/>
      <c r="X16" s="22">
        <f t="shared" si="14"/>
        <v>112</v>
      </c>
      <c r="Y16" s="22">
        <f t="shared" si="15"/>
        <v>41</v>
      </c>
      <c r="Z16" s="17"/>
      <c r="AB16" s="228"/>
      <c r="AC16" s="23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15" customHeight="1" x14ac:dyDescent="0.2">
      <c r="B17" s="16" t="s">
        <v>97</v>
      </c>
      <c r="C17" s="15" t="s">
        <v>150</v>
      </c>
      <c r="D17" s="15" t="s">
        <v>12</v>
      </c>
      <c r="E17" s="19"/>
      <c r="F17" s="5" t="s">
        <v>209</v>
      </c>
      <c r="G17" s="6">
        <f t="shared" si="8"/>
        <v>0</v>
      </c>
      <c r="H17" s="7">
        <v>37</v>
      </c>
      <c r="I17" s="5"/>
      <c r="J17" s="6">
        <f t="shared" si="9"/>
        <v>32</v>
      </c>
      <c r="K17" s="7">
        <v>19</v>
      </c>
      <c r="L17" s="5"/>
      <c r="M17" s="6">
        <f t="shared" si="10"/>
        <v>33</v>
      </c>
      <c r="N17" s="7">
        <v>18</v>
      </c>
      <c r="O17" s="5"/>
      <c r="P17" s="6">
        <f t="shared" si="11"/>
        <v>46</v>
      </c>
      <c r="Q17" s="7">
        <v>5</v>
      </c>
      <c r="R17" s="5"/>
      <c r="S17" s="6">
        <f t="shared" si="12"/>
        <v>0</v>
      </c>
      <c r="T17" s="7"/>
      <c r="U17" s="5"/>
      <c r="V17" s="6">
        <f t="shared" si="13"/>
        <v>0</v>
      </c>
      <c r="W17" s="7"/>
      <c r="X17" s="22">
        <f t="shared" si="14"/>
        <v>111</v>
      </c>
      <c r="Y17" s="22">
        <f t="shared" si="15"/>
        <v>42</v>
      </c>
      <c r="Z17" s="17"/>
      <c r="AB17" s="227" t="s">
        <v>83</v>
      </c>
      <c r="AC17" s="230" t="s">
        <v>47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15" customHeight="1" x14ac:dyDescent="0.2">
      <c r="B18" s="16" t="s">
        <v>98</v>
      </c>
      <c r="C18" s="15" t="s">
        <v>55</v>
      </c>
      <c r="D18" s="15" t="s">
        <v>56</v>
      </c>
      <c r="E18" s="18"/>
      <c r="F18" s="5"/>
      <c r="G18" s="6">
        <f t="shared" si="8"/>
        <v>39</v>
      </c>
      <c r="H18" s="7">
        <v>12</v>
      </c>
      <c r="I18" s="5"/>
      <c r="J18" s="6">
        <f t="shared" si="9"/>
        <v>40</v>
      </c>
      <c r="K18" s="7">
        <v>11</v>
      </c>
      <c r="L18" s="5" t="s">
        <v>209</v>
      </c>
      <c r="M18" s="6">
        <f t="shared" si="10"/>
        <v>0</v>
      </c>
      <c r="N18" s="7">
        <v>34</v>
      </c>
      <c r="O18" s="5"/>
      <c r="P18" s="6">
        <f t="shared" si="11"/>
        <v>30</v>
      </c>
      <c r="Q18" s="7">
        <v>21</v>
      </c>
      <c r="R18" s="5"/>
      <c r="S18" s="6">
        <f t="shared" si="12"/>
        <v>0</v>
      </c>
      <c r="T18" s="7"/>
      <c r="U18" s="5"/>
      <c r="V18" s="6">
        <f t="shared" si="13"/>
        <v>0</v>
      </c>
      <c r="W18" s="7"/>
      <c r="X18" s="22">
        <f t="shared" si="14"/>
        <v>109</v>
      </c>
      <c r="Y18" s="22">
        <f t="shared" si="15"/>
        <v>44</v>
      </c>
      <c r="Z18" s="17"/>
      <c r="AB18" s="228"/>
      <c r="AC18" s="231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15" customHeight="1" x14ac:dyDescent="0.2">
      <c r="B19" s="16" t="s">
        <v>99</v>
      </c>
      <c r="C19" s="15" t="s">
        <v>40</v>
      </c>
      <c r="D19" s="40" t="s">
        <v>39</v>
      </c>
      <c r="E19" s="45"/>
      <c r="F19" s="5"/>
      <c r="G19" s="6">
        <f t="shared" si="8"/>
        <v>32</v>
      </c>
      <c r="H19" s="7">
        <v>19</v>
      </c>
      <c r="I19" s="5" t="s">
        <v>209</v>
      </c>
      <c r="J19" s="6">
        <f t="shared" si="9"/>
        <v>0</v>
      </c>
      <c r="K19" s="7">
        <v>37</v>
      </c>
      <c r="L19" s="5"/>
      <c r="M19" s="6">
        <f t="shared" si="10"/>
        <v>29</v>
      </c>
      <c r="N19" s="7">
        <v>22</v>
      </c>
      <c r="O19" s="5"/>
      <c r="P19" s="6">
        <f t="shared" si="11"/>
        <v>34</v>
      </c>
      <c r="Q19" s="7">
        <v>17</v>
      </c>
      <c r="R19" s="5"/>
      <c r="S19" s="6">
        <f t="shared" si="12"/>
        <v>0</v>
      </c>
      <c r="T19" s="7"/>
      <c r="U19" s="5"/>
      <c r="V19" s="6">
        <f t="shared" si="13"/>
        <v>0</v>
      </c>
      <c r="W19" s="7"/>
      <c r="X19" s="22">
        <f t="shared" si="14"/>
        <v>95</v>
      </c>
      <c r="Y19" s="22">
        <f t="shared" si="15"/>
        <v>58</v>
      </c>
      <c r="Z19" s="17"/>
      <c r="AB19" s="227" t="s">
        <v>4</v>
      </c>
      <c r="AC19" s="230" t="s">
        <v>46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15" customHeight="1" x14ac:dyDescent="0.2">
      <c r="B20" s="16" t="s">
        <v>100</v>
      </c>
      <c r="C20" s="40" t="s">
        <v>200</v>
      </c>
      <c r="D20" s="39" t="s">
        <v>15</v>
      </c>
      <c r="E20" s="19"/>
      <c r="F20" s="5" t="s">
        <v>209</v>
      </c>
      <c r="G20" s="6">
        <f t="shared" si="8"/>
        <v>0</v>
      </c>
      <c r="H20" s="7">
        <v>37</v>
      </c>
      <c r="I20" s="5"/>
      <c r="J20" s="6">
        <f t="shared" si="9"/>
        <v>0</v>
      </c>
      <c r="K20" s="7">
        <v>37</v>
      </c>
      <c r="L20" s="5"/>
      <c r="M20" s="6">
        <f t="shared" si="10"/>
        <v>43</v>
      </c>
      <c r="N20" s="7">
        <v>8</v>
      </c>
      <c r="O20" s="5"/>
      <c r="P20" s="6">
        <f t="shared" si="11"/>
        <v>47</v>
      </c>
      <c r="Q20" s="22">
        <v>4</v>
      </c>
      <c r="R20" s="5"/>
      <c r="S20" s="6">
        <f t="shared" si="12"/>
        <v>0</v>
      </c>
      <c r="T20" s="7"/>
      <c r="U20" s="5"/>
      <c r="V20" s="6">
        <f t="shared" si="13"/>
        <v>0</v>
      </c>
      <c r="W20" s="7"/>
      <c r="X20" s="22">
        <f t="shared" si="14"/>
        <v>90</v>
      </c>
      <c r="Y20" s="22">
        <f t="shared" si="15"/>
        <v>49</v>
      </c>
      <c r="Z20" s="17"/>
      <c r="AB20" s="228"/>
      <c r="AC20" s="231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15" customHeight="1" x14ac:dyDescent="0.2">
      <c r="B21" s="16" t="s">
        <v>101</v>
      </c>
      <c r="C21" s="40" t="s">
        <v>3</v>
      </c>
      <c r="D21" s="40" t="s">
        <v>14</v>
      </c>
      <c r="E21" s="19" t="s">
        <v>148</v>
      </c>
      <c r="F21" s="5"/>
      <c r="G21" s="6">
        <f t="shared" si="8"/>
        <v>49</v>
      </c>
      <c r="H21" s="22">
        <v>2</v>
      </c>
      <c r="I21" s="5"/>
      <c r="J21" s="6">
        <f t="shared" si="9"/>
        <v>39</v>
      </c>
      <c r="K21" s="7">
        <v>12</v>
      </c>
      <c r="L21" s="5" t="s">
        <v>209</v>
      </c>
      <c r="M21" s="6">
        <f t="shared" si="10"/>
        <v>0</v>
      </c>
      <c r="N21" s="7">
        <v>34</v>
      </c>
      <c r="O21" s="5"/>
      <c r="P21" s="6">
        <f t="shared" si="11"/>
        <v>0</v>
      </c>
      <c r="Q21" s="7">
        <v>25</v>
      </c>
      <c r="R21" s="5"/>
      <c r="S21" s="6">
        <f t="shared" si="12"/>
        <v>0</v>
      </c>
      <c r="T21" s="7"/>
      <c r="U21" s="5"/>
      <c r="V21" s="6">
        <f t="shared" si="13"/>
        <v>0</v>
      </c>
      <c r="W21" s="7"/>
      <c r="X21" s="22">
        <f t="shared" si="14"/>
        <v>88</v>
      </c>
      <c r="Y21" s="22">
        <f t="shared" si="15"/>
        <v>39</v>
      </c>
      <c r="Z21" s="17"/>
      <c r="AB21" s="227" t="s">
        <v>2</v>
      </c>
      <c r="AC21" s="230" t="s">
        <v>45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15" customHeight="1" thickBot="1" x14ac:dyDescent="0.25">
      <c r="B22" s="16" t="s">
        <v>102</v>
      </c>
      <c r="C22" s="39" t="s">
        <v>63</v>
      </c>
      <c r="D22" s="40" t="s">
        <v>13</v>
      </c>
      <c r="E22" s="21"/>
      <c r="F22" s="5" t="s">
        <v>209</v>
      </c>
      <c r="G22" s="6">
        <f t="shared" si="8"/>
        <v>15</v>
      </c>
      <c r="H22" s="7">
        <v>36</v>
      </c>
      <c r="I22" s="5"/>
      <c r="J22" s="6">
        <f t="shared" si="9"/>
        <v>26</v>
      </c>
      <c r="K22" s="7">
        <v>25</v>
      </c>
      <c r="L22" s="5"/>
      <c r="M22" s="6">
        <f t="shared" si="10"/>
        <v>27</v>
      </c>
      <c r="N22" s="7">
        <v>24</v>
      </c>
      <c r="O22" s="5"/>
      <c r="P22" s="6">
        <f t="shared" si="11"/>
        <v>35</v>
      </c>
      <c r="Q22" s="22">
        <v>16</v>
      </c>
      <c r="R22" s="5"/>
      <c r="S22" s="6">
        <f t="shared" si="12"/>
        <v>0</v>
      </c>
      <c r="T22" s="7"/>
      <c r="U22" s="5"/>
      <c r="V22" s="6">
        <f t="shared" si="13"/>
        <v>0</v>
      </c>
      <c r="W22" s="7"/>
      <c r="X22" s="22">
        <f t="shared" si="14"/>
        <v>88</v>
      </c>
      <c r="Y22" s="22">
        <f t="shared" si="15"/>
        <v>65</v>
      </c>
      <c r="Z22" s="17"/>
      <c r="AB22" s="229"/>
      <c r="AC22" s="235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5" customHeight="1" x14ac:dyDescent="0.2">
      <c r="B23" s="16" t="s">
        <v>103</v>
      </c>
      <c r="C23" s="15" t="s">
        <v>157</v>
      </c>
      <c r="D23" s="15" t="s">
        <v>152</v>
      </c>
      <c r="E23" s="18"/>
      <c r="F23" s="5" t="s">
        <v>209</v>
      </c>
      <c r="G23" s="6">
        <f t="shared" si="8"/>
        <v>0</v>
      </c>
      <c r="H23" s="7">
        <v>37</v>
      </c>
      <c r="I23" s="5"/>
      <c r="J23" s="6">
        <f t="shared" si="9"/>
        <v>28</v>
      </c>
      <c r="K23" s="7">
        <v>23</v>
      </c>
      <c r="L23" s="5"/>
      <c r="M23" s="6">
        <f t="shared" si="10"/>
        <v>26</v>
      </c>
      <c r="N23" s="7">
        <v>25</v>
      </c>
      <c r="O23" s="5"/>
      <c r="P23" s="6">
        <f t="shared" si="11"/>
        <v>33</v>
      </c>
      <c r="Q23" s="7">
        <v>18</v>
      </c>
      <c r="R23" s="5"/>
      <c r="S23" s="6">
        <f t="shared" si="12"/>
        <v>0</v>
      </c>
      <c r="T23" s="7"/>
      <c r="U23" s="5"/>
      <c r="V23" s="6">
        <f t="shared" si="13"/>
        <v>0</v>
      </c>
      <c r="W23" s="7"/>
      <c r="X23" s="22">
        <f t="shared" si="14"/>
        <v>87</v>
      </c>
      <c r="Y23" s="22">
        <f t="shared" si="15"/>
        <v>66</v>
      </c>
      <c r="Z23" s="17"/>
      <c r="AC23" s="4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15" customHeight="1" x14ac:dyDescent="0.2">
      <c r="B24" s="16" t="s">
        <v>104</v>
      </c>
      <c r="C24" s="15" t="s">
        <v>54</v>
      </c>
      <c r="D24" s="15" t="s">
        <v>13</v>
      </c>
      <c r="E24" s="19"/>
      <c r="F24" s="5"/>
      <c r="G24" s="6">
        <f t="shared" si="8"/>
        <v>45</v>
      </c>
      <c r="H24" s="7">
        <v>6</v>
      </c>
      <c r="I24" s="5"/>
      <c r="J24" s="6">
        <f t="shared" si="9"/>
        <v>41</v>
      </c>
      <c r="K24" s="7">
        <v>10</v>
      </c>
      <c r="L24" s="5" t="s">
        <v>209</v>
      </c>
      <c r="M24" s="6">
        <f t="shared" si="10"/>
        <v>0</v>
      </c>
      <c r="N24" s="7">
        <v>34</v>
      </c>
      <c r="O24" s="5"/>
      <c r="P24" s="6">
        <f t="shared" si="11"/>
        <v>0</v>
      </c>
      <c r="Q24" s="7">
        <v>25</v>
      </c>
      <c r="R24" s="5"/>
      <c r="S24" s="6">
        <f t="shared" si="12"/>
        <v>0</v>
      </c>
      <c r="T24" s="7"/>
      <c r="U24" s="5"/>
      <c r="V24" s="6">
        <f t="shared" si="13"/>
        <v>0</v>
      </c>
      <c r="W24" s="7"/>
      <c r="X24" s="22">
        <f t="shared" si="14"/>
        <v>86</v>
      </c>
      <c r="Y24" s="22">
        <f t="shared" si="15"/>
        <v>41</v>
      </c>
      <c r="Z24" s="17"/>
      <c r="AC24" s="2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15" customHeight="1" x14ac:dyDescent="0.2">
      <c r="B25" s="16" t="s">
        <v>105</v>
      </c>
      <c r="C25" s="15" t="s">
        <v>77</v>
      </c>
      <c r="D25" s="15" t="s">
        <v>78</v>
      </c>
      <c r="E25" s="18"/>
      <c r="F25" s="5"/>
      <c r="G25" s="6">
        <f t="shared" si="8"/>
        <v>43</v>
      </c>
      <c r="H25" s="7">
        <v>8</v>
      </c>
      <c r="I25" s="5"/>
      <c r="J25" s="6">
        <f t="shared" si="9"/>
        <v>42</v>
      </c>
      <c r="K25" s="7">
        <v>9</v>
      </c>
      <c r="L25" s="5" t="s">
        <v>209</v>
      </c>
      <c r="M25" s="6">
        <f t="shared" si="10"/>
        <v>0</v>
      </c>
      <c r="N25" s="7">
        <v>34</v>
      </c>
      <c r="O25" s="5"/>
      <c r="P25" s="6">
        <f t="shared" si="11"/>
        <v>0</v>
      </c>
      <c r="Q25" s="7">
        <v>25</v>
      </c>
      <c r="R25" s="5"/>
      <c r="S25" s="6">
        <f t="shared" si="12"/>
        <v>0</v>
      </c>
      <c r="T25" s="7"/>
      <c r="U25" s="5"/>
      <c r="V25" s="6">
        <f t="shared" si="13"/>
        <v>0</v>
      </c>
      <c r="W25" s="7"/>
      <c r="X25" s="22">
        <f t="shared" si="14"/>
        <v>85</v>
      </c>
      <c r="Y25" s="22">
        <f t="shared" si="15"/>
        <v>42</v>
      </c>
      <c r="Z25" s="17"/>
      <c r="AC25" s="4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15" customHeight="1" x14ac:dyDescent="0.2">
      <c r="B26" s="16" t="s">
        <v>106</v>
      </c>
      <c r="C26" s="39" t="s">
        <v>42</v>
      </c>
      <c r="D26" s="40" t="s">
        <v>15</v>
      </c>
      <c r="E26" s="21"/>
      <c r="F26" s="5"/>
      <c r="G26" s="6">
        <f t="shared" si="8"/>
        <v>20</v>
      </c>
      <c r="H26" s="7">
        <v>31</v>
      </c>
      <c r="I26" s="5"/>
      <c r="J26" s="6">
        <f t="shared" si="9"/>
        <v>33</v>
      </c>
      <c r="K26" s="7">
        <v>18</v>
      </c>
      <c r="L26" s="5" t="s">
        <v>209</v>
      </c>
      <c r="M26" s="6">
        <f t="shared" si="10"/>
        <v>0</v>
      </c>
      <c r="N26" s="7">
        <v>34</v>
      </c>
      <c r="O26" s="5"/>
      <c r="P26" s="6">
        <f t="shared" si="11"/>
        <v>31</v>
      </c>
      <c r="Q26" s="7">
        <v>20</v>
      </c>
      <c r="R26" s="5"/>
      <c r="S26" s="6">
        <f t="shared" si="12"/>
        <v>0</v>
      </c>
      <c r="T26" s="7"/>
      <c r="U26" s="5"/>
      <c r="V26" s="6">
        <f t="shared" si="13"/>
        <v>0</v>
      </c>
      <c r="W26" s="7"/>
      <c r="X26" s="22">
        <f t="shared" si="14"/>
        <v>84</v>
      </c>
      <c r="Y26" s="22">
        <f t="shared" si="15"/>
        <v>69</v>
      </c>
      <c r="Z26" s="17"/>
      <c r="AC26" s="4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15" customHeight="1" x14ac:dyDescent="0.2">
      <c r="B27" s="16" t="s">
        <v>107</v>
      </c>
      <c r="C27" s="40" t="s">
        <v>155</v>
      </c>
      <c r="D27" s="40" t="s">
        <v>13</v>
      </c>
      <c r="E27" s="19"/>
      <c r="F27" s="5" t="s">
        <v>209</v>
      </c>
      <c r="G27" s="6">
        <f t="shared" si="8"/>
        <v>0</v>
      </c>
      <c r="H27" s="7">
        <v>37</v>
      </c>
      <c r="I27" s="5"/>
      <c r="J27" s="6">
        <f t="shared" si="9"/>
        <v>22</v>
      </c>
      <c r="K27" s="7">
        <v>29</v>
      </c>
      <c r="L27" s="5"/>
      <c r="M27" s="6">
        <f t="shared" si="10"/>
        <v>30</v>
      </c>
      <c r="N27" s="7">
        <v>21</v>
      </c>
      <c r="O27" s="5"/>
      <c r="P27" s="6">
        <f t="shared" si="11"/>
        <v>32</v>
      </c>
      <c r="Q27" s="22">
        <v>19</v>
      </c>
      <c r="R27" s="5"/>
      <c r="S27" s="6">
        <f t="shared" si="12"/>
        <v>0</v>
      </c>
      <c r="T27" s="7"/>
      <c r="U27" s="5"/>
      <c r="V27" s="6">
        <f t="shared" si="13"/>
        <v>0</v>
      </c>
      <c r="W27" s="7"/>
      <c r="X27" s="22">
        <f t="shared" si="14"/>
        <v>84</v>
      </c>
      <c r="Y27" s="22">
        <f t="shared" si="15"/>
        <v>69</v>
      </c>
      <c r="Z27" s="17"/>
      <c r="AC27" s="4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15" customHeight="1" x14ac:dyDescent="0.2">
      <c r="B28" s="16" t="s">
        <v>108</v>
      </c>
      <c r="C28" s="15" t="s">
        <v>38</v>
      </c>
      <c r="D28" s="15" t="s">
        <v>39</v>
      </c>
      <c r="E28" s="45"/>
      <c r="F28" s="5"/>
      <c r="G28" s="6">
        <f t="shared" si="8"/>
        <v>41</v>
      </c>
      <c r="H28" s="7">
        <v>10</v>
      </c>
      <c r="I28" s="5" t="s">
        <v>209</v>
      </c>
      <c r="J28" s="6">
        <f t="shared" si="9"/>
        <v>0</v>
      </c>
      <c r="K28" s="7">
        <v>37</v>
      </c>
      <c r="L28" s="5"/>
      <c r="M28" s="6">
        <f t="shared" si="10"/>
        <v>42</v>
      </c>
      <c r="N28" s="7">
        <v>9</v>
      </c>
      <c r="O28" s="5"/>
      <c r="P28" s="6">
        <f t="shared" si="11"/>
        <v>0</v>
      </c>
      <c r="Q28" s="7">
        <v>25</v>
      </c>
      <c r="R28" s="5"/>
      <c r="S28" s="6">
        <f t="shared" si="12"/>
        <v>0</v>
      </c>
      <c r="T28" s="7"/>
      <c r="U28" s="5"/>
      <c r="V28" s="6">
        <f t="shared" si="13"/>
        <v>0</v>
      </c>
      <c r="W28" s="7"/>
      <c r="X28" s="22">
        <f t="shared" si="14"/>
        <v>83</v>
      </c>
      <c r="Y28" s="22">
        <f t="shared" si="15"/>
        <v>44</v>
      </c>
      <c r="Z28" s="17"/>
      <c r="AC28" s="4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5" customHeight="1" x14ac:dyDescent="0.2">
      <c r="B29" s="16" t="s">
        <v>109</v>
      </c>
      <c r="C29" s="15" t="s">
        <v>74</v>
      </c>
      <c r="D29" s="15" t="s">
        <v>13</v>
      </c>
      <c r="E29" s="47"/>
      <c r="F29" s="5" t="s">
        <v>209</v>
      </c>
      <c r="G29" s="6">
        <f t="shared" si="8"/>
        <v>16</v>
      </c>
      <c r="H29" s="7">
        <v>35</v>
      </c>
      <c r="I29" s="5"/>
      <c r="J29" s="6">
        <f t="shared" si="9"/>
        <v>19</v>
      </c>
      <c r="K29" s="7">
        <v>32</v>
      </c>
      <c r="L29" s="5"/>
      <c r="M29" s="6">
        <f t="shared" si="10"/>
        <v>24</v>
      </c>
      <c r="N29" s="7">
        <v>27</v>
      </c>
      <c r="O29" s="5"/>
      <c r="P29" s="6">
        <f t="shared" si="11"/>
        <v>36</v>
      </c>
      <c r="Q29" s="22">
        <v>15</v>
      </c>
      <c r="R29" s="5"/>
      <c r="S29" s="6">
        <f t="shared" si="12"/>
        <v>0</v>
      </c>
      <c r="T29" s="7"/>
      <c r="U29" s="5"/>
      <c r="V29" s="6">
        <f t="shared" si="13"/>
        <v>0</v>
      </c>
      <c r="W29" s="7"/>
      <c r="X29" s="22">
        <f t="shared" si="14"/>
        <v>79</v>
      </c>
      <c r="Y29" s="22">
        <f t="shared" si="15"/>
        <v>74</v>
      </c>
      <c r="Z29" s="17"/>
      <c r="AC29" s="4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15" customHeight="1" x14ac:dyDescent="0.2">
      <c r="B30" s="16" t="s">
        <v>110</v>
      </c>
      <c r="C30" s="41" t="s">
        <v>79</v>
      </c>
      <c r="D30" s="40" t="s">
        <v>15</v>
      </c>
      <c r="E30" s="21"/>
      <c r="F30" s="5"/>
      <c r="G30" s="6">
        <f t="shared" si="8"/>
        <v>28</v>
      </c>
      <c r="H30" s="7">
        <v>23</v>
      </c>
      <c r="I30" s="5" t="s">
        <v>209</v>
      </c>
      <c r="J30" s="6">
        <f t="shared" si="9"/>
        <v>0</v>
      </c>
      <c r="K30" s="7">
        <v>37</v>
      </c>
      <c r="L30" s="5"/>
      <c r="M30" s="6">
        <f t="shared" si="10"/>
        <v>22</v>
      </c>
      <c r="N30" s="7">
        <v>29</v>
      </c>
      <c r="O30" s="5"/>
      <c r="P30" s="6">
        <f t="shared" si="11"/>
        <v>28</v>
      </c>
      <c r="Q30" s="22">
        <v>23</v>
      </c>
      <c r="R30" s="5"/>
      <c r="S30" s="6">
        <f t="shared" si="12"/>
        <v>0</v>
      </c>
      <c r="T30" s="7"/>
      <c r="U30" s="5"/>
      <c r="V30" s="6">
        <f t="shared" si="13"/>
        <v>0</v>
      </c>
      <c r="W30" s="7"/>
      <c r="X30" s="22">
        <f t="shared" si="14"/>
        <v>78</v>
      </c>
      <c r="Y30" s="22">
        <f t="shared" si="15"/>
        <v>75</v>
      </c>
      <c r="Z30" s="17"/>
      <c r="AC30" s="4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15" customHeight="1" x14ac:dyDescent="0.2">
      <c r="B31" s="16" t="s">
        <v>111</v>
      </c>
      <c r="C31" s="15" t="s">
        <v>80</v>
      </c>
      <c r="D31" s="15" t="s">
        <v>53</v>
      </c>
      <c r="E31" s="19"/>
      <c r="F31" s="5"/>
      <c r="G31" s="6">
        <f t="shared" si="8"/>
        <v>25</v>
      </c>
      <c r="H31" s="7">
        <v>26</v>
      </c>
      <c r="I31" s="5"/>
      <c r="J31" s="6">
        <f t="shared" si="9"/>
        <v>25</v>
      </c>
      <c r="K31" s="7">
        <v>26</v>
      </c>
      <c r="L31" s="5"/>
      <c r="M31" s="6">
        <f t="shared" si="10"/>
        <v>28</v>
      </c>
      <c r="N31" s="7">
        <v>23</v>
      </c>
      <c r="O31" s="5" t="s">
        <v>209</v>
      </c>
      <c r="P31" s="6">
        <f t="shared" si="11"/>
        <v>0</v>
      </c>
      <c r="Q31" s="22">
        <v>25</v>
      </c>
      <c r="R31" s="5"/>
      <c r="S31" s="6">
        <f t="shared" si="12"/>
        <v>0</v>
      </c>
      <c r="T31" s="7"/>
      <c r="U31" s="5"/>
      <c r="V31" s="6">
        <f t="shared" si="13"/>
        <v>0</v>
      </c>
      <c r="W31" s="7"/>
      <c r="X31" s="22">
        <f t="shared" si="14"/>
        <v>78</v>
      </c>
      <c r="Y31" s="22">
        <f t="shared" si="15"/>
        <v>75</v>
      </c>
      <c r="Z31" s="17"/>
      <c r="AC31" s="23"/>
      <c r="AD31" s="8"/>
      <c r="AE31" s="8"/>
      <c r="AF31" s="44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15" customHeight="1" x14ac:dyDescent="0.2">
      <c r="B32" s="16" t="s">
        <v>112</v>
      </c>
      <c r="C32" s="15" t="s">
        <v>61</v>
      </c>
      <c r="D32" s="15" t="s">
        <v>53</v>
      </c>
      <c r="E32" s="19"/>
      <c r="F32" s="5"/>
      <c r="G32" s="6">
        <f t="shared" si="8"/>
        <v>40</v>
      </c>
      <c r="H32" s="7">
        <v>11</v>
      </c>
      <c r="I32" s="5" t="s">
        <v>209</v>
      </c>
      <c r="J32" s="6">
        <f t="shared" si="9"/>
        <v>0</v>
      </c>
      <c r="K32" s="7">
        <v>37</v>
      </c>
      <c r="L32" s="5"/>
      <c r="M32" s="6">
        <f t="shared" si="10"/>
        <v>35</v>
      </c>
      <c r="N32" s="7">
        <v>16</v>
      </c>
      <c r="O32" s="5"/>
      <c r="P32" s="6">
        <f t="shared" si="11"/>
        <v>0</v>
      </c>
      <c r="Q32" s="7">
        <v>25</v>
      </c>
      <c r="R32" s="5"/>
      <c r="S32" s="6">
        <f t="shared" si="12"/>
        <v>0</v>
      </c>
      <c r="T32" s="7"/>
      <c r="U32" s="5"/>
      <c r="V32" s="6">
        <f t="shared" si="13"/>
        <v>0</v>
      </c>
      <c r="W32" s="7"/>
      <c r="X32" s="22">
        <f t="shared" si="14"/>
        <v>75</v>
      </c>
      <c r="Y32" s="22">
        <f t="shared" si="15"/>
        <v>52</v>
      </c>
      <c r="Z32" s="17"/>
      <c r="AC32" s="23"/>
      <c r="AF32" s="4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15" customHeight="1" x14ac:dyDescent="0.2">
      <c r="B33" s="16" t="s">
        <v>113</v>
      </c>
      <c r="C33" s="15" t="s">
        <v>76</v>
      </c>
      <c r="D33" s="15" t="s">
        <v>15</v>
      </c>
      <c r="E33" s="18"/>
      <c r="F33" s="5"/>
      <c r="G33" s="6">
        <f t="shared" si="8"/>
        <v>29</v>
      </c>
      <c r="H33" s="7">
        <v>22</v>
      </c>
      <c r="I33" s="5"/>
      <c r="J33" s="6">
        <f t="shared" si="9"/>
        <v>44</v>
      </c>
      <c r="K33" s="7">
        <v>7</v>
      </c>
      <c r="L33" s="5" t="s">
        <v>209</v>
      </c>
      <c r="M33" s="6">
        <f t="shared" si="10"/>
        <v>0</v>
      </c>
      <c r="N33" s="7">
        <v>34</v>
      </c>
      <c r="O33" s="5"/>
      <c r="P33" s="6">
        <f t="shared" si="11"/>
        <v>0</v>
      </c>
      <c r="Q33" s="7">
        <v>25</v>
      </c>
      <c r="R33" s="5"/>
      <c r="S33" s="6">
        <f t="shared" si="12"/>
        <v>0</v>
      </c>
      <c r="T33" s="7"/>
      <c r="U33" s="5"/>
      <c r="V33" s="6">
        <f t="shared" si="13"/>
        <v>0</v>
      </c>
      <c r="W33" s="7"/>
      <c r="X33" s="22">
        <f t="shared" si="14"/>
        <v>73</v>
      </c>
      <c r="Y33" s="22">
        <f t="shared" si="15"/>
        <v>54</v>
      </c>
      <c r="Z33" s="17"/>
      <c r="AC33" s="23"/>
      <c r="AF33" s="44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15" customHeight="1" x14ac:dyDescent="0.2">
      <c r="B34" s="16" t="s">
        <v>114</v>
      </c>
      <c r="C34" s="15" t="s">
        <v>62</v>
      </c>
      <c r="D34" s="15" t="s">
        <v>13</v>
      </c>
      <c r="E34" s="18"/>
      <c r="F34" s="5"/>
      <c r="G34" s="6">
        <f t="shared" si="8"/>
        <v>30</v>
      </c>
      <c r="H34" s="7">
        <v>21</v>
      </c>
      <c r="I34" s="5"/>
      <c r="J34" s="6">
        <f t="shared" si="9"/>
        <v>16</v>
      </c>
      <c r="K34" s="7">
        <v>35</v>
      </c>
      <c r="L34" s="5"/>
      <c r="M34" s="6">
        <f t="shared" si="10"/>
        <v>21</v>
      </c>
      <c r="N34" s="7">
        <v>30</v>
      </c>
      <c r="O34" s="5" t="s">
        <v>209</v>
      </c>
      <c r="P34" s="6">
        <f t="shared" si="11"/>
        <v>0</v>
      </c>
      <c r="Q34" s="22">
        <v>25</v>
      </c>
      <c r="R34" s="5"/>
      <c r="S34" s="6">
        <f t="shared" si="12"/>
        <v>0</v>
      </c>
      <c r="T34" s="7"/>
      <c r="U34" s="5"/>
      <c r="V34" s="6">
        <f t="shared" si="13"/>
        <v>0</v>
      </c>
      <c r="W34" s="7"/>
      <c r="X34" s="22">
        <f t="shared" si="14"/>
        <v>67</v>
      </c>
      <c r="Y34" s="22">
        <f t="shared" si="15"/>
        <v>86</v>
      </c>
      <c r="Z34" s="17"/>
      <c r="AC34" s="43"/>
      <c r="AF34" s="44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15" customHeight="1" x14ac:dyDescent="0.2">
      <c r="B35" s="16" t="s">
        <v>115</v>
      </c>
      <c r="C35" s="15" t="s">
        <v>71</v>
      </c>
      <c r="D35" s="15" t="s">
        <v>65</v>
      </c>
      <c r="E35" s="19"/>
      <c r="F35" s="5"/>
      <c r="G35" s="6">
        <f t="shared" si="8"/>
        <v>18</v>
      </c>
      <c r="H35" s="7">
        <v>33</v>
      </c>
      <c r="I35" s="5"/>
      <c r="J35" s="6">
        <f t="shared" si="9"/>
        <v>20</v>
      </c>
      <c r="K35" s="7">
        <v>31</v>
      </c>
      <c r="L35" s="5"/>
      <c r="M35" s="6">
        <f t="shared" si="10"/>
        <v>31</v>
      </c>
      <c r="N35" s="7">
        <v>20</v>
      </c>
      <c r="O35" s="5" t="s">
        <v>209</v>
      </c>
      <c r="P35" s="6">
        <f t="shared" si="11"/>
        <v>0</v>
      </c>
      <c r="Q35" s="22">
        <v>25</v>
      </c>
      <c r="R35" s="5"/>
      <c r="S35" s="6">
        <f t="shared" si="12"/>
        <v>0</v>
      </c>
      <c r="T35" s="7"/>
      <c r="U35" s="5"/>
      <c r="V35" s="6">
        <f t="shared" si="13"/>
        <v>0</v>
      </c>
      <c r="W35" s="7"/>
      <c r="X35" s="22">
        <f t="shared" si="14"/>
        <v>69</v>
      </c>
      <c r="Y35" s="22">
        <f t="shared" si="15"/>
        <v>84</v>
      </c>
      <c r="Z35" s="17"/>
      <c r="AC35" s="23"/>
      <c r="AF35" s="44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15" customHeight="1" x14ac:dyDescent="0.2">
      <c r="B36" s="16" t="s">
        <v>116</v>
      </c>
      <c r="C36" s="41" t="s">
        <v>153</v>
      </c>
      <c r="D36" s="41" t="s">
        <v>154</v>
      </c>
      <c r="E36" s="20"/>
      <c r="F36" s="5" t="s">
        <v>209</v>
      </c>
      <c r="G36" s="6">
        <f t="shared" si="8"/>
        <v>0</v>
      </c>
      <c r="H36" s="7">
        <v>37</v>
      </c>
      <c r="I36" s="5"/>
      <c r="J36" s="6">
        <f t="shared" si="9"/>
        <v>35</v>
      </c>
      <c r="K36" s="7">
        <v>16</v>
      </c>
      <c r="L36" s="5"/>
      <c r="M36" s="6">
        <f t="shared" si="10"/>
        <v>34</v>
      </c>
      <c r="N36" s="7">
        <v>17</v>
      </c>
      <c r="O36" s="5"/>
      <c r="P36" s="6">
        <f t="shared" si="11"/>
        <v>0</v>
      </c>
      <c r="Q36" s="7">
        <v>25</v>
      </c>
      <c r="R36" s="5"/>
      <c r="S36" s="6">
        <f t="shared" si="12"/>
        <v>0</v>
      </c>
      <c r="T36" s="7"/>
      <c r="U36" s="5"/>
      <c r="V36" s="6">
        <f t="shared" si="13"/>
        <v>0</v>
      </c>
      <c r="W36" s="7"/>
      <c r="X36" s="22">
        <f t="shared" si="14"/>
        <v>69</v>
      </c>
      <c r="Y36" s="22">
        <f t="shared" si="15"/>
        <v>58</v>
      </c>
      <c r="Z36" s="17"/>
      <c r="AC36" s="4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15" customHeight="1" x14ac:dyDescent="0.2">
      <c r="B37" s="16" t="s">
        <v>117</v>
      </c>
      <c r="C37" s="15" t="s">
        <v>5</v>
      </c>
      <c r="D37" s="15" t="s">
        <v>12</v>
      </c>
      <c r="E37" s="45"/>
      <c r="F37" s="5"/>
      <c r="G37" s="6">
        <f t="shared" si="8"/>
        <v>27</v>
      </c>
      <c r="H37" s="7">
        <v>24</v>
      </c>
      <c r="I37" s="5" t="s">
        <v>209</v>
      </c>
      <c r="J37" s="6">
        <f t="shared" si="9"/>
        <v>0</v>
      </c>
      <c r="K37" s="7">
        <v>37</v>
      </c>
      <c r="L37" s="5"/>
      <c r="M37" s="6">
        <f t="shared" si="10"/>
        <v>37</v>
      </c>
      <c r="N37" s="7">
        <v>14</v>
      </c>
      <c r="O37" s="5"/>
      <c r="P37" s="6">
        <f t="shared" si="11"/>
        <v>0</v>
      </c>
      <c r="Q37" s="7">
        <v>25</v>
      </c>
      <c r="R37" s="5"/>
      <c r="S37" s="6">
        <f t="shared" si="12"/>
        <v>0</v>
      </c>
      <c r="T37" s="7"/>
      <c r="U37" s="5"/>
      <c r="V37" s="6">
        <f t="shared" si="13"/>
        <v>0</v>
      </c>
      <c r="W37" s="7"/>
      <c r="X37" s="22">
        <f t="shared" si="14"/>
        <v>64</v>
      </c>
      <c r="Y37" s="22">
        <f t="shared" si="15"/>
        <v>63</v>
      </c>
      <c r="Z37" s="17"/>
      <c r="AC37" s="4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15" customHeight="1" x14ac:dyDescent="0.2">
      <c r="B38" s="16" t="s">
        <v>118</v>
      </c>
      <c r="C38" s="15" t="s">
        <v>7</v>
      </c>
      <c r="D38" s="15" t="s">
        <v>58</v>
      </c>
      <c r="E38" s="19"/>
      <c r="F38" s="5"/>
      <c r="G38" s="6">
        <f t="shared" ref="G38:G69" si="16">IF(H38&gt;$I$81,0,IF(H38=1,50)+IF(H38=2,49)+IF(H38=3,48)+IF(H38=4,47)+IF(H38=5,46)+IF(H38=6,45)+IF(H38=7,44)+IF(H38=8,43)+IF(H38=9,42)+IF(H38=10,41)+IF(H38=11,40)+IF(H38=12,39)+IF(H38=13,38)+IF(H38=14,37)+IF(H38=15,36)+IF(H38=16,35)+IF(H38=17,34)+IF(H38=18,33)+IF(H38=19,32)+IF(H38=20,31)+IF(H38=21,30)+IF(H38=22,29)+IF(H38=23,28)+IF(H38=24,27)+IF(H38=25,26)+IF(H38=26,25)+IF(H38=27,24)+IF(H38=28,23)+IF(H38=29,22)+IF(H38=30,21)+IF(H38=31,20)+IF(H38=32,19)+IF(H38=33,18)+IF(H38=34,17)+IF(H38=35,16)+IF(H38=36,15)+IF(H38=37,14)+IF(H38=38,13)+IF(H38=39,12)+IF(H38=40,11)+IF(H38=41,10)+IF(H38=42,9)+IF(H38=43,8)+IF(H38=44,7)+IF(H38=45,6)+IF(H38=46,5)+IF(H38=47,4)+IF(H38=48,3)+IF(H38=49,2)+IF(H38=50,1))</f>
        <v>34</v>
      </c>
      <c r="H38" s="7">
        <v>17</v>
      </c>
      <c r="I38" s="5"/>
      <c r="J38" s="6">
        <f t="shared" ref="J38:J69" si="17">IF(K38&gt;$L$81,0,IF(K38=1,50)+IF(K38=2,49)+IF(K38=3,48)+IF(K38=4,47)+IF(K38=5,46)+IF(K38=6,45)+IF(K38=7,44)+IF(K38=8,43)+IF(K38=9,42)+IF(K38=10,41)+IF(K38=11,40)+IF(K38=12,39)+IF(K38=13,38)+IF(K38=14,37)+IF(K38=15,36)+IF(K38=16,35)+IF(K38=17,34)+IF(K38=18,33)+IF(K38=19,32)+IF(K38=20,31)+IF(K38=21,30)+IF(K38=22,29)+IF(K38=23,28)+IF(K38=24,27)+IF(K38=25,26)+IF(K38=26,25)+IF(K38=27,24)+IF(K38=28,23)+IF(K38=29,22)+IF(K38=30,21)+IF(K38=31,20)+IF(K38=32,19)+IF(K38=33,18)+IF(K38=34,17)+IF(K38=35,16)+IF(K38=36,15)+IF(K38=37,14)+IF(K38=38,13)+IF(K38=39,12)+IF(K38=40,11)+IF(K38=41,10)+IF(K38=42,9)+IF(K38=43,8)+IF(K38=44,7)+IF(K38=45,6)+IF(K38=46,5)+IF(K38=47,4)+IF(K38=48,3)+IF(K38=49,2)+IF(K38=50,1))</f>
        <v>27</v>
      </c>
      <c r="K38" s="7">
        <v>24</v>
      </c>
      <c r="L38" s="5" t="s">
        <v>209</v>
      </c>
      <c r="M38" s="6">
        <f t="shared" ref="M38:M69" si="18">IF(N38&gt;$O$81,0,IF(N38=1,50)+IF(N38=2,49)+IF(N38=3,48)+IF(N38=4,47)+IF(N38=5,46)+IF(N38=6,45)+IF(N38=7,44)+IF(N38=8,43)+IF(N38=9,42)+IF(N38=10,41)+IF(N38=11,40)+IF(N38=12,39)+IF(N38=13,38)+IF(N38=14,37)+IF(N38=15,36)+IF(N38=16,35)+IF(N38=17,34)+IF(N38=18,33)+IF(N38=19,32)+IF(N38=20,31)+IF(N38=21,30)+IF(N38=22,29)+IF(N38=23,28)+IF(N38=24,27)+IF(N38=25,26)+IF(N38=26,25)+IF(N38=27,24)+IF(N38=28,23)+IF(N38=29,22)+IF(N38=30,21)+IF(N38=31,20)+IF(N38=32,19)+IF(N38=33,18)+IF(N38=34,17)+IF(N38=35,16)+IF(N38=36,15)+IF(N38=37,14)+IF(N38=38,13)+IF(N38=39,12)+IF(N38=40,11)+IF(N38=41,10)+IF(N38=42,9)+IF(N38=43,8)+IF(N38=44,7)+IF(N38=45,6)+IF(N38=46,5)+IF(N38=47,4)+IF(N38=48,3)+IF(N38=49,2)+IF(N38=50,1))</f>
        <v>0</v>
      </c>
      <c r="N38" s="7">
        <v>34</v>
      </c>
      <c r="O38" s="5"/>
      <c r="P38" s="6">
        <f t="shared" ref="P38:P69" si="19">IF(Q38&gt;$R$81,0,IF(Q38=1,50)+IF(Q38=2,49)+IF(Q38=3,48)+IF(Q38=4,47)+IF(Q38=5,46)+IF(Q38=6,45)+IF(Q38=7,44)+IF(Q38=8,43)+IF(Q38=9,42)+IF(Q38=10,41)+IF(Q38=11,40)+IF(Q38=12,39)+IF(Q38=13,38)+IF(Q38=14,37)+IF(Q38=15,36)+IF(Q38=16,35)+IF(Q38=17,34)+IF(Q38=18,33)+IF(Q38=19,32)+IF(Q38=20,31)+IF(Q38=21,30)+IF(Q38=22,29)+IF(Q38=23,28)+IF(Q38=24,27)+IF(Q38=25,26)+IF(Q38=26,25)+IF(Q38=27,24)+IF(Q38=28,23)+IF(Q38=29,22)+IF(Q38=30,21)+IF(Q38=31,20)+IF(Q38=32,19)+IF(Q38=33,18)+IF(Q38=34,17)+IF(Q38=35,16)+IF(Q38=36,15)+IF(Q38=37,14)+IF(Q38=38,13)+IF(Q38=39,12)+IF(Q38=40,11)+IF(Q38=41,10)+IF(Q38=42,9)+IF(Q38=43,8)+IF(Q38=44,7)+IF(Q38=45,6)+IF(Q38=46,5)+IF(Q38=47,4)+IF(Q38=48,3)+IF(Q38=49,2)+IF(Q38=50,1))</f>
        <v>0</v>
      </c>
      <c r="Q38" s="7">
        <v>25</v>
      </c>
      <c r="R38" s="5"/>
      <c r="S38" s="6">
        <f t="shared" ref="S38:S69" si="20">IF(T38&gt;$U$81,0,IF(T38=1,50)+IF(T38=2,49)+IF(T38=3,48)+IF(T38=4,47)+IF(T38=5,46)+IF(T38=6,45)+IF(T38=7,44)+IF(T38=8,43)+IF(T38=9,42)+IF(T38=10,41)+IF(T38=11,40)+IF(T38=12,39)+IF(T38=13,38)+IF(T38=14,37)+IF(T38=15,36)+IF(T38=16,35)+IF(T38=17,34)+IF(T38=18,33)+IF(T38=19,32)+IF(T38=20,31)+IF(T38=21,30)+IF(T38=22,29)+IF(T38=23,28)+IF(T38=24,27)+IF(T38=25,26)+IF(T38=26,25)+IF(T38=27,24)+IF(T38=28,23)+IF(T38=29,22)+IF(T38=30,21)+IF(T38=31,20)+IF(T38=32,19)+IF(T38=33,18)+IF(T38=34,17)+IF(T38=35,16)+IF(T38=36,15)+IF(T38=37,14)+IF(T38=38,13)+IF(T38=39,12)+IF(T38=40,11)+IF(T38=41,10)+IF(T38=42,9)+IF(T38=43,8)+IF(T38=44,7)+IF(T38=45,6)+IF(T38=46,5)+IF(T38=47,4)+IF(T38=48,3)+IF(T38=49,2)+IF(T38=50,1))</f>
        <v>0</v>
      </c>
      <c r="T38" s="7"/>
      <c r="U38" s="5"/>
      <c r="V38" s="6">
        <f t="shared" ref="V38:V69" si="21">IF(W38&gt;$X$81,0,IF(W38=1,50)+IF(W38=2,49)+IF(W38=3,48)+IF(W38=4,47)+IF(W38=5,46)+IF(W38=6,45)+IF(W38=7,44)+IF(W38=8,43)+IF(W38=9,42)+IF(W38=10,41)+IF(W38=11,40)+IF(W38=12,39)+IF(W38=13,38)+IF(W38=14,37)+IF(W38=15,36)+IF(W38=16,35)+IF(W38=17,34)+IF(W38=18,33)+IF(W38=19,32)+IF(W38=20,31)+IF(W38=21,30)+IF(W38=22,29)+IF(W38=23,28)+IF(W38=24,27)+IF(W38=25,26)+IF(W38=26,25)+IF(W38=27,24)+IF(W38=28,23)+IF(W38=29,22)+IF(W38=30,21)+IF(W38=31,20)+IF(W38=32,19)+IF(W38=33,18)+IF(W38=34,17)+IF(W38=35,16)+IF(W38=36,15)+IF(W38=37,14)+IF(W38=38,13)+IF(W38=39,12)+IF(W38=40,11)+IF(W38=41,10)+IF(W38=42,9)+IF(W38=43,8)+IF(W38=44,7)+IF(W38=45,6)+IF(W38=46,5)+IF(W38=47,4)+IF(W38=48,3)+IF(W38=49,2)+IF(W38=50,1))</f>
        <v>0</v>
      </c>
      <c r="W38" s="7"/>
      <c r="X38" s="22">
        <f t="shared" si="14"/>
        <v>61</v>
      </c>
      <c r="Y38" s="22">
        <f t="shared" si="15"/>
        <v>66</v>
      </c>
      <c r="Z38" s="17"/>
      <c r="AC38" s="4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15" customHeight="1" x14ac:dyDescent="0.2">
      <c r="B39" s="16" t="s">
        <v>119</v>
      </c>
      <c r="C39" s="15" t="s">
        <v>158</v>
      </c>
      <c r="D39" s="15" t="s">
        <v>58</v>
      </c>
      <c r="E39" s="19"/>
      <c r="F39" s="5"/>
      <c r="G39" s="6">
        <f t="shared" si="16"/>
        <v>0</v>
      </c>
      <c r="H39" s="7">
        <v>37</v>
      </c>
      <c r="I39" s="5"/>
      <c r="J39" s="6">
        <f t="shared" si="17"/>
        <v>29</v>
      </c>
      <c r="K39" s="7">
        <v>22</v>
      </c>
      <c r="L39" s="5" t="s">
        <v>209</v>
      </c>
      <c r="M39" s="6">
        <f t="shared" si="18"/>
        <v>0</v>
      </c>
      <c r="N39" s="7">
        <v>34</v>
      </c>
      <c r="O39" s="5"/>
      <c r="P39" s="6">
        <f t="shared" si="19"/>
        <v>29</v>
      </c>
      <c r="Q39" s="22">
        <v>22</v>
      </c>
      <c r="R39" s="5"/>
      <c r="S39" s="6">
        <f t="shared" si="20"/>
        <v>0</v>
      </c>
      <c r="T39" s="7"/>
      <c r="U39" s="5"/>
      <c r="V39" s="6">
        <f t="shared" si="21"/>
        <v>0</v>
      </c>
      <c r="W39" s="7"/>
      <c r="X39" s="22">
        <f t="shared" si="14"/>
        <v>58</v>
      </c>
      <c r="Y39" s="22">
        <f t="shared" si="15"/>
        <v>81</v>
      </c>
      <c r="Z39" s="17"/>
      <c r="AC39" s="4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15" customHeight="1" x14ac:dyDescent="0.2">
      <c r="B40" s="16" t="s">
        <v>120</v>
      </c>
      <c r="C40" s="15" t="s">
        <v>212</v>
      </c>
      <c r="D40" s="15" t="s">
        <v>14</v>
      </c>
      <c r="E40" s="19"/>
      <c r="F40" s="5"/>
      <c r="G40" s="6">
        <f t="shared" si="16"/>
        <v>0</v>
      </c>
      <c r="H40" s="7">
        <v>37</v>
      </c>
      <c r="I40" s="5"/>
      <c r="J40" s="6">
        <f t="shared" si="17"/>
        <v>0</v>
      </c>
      <c r="K40" s="7">
        <v>37</v>
      </c>
      <c r="L40" s="5"/>
      <c r="M40" s="6">
        <f t="shared" si="18"/>
        <v>0</v>
      </c>
      <c r="N40" s="7">
        <v>34</v>
      </c>
      <c r="O40" s="5"/>
      <c r="P40" s="6">
        <f t="shared" si="19"/>
        <v>50</v>
      </c>
      <c r="Q40" s="22">
        <v>1</v>
      </c>
      <c r="R40" s="5"/>
      <c r="S40" s="6">
        <f t="shared" si="20"/>
        <v>0</v>
      </c>
      <c r="T40" s="7"/>
      <c r="U40" s="5"/>
      <c r="V40" s="6">
        <f t="shared" si="21"/>
        <v>0</v>
      </c>
      <c r="W40" s="7"/>
      <c r="X40" s="17">
        <f t="shared" si="14"/>
        <v>50</v>
      </c>
      <c r="Y40" s="22">
        <f t="shared" si="15"/>
        <v>109</v>
      </c>
      <c r="Z40" s="17"/>
      <c r="AC40" s="4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15" customHeight="1" x14ac:dyDescent="0.2">
      <c r="B41" s="16" t="s">
        <v>121</v>
      </c>
      <c r="C41" s="15" t="s">
        <v>64</v>
      </c>
      <c r="D41" s="15" t="s">
        <v>65</v>
      </c>
      <c r="E41" s="19" t="s">
        <v>148</v>
      </c>
      <c r="F41" s="5"/>
      <c r="G41" s="6">
        <f t="shared" si="16"/>
        <v>0</v>
      </c>
      <c r="H41" s="7">
        <v>37</v>
      </c>
      <c r="I41" s="5"/>
      <c r="J41" s="6">
        <f t="shared" si="17"/>
        <v>48</v>
      </c>
      <c r="K41" s="22">
        <v>3</v>
      </c>
      <c r="L41" s="5" t="s">
        <v>209</v>
      </c>
      <c r="M41" s="6">
        <f t="shared" si="18"/>
        <v>0</v>
      </c>
      <c r="N41" s="7">
        <v>34</v>
      </c>
      <c r="O41" s="5"/>
      <c r="P41" s="6">
        <f t="shared" si="19"/>
        <v>0</v>
      </c>
      <c r="Q41" s="22">
        <v>25</v>
      </c>
      <c r="R41" s="5"/>
      <c r="S41" s="6">
        <f t="shared" si="20"/>
        <v>0</v>
      </c>
      <c r="T41" s="7"/>
      <c r="U41" s="5"/>
      <c r="V41" s="6">
        <f t="shared" si="21"/>
        <v>0</v>
      </c>
      <c r="W41" s="7"/>
      <c r="X41" s="7">
        <f t="shared" si="14"/>
        <v>48</v>
      </c>
      <c r="Y41" s="7">
        <f t="shared" si="15"/>
        <v>65</v>
      </c>
      <c r="Z41" s="17"/>
      <c r="AC41" s="4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15" customHeight="1" x14ac:dyDescent="0.2">
      <c r="B42" s="16" t="s">
        <v>122</v>
      </c>
      <c r="C42" s="15" t="s">
        <v>201</v>
      </c>
      <c r="D42" s="15" t="s">
        <v>65</v>
      </c>
      <c r="E42" s="19"/>
      <c r="F42" s="5" t="s">
        <v>209</v>
      </c>
      <c r="G42" s="6">
        <f t="shared" si="16"/>
        <v>0</v>
      </c>
      <c r="H42" s="7">
        <v>37</v>
      </c>
      <c r="I42" s="5"/>
      <c r="J42" s="6">
        <f t="shared" si="17"/>
        <v>0</v>
      </c>
      <c r="K42" s="7">
        <v>37</v>
      </c>
      <c r="L42" s="5"/>
      <c r="M42" s="6">
        <f t="shared" si="18"/>
        <v>48</v>
      </c>
      <c r="N42" s="7">
        <v>3</v>
      </c>
      <c r="O42" s="5"/>
      <c r="P42" s="6">
        <f t="shared" si="19"/>
        <v>0</v>
      </c>
      <c r="Q42" s="22">
        <v>25</v>
      </c>
      <c r="R42" s="5"/>
      <c r="S42" s="6">
        <f t="shared" si="20"/>
        <v>0</v>
      </c>
      <c r="T42" s="7"/>
      <c r="U42" s="5"/>
      <c r="V42" s="6">
        <f t="shared" si="21"/>
        <v>0</v>
      </c>
      <c r="W42" s="7"/>
      <c r="X42" s="22">
        <f t="shared" si="14"/>
        <v>48</v>
      </c>
      <c r="Y42" s="22">
        <f t="shared" si="15"/>
        <v>65</v>
      </c>
      <c r="Z42" s="17"/>
      <c r="AC42" s="4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15" customHeight="1" x14ac:dyDescent="0.2">
      <c r="B43" s="16" t="s">
        <v>123</v>
      </c>
      <c r="C43" s="15" t="s">
        <v>206</v>
      </c>
      <c r="D43" s="15" t="s">
        <v>12</v>
      </c>
      <c r="E43" s="19"/>
      <c r="F43" s="5" t="s">
        <v>209</v>
      </c>
      <c r="G43" s="6">
        <f t="shared" si="16"/>
        <v>0</v>
      </c>
      <c r="H43" s="7">
        <v>37</v>
      </c>
      <c r="I43" s="5"/>
      <c r="J43" s="6">
        <f t="shared" si="17"/>
        <v>0</v>
      </c>
      <c r="K43" s="7">
        <v>37</v>
      </c>
      <c r="L43" s="5"/>
      <c r="M43" s="6">
        <f t="shared" si="18"/>
        <v>19</v>
      </c>
      <c r="N43" s="7">
        <v>32</v>
      </c>
      <c r="O43" s="5"/>
      <c r="P43" s="6">
        <f t="shared" si="19"/>
        <v>27</v>
      </c>
      <c r="Q43" s="22">
        <v>24</v>
      </c>
      <c r="R43" s="5"/>
      <c r="S43" s="6">
        <f t="shared" si="20"/>
        <v>0</v>
      </c>
      <c r="T43" s="7"/>
      <c r="U43" s="5"/>
      <c r="V43" s="6">
        <f t="shared" si="21"/>
        <v>0</v>
      </c>
      <c r="W43" s="7"/>
      <c r="X43" s="22">
        <f t="shared" si="14"/>
        <v>46</v>
      </c>
      <c r="Y43" s="22">
        <f t="shared" si="15"/>
        <v>93</v>
      </c>
      <c r="Z43" s="17"/>
      <c r="AC43" s="4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15" customHeight="1" x14ac:dyDescent="0.2">
      <c r="B44" s="16" t="s">
        <v>124</v>
      </c>
      <c r="C44" s="15" t="s">
        <v>9</v>
      </c>
      <c r="D44" s="15" t="s">
        <v>13</v>
      </c>
      <c r="E44" s="19" t="s">
        <v>149</v>
      </c>
      <c r="F44" s="5"/>
      <c r="G44" s="6">
        <f t="shared" si="16"/>
        <v>22</v>
      </c>
      <c r="H44" s="7">
        <v>29</v>
      </c>
      <c r="I44" s="5"/>
      <c r="J44" s="6">
        <f t="shared" si="17"/>
        <v>24</v>
      </c>
      <c r="K44" s="7">
        <v>27</v>
      </c>
      <c r="L44" s="5" t="s">
        <v>209</v>
      </c>
      <c r="M44" s="6">
        <f t="shared" si="18"/>
        <v>0</v>
      </c>
      <c r="N44" s="7">
        <v>34</v>
      </c>
      <c r="O44" s="5"/>
      <c r="P44" s="6">
        <f t="shared" si="19"/>
        <v>0</v>
      </c>
      <c r="Q44" s="22">
        <v>25</v>
      </c>
      <c r="R44" s="5"/>
      <c r="S44" s="6">
        <f t="shared" si="20"/>
        <v>0</v>
      </c>
      <c r="T44" s="7"/>
      <c r="U44" s="5"/>
      <c r="V44" s="6">
        <f t="shared" si="21"/>
        <v>0</v>
      </c>
      <c r="W44" s="7"/>
      <c r="X44" s="22">
        <f t="shared" si="14"/>
        <v>46</v>
      </c>
      <c r="Y44" s="22">
        <f t="shared" si="15"/>
        <v>81</v>
      </c>
      <c r="Z44" s="17"/>
      <c r="AC44" s="4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15" customHeight="1" x14ac:dyDescent="0.2">
      <c r="B45" s="16" t="s">
        <v>125</v>
      </c>
      <c r="C45" s="15" t="s">
        <v>52</v>
      </c>
      <c r="D45" s="15" t="s">
        <v>12</v>
      </c>
      <c r="E45" s="19" t="s">
        <v>148</v>
      </c>
      <c r="F45" s="5"/>
      <c r="G45" s="6">
        <f t="shared" si="16"/>
        <v>44</v>
      </c>
      <c r="H45" s="7">
        <v>7</v>
      </c>
      <c r="I45" s="5"/>
      <c r="J45" s="6">
        <f t="shared" si="17"/>
        <v>0</v>
      </c>
      <c r="K45" s="7">
        <v>37</v>
      </c>
      <c r="L45" s="5" t="s">
        <v>209</v>
      </c>
      <c r="M45" s="6">
        <f t="shared" si="18"/>
        <v>0</v>
      </c>
      <c r="N45" s="7">
        <v>34</v>
      </c>
      <c r="O45" s="5"/>
      <c r="P45" s="6">
        <f t="shared" si="19"/>
        <v>0</v>
      </c>
      <c r="Q45" s="22">
        <v>25</v>
      </c>
      <c r="R45" s="5"/>
      <c r="S45" s="6">
        <f t="shared" si="20"/>
        <v>0</v>
      </c>
      <c r="T45" s="7"/>
      <c r="U45" s="5"/>
      <c r="V45" s="6">
        <f t="shared" si="21"/>
        <v>0</v>
      </c>
      <c r="W45" s="7"/>
      <c r="X45" s="22">
        <f t="shared" si="14"/>
        <v>44</v>
      </c>
      <c r="Y45" s="22">
        <f t="shared" si="15"/>
        <v>69</v>
      </c>
      <c r="Z45" s="17"/>
      <c r="AC45" s="4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15" customHeight="1" x14ac:dyDescent="0.2">
      <c r="B46" s="16" t="s">
        <v>126</v>
      </c>
      <c r="C46" s="15" t="s">
        <v>72</v>
      </c>
      <c r="D46" s="15" t="s">
        <v>15</v>
      </c>
      <c r="E46" s="21"/>
      <c r="F46" s="5"/>
      <c r="G46" s="6">
        <f t="shared" si="16"/>
        <v>26</v>
      </c>
      <c r="H46" s="7">
        <v>25</v>
      </c>
      <c r="I46" s="5"/>
      <c r="J46" s="6">
        <f t="shared" si="17"/>
        <v>18</v>
      </c>
      <c r="K46" s="7">
        <v>33</v>
      </c>
      <c r="L46" s="5" t="s">
        <v>209</v>
      </c>
      <c r="M46" s="6">
        <f t="shared" si="18"/>
        <v>0</v>
      </c>
      <c r="N46" s="7">
        <v>34</v>
      </c>
      <c r="O46" s="5"/>
      <c r="P46" s="6">
        <f t="shared" si="19"/>
        <v>0</v>
      </c>
      <c r="Q46" s="22">
        <v>25</v>
      </c>
      <c r="R46" s="5"/>
      <c r="S46" s="6">
        <f t="shared" si="20"/>
        <v>0</v>
      </c>
      <c r="T46" s="7"/>
      <c r="U46" s="5"/>
      <c r="V46" s="6">
        <f t="shared" si="21"/>
        <v>0</v>
      </c>
      <c r="W46" s="7"/>
      <c r="X46" s="22">
        <f t="shared" si="14"/>
        <v>44</v>
      </c>
      <c r="Y46" s="22">
        <f t="shared" si="15"/>
        <v>83</v>
      </c>
      <c r="Z46" s="17"/>
      <c r="AC46" s="4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15" customHeight="1" x14ac:dyDescent="0.2">
      <c r="B47" s="16" t="s">
        <v>127</v>
      </c>
      <c r="C47" s="15" t="s">
        <v>60</v>
      </c>
      <c r="D47" s="15" t="s">
        <v>75</v>
      </c>
      <c r="E47" s="19"/>
      <c r="F47" s="5"/>
      <c r="G47" s="6">
        <f t="shared" si="16"/>
        <v>21</v>
      </c>
      <c r="H47" s="7">
        <v>30</v>
      </c>
      <c r="I47" s="5"/>
      <c r="J47" s="6">
        <f t="shared" si="17"/>
        <v>23</v>
      </c>
      <c r="K47" s="7">
        <v>28</v>
      </c>
      <c r="L47" s="5" t="s">
        <v>209</v>
      </c>
      <c r="M47" s="6">
        <f t="shared" si="18"/>
        <v>0</v>
      </c>
      <c r="N47" s="7">
        <v>34</v>
      </c>
      <c r="O47" s="5"/>
      <c r="P47" s="6">
        <f t="shared" si="19"/>
        <v>0</v>
      </c>
      <c r="Q47" s="22">
        <v>25</v>
      </c>
      <c r="R47" s="5"/>
      <c r="S47" s="6">
        <f t="shared" si="20"/>
        <v>0</v>
      </c>
      <c r="T47" s="7"/>
      <c r="U47" s="5"/>
      <c r="V47" s="6">
        <f t="shared" si="21"/>
        <v>0</v>
      </c>
      <c r="W47" s="7"/>
      <c r="X47" s="22">
        <f t="shared" si="14"/>
        <v>44</v>
      </c>
      <c r="Y47" s="22">
        <f t="shared" si="15"/>
        <v>83</v>
      </c>
      <c r="Z47" s="17"/>
      <c r="AC47" s="43"/>
      <c r="AF47" s="2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15" customHeight="1" x14ac:dyDescent="0.2">
      <c r="B48" s="16" t="s">
        <v>128</v>
      </c>
      <c r="C48" s="41" t="s">
        <v>156</v>
      </c>
      <c r="D48" s="41" t="s">
        <v>12</v>
      </c>
      <c r="E48" s="20"/>
      <c r="F48" s="5" t="s">
        <v>209</v>
      </c>
      <c r="G48" s="6">
        <f t="shared" si="16"/>
        <v>0</v>
      </c>
      <c r="H48" s="7">
        <v>37</v>
      </c>
      <c r="I48" s="5"/>
      <c r="J48" s="6">
        <f t="shared" si="17"/>
        <v>38</v>
      </c>
      <c r="K48" s="7">
        <v>13</v>
      </c>
      <c r="L48" s="5"/>
      <c r="M48" s="6">
        <f t="shared" si="18"/>
        <v>0</v>
      </c>
      <c r="N48" s="7">
        <v>34</v>
      </c>
      <c r="O48" s="5"/>
      <c r="P48" s="6">
        <f t="shared" si="19"/>
        <v>0</v>
      </c>
      <c r="Q48" s="22">
        <v>25</v>
      </c>
      <c r="R48" s="5"/>
      <c r="S48" s="6">
        <f t="shared" si="20"/>
        <v>0</v>
      </c>
      <c r="T48" s="7"/>
      <c r="U48" s="5"/>
      <c r="V48" s="6">
        <f t="shared" si="21"/>
        <v>0</v>
      </c>
      <c r="W48" s="7"/>
      <c r="X48" s="22">
        <f t="shared" si="14"/>
        <v>38</v>
      </c>
      <c r="Y48" s="22">
        <f t="shared" si="15"/>
        <v>72</v>
      </c>
      <c r="Z48" s="17"/>
      <c r="AC48" s="4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15" customHeight="1" x14ac:dyDescent="0.2">
      <c r="B49" s="16" t="s">
        <v>129</v>
      </c>
      <c r="C49" s="15" t="s">
        <v>11</v>
      </c>
      <c r="D49" s="41" t="s">
        <v>15</v>
      </c>
      <c r="E49" s="20"/>
      <c r="F49" s="5"/>
      <c r="G49" s="6">
        <f t="shared" si="16"/>
        <v>37</v>
      </c>
      <c r="H49" s="7">
        <v>14</v>
      </c>
      <c r="I49" s="5"/>
      <c r="J49" s="6">
        <f t="shared" si="17"/>
        <v>0</v>
      </c>
      <c r="K49" s="7">
        <v>37</v>
      </c>
      <c r="L49" s="5" t="s">
        <v>209</v>
      </c>
      <c r="M49" s="6">
        <f t="shared" si="18"/>
        <v>0</v>
      </c>
      <c r="N49" s="7">
        <v>34</v>
      </c>
      <c r="O49" s="5"/>
      <c r="P49" s="6">
        <f t="shared" si="19"/>
        <v>0</v>
      </c>
      <c r="Q49" s="22">
        <v>25</v>
      </c>
      <c r="R49" s="5"/>
      <c r="S49" s="6">
        <f t="shared" si="20"/>
        <v>0</v>
      </c>
      <c r="T49" s="7"/>
      <c r="U49" s="5"/>
      <c r="V49" s="6">
        <f t="shared" si="21"/>
        <v>0</v>
      </c>
      <c r="W49" s="7"/>
      <c r="X49" s="22">
        <f t="shared" si="14"/>
        <v>37</v>
      </c>
      <c r="Y49" s="22">
        <f t="shared" si="15"/>
        <v>76</v>
      </c>
      <c r="Z49" s="17"/>
      <c r="AC49" s="4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15" customHeight="1" x14ac:dyDescent="0.2">
      <c r="B50" s="16" t="s">
        <v>130</v>
      </c>
      <c r="C50" s="15" t="s">
        <v>51</v>
      </c>
      <c r="D50" s="15" t="s">
        <v>13</v>
      </c>
      <c r="E50" s="19" t="s">
        <v>148</v>
      </c>
      <c r="F50" s="5"/>
      <c r="G50" s="6">
        <f t="shared" si="16"/>
        <v>35</v>
      </c>
      <c r="H50" s="7">
        <v>16</v>
      </c>
      <c r="I50" s="5"/>
      <c r="J50" s="6">
        <f t="shared" si="17"/>
        <v>0</v>
      </c>
      <c r="K50" s="7">
        <v>37</v>
      </c>
      <c r="L50" s="5" t="s">
        <v>209</v>
      </c>
      <c r="M50" s="6">
        <f t="shared" si="18"/>
        <v>0</v>
      </c>
      <c r="N50" s="7">
        <v>34</v>
      </c>
      <c r="O50" s="5"/>
      <c r="P50" s="6">
        <f t="shared" si="19"/>
        <v>0</v>
      </c>
      <c r="Q50" s="22">
        <v>25</v>
      </c>
      <c r="R50" s="5"/>
      <c r="S50" s="6">
        <f t="shared" si="20"/>
        <v>0</v>
      </c>
      <c r="T50" s="7"/>
      <c r="U50" s="5"/>
      <c r="V50" s="6">
        <f t="shared" si="21"/>
        <v>0</v>
      </c>
      <c r="W50" s="7"/>
      <c r="X50" s="22">
        <f t="shared" si="14"/>
        <v>35</v>
      </c>
      <c r="Y50" s="22">
        <f t="shared" si="15"/>
        <v>78</v>
      </c>
      <c r="Z50" s="17"/>
      <c r="AC50" s="4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15" customHeight="1" x14ac:dyDescent="0.2">
      <c r="B51" s="16" t="s">
        <v>131</v>
      </c>
      <c r="C51" s="39" t="s">
        <v>202</v>
      </c>
      <c r="D51" s="40" t="s">
        <v>12</v>
      </c>
      <c r="E51" s="21"/>
      <c r="F51" s="5" t="s">
        <v>209</v>
      </c>
      <c r="G51" s="6">
        <f t="shared" si="16"/>
        <v>0</v>
      </c>
      <c r="H51" s="7">
        <v>37</v>
      </c>
      <c r="I51" s="5"/>
      <c r="J51" s="6">
        <f t="shared" si="17"/>
        <v>0</v>
      </c>
      <c r="K51" s="7">
        <v>37</v>
      </c>
      <c r="L51" s="5"/>
      <c r="M51" s="6">
        <f t="shared" si="18"/>
        <v>25</v>
      </c>
      <c r="N51" s="7">
        <v>26</v>
      </c>
      <c r="O51" s="5"/>
      <c r="P51" s="6">
        <f t="shared" si="19"/>
        <v>0</v>
      </c>
      <c r="Q51" s="22">
        <v>25</v>
      </c>
      <c r="R51" s="5"/>
      <c r="S51" s="6">
        <f t="shared" si="20"/>
        <v>0</v>
      </c>
      <c r="T51" s="7"/>
      <c r="U51" s="5"/>
      <c r="V51" s="6">
        <f t="shared" si="21"/>
        <v>0</v>
      </c>
      <c r="W51" s="7"/>
      <c r="X51" s="22">
        <f t="shared" ref="X51:X59" si="22">IF(F51="X",0,G51)+IF(I51="X",0,J51)+IF(L51="X",0,M51)+IF(O51="X",0,P51)+IF(R51="X",0,S51)+IF(U51="X",0,V51)</f>
        <v>25</v>
      </c>
      <c r="Y51" s="22">
        <f t="shared" ref="Y51:Y59" si="23">IF(F51="X",0,H51)+IF(I51="X",0,K51)+IF(L51="X",0,N51)+IF(O51="X",0,Q51)+IF(R51="X",0,T51)+IF(U51="X",0,W51)</f>
        <v>88</v>
      </c>
      <c r="Z51" s="17"/>
      <c r="AC51" s="4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15" customHeight="1" x14ac:dyDescent="0.2">
      <c r="B52" s="16" t="s">
        <v>132</v>
      </c>
      <c r="C52" s="15" t="s">
        <v>68</v>
      </c>
      <c r="D52" s="41" t="s">
        <v>69</v>
      </c>
      <c r="E52" s="46"/>
      <c r="F52" s="5"/>
      <c r="G52" s="6">
        <f t="shared" si="16"/>
        <v>24</v>
      </c>
      <c r="H52" s="7">
        <v>27</v>
      </c>
      <c r="I52" s="5" t="s">
        <v>209</v>
      </c>
      <c r="J52" s="6">
        <f t="shared" si="17"/>
        <v>0</v>
      </c>
      <c r="K52" s="7">
        <v>37</v>
      </c>
      <c r="L52" s="5"/>
      <c r="M52" s="6">
        <f t="shared" si="18"/>
        <v>0</v>
      </c>
      <c r="N52" s="7">
        <v>34</v>
      </c>
      <c r="O52" s="5"/>
      <c r="P52" s="6">
        <f t="shared" si="19"/>
        <v>0</v>
      </c>
      <c r="Q52" s="22">
        <v>25</v>
      </c>
      <c r="R52" s="5"/>
      <c r="S52" s="6">
        <f t="shared" si="20"/>
        <v>0</v>
      </c>
      <c r="T52" s="7"/>
      <c r="U52" s="5"/>
      <c r="V52" s="6">
        <f t="shared" si="21"/>
        <v>0</v>
      </c>
      <c r="W52" s="7"/>
      <c r="X52" s="22">
        <f t="shared" si="22"/>
        <v>24</v>
      </c>
      <c r="Y52" s="22">
        <f t="shared" si="23"/>
        <v>86</v>
      </c>
      <c r="Z52" s="17"/>
      <c r="AC52" s="4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15" customHeight="1" x14ac:dyDescent="0.2">
      <c r="B53" s="16" t="s">
        <v>133</v>
      </c>
      <c r="C53" s="15" t="s">
        <v>205</v>
      </c>
      <c r="D53" s="15" t="s">
        <v>154</v>
      </c>
      <c r="E53" s="19" t="s">
        <v>148</v>
      </c>
      <c r="F53" s="5" t="s">
        <v>209</v>
      </c>
      <c r="G53" s="6">
        <f t="shared" si="16"/>
        <v>0</v>
      </c>
      <c r="H53" s="7">
        <v>37</v>
      </c>
      <c r="I53" s="5"/>
      <c r="J53" s="6">
        <f t="shared" si="17"/>
        <v>0</v>
      </c>
      <c r="K53" s="7">
        <v>37</v>
      </c>
      <c r="L53" s="5"/>
      <c r="M53" s="6">
        <f t="shared" si="18"/>
        <v>23</v>
      </c>
      <c r="N53" s="7">
        <v>28</v>
      </c>
      <c r="O53" s="5"/>
      <c r="P53" s="6">
        <f t="shared" si="19"/>
        <v>0</v>
      </c>
      <c r="Q53" s="22">
        <v>25</v>
      </c>
      <c r="R53" s="5"/>
      <c r="S53" s="6">
        <f t="shared" si="20"/>
        <v>0</v>
      </c>
      <c r="T53" s="7"/>
      <c r="U53" s="5"/>
      <c r="V53" s="6">
        <f t="shared" si="21"/>
        <v>0</v>
      </c>
      <c r="W53" s="7"/>
      <c r="X53" s="7">
        <f t="shared" si="22"/>
        <v>23</v>
      </c>
      <c r="Y53" s="7">
        <f t="shared" si="23"/>
        <v>90</v>
      </c>
      <c r="Z53" s="17"/>
      <c r="AC53" s="4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15" customHeight="1" x14ac:dyDescent="0.2">
      <c r="B54" s="16" t="s">
        <v>134</v>
      </c>
      <c r="C54" s="15" t="s">
        <v>147</v>
      </c>
      <c r="D54" s="15" t="s">
        <v>12</v>
      </c>
      <c r="E54" s="21"/>
      <c r="F54" s="5" t="s">
        <v>209</v>
      </c>
      <c r="G54" s="6">
        <f t="shared" si="16"/>
        <v>0</v>
      </c>
      <c r="H54" s="7">
        <v>37</v>
      </c>
      <c r="I54" s="5"/>
      <c r="J54" s="6">
        <f t="shared" si="17"/>
        <v>21</v>
      </c>
      <c r="K54" s="7">
        <v>30</v>
      </c>
      <c r="L54" s="5"/>
      <c r="M54" s="6">
        <f t="shared" si="18"/>
        <v>0</v>
      </c>
      <c r="N54" s="7">
        <v>34</v>
      </c>
      <c r="O54" s="5"/>
      <c r="P54" s="6">
        <f t="shared" si="19"/>
        <v>0</v>
      </c>
      <c r="Q54" s="22">
        <v>25</v>
      </c>
      <c r="R54" s="5"/>
      <c r="S54" s="6">
        <f t="shared" si="20"/>
        <v>0</v>
      </c>
      <c r="T54" s="7"/>
      <c r="U54" s="5"/>
      <c r="V54" s="6">
        <f t="shared" si="21"/>
        <v>0</v>
      </c>
      <c r="W54" s="7"/>
      <c r="X54" s="22">
        <f t="shared" si="22"/>
        <v>21</v>
      </c>
      <c r="Y54" s="22">
        <f t="shared" si="23"/>
        <v>89</v>
      </c>
      <c r="Z54" s="17"/>
      <c r="AC54" s="43"/>
      <c r="AF54" s="4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15" customHeight="1" x14ac:dyDescent="0.2">
      <c r="B55" s="16" t="s">
        <v>135</v>
      </c>
      <c r="C55" s="15" t="s">
        <v>204</v>
      </c>
      <c r="D55" s="15" t="s">
        <v>12</v>
      </c>
      <c r="E55" s="19"/>
      <c r="F55" s="5" t="s">
        <v>209</v>
      </c>
      <c r="G55" s="6">
        <f t="shared" si="16"/>
        <v>0</v>
      </c>
      <c r="H55" s="7">
        <v>37</v>
      </c>
      <c r="I55" s="5"/>
      <c r="J55" s="6">
        <f t="shared" si="17"/>
        <v>0</v>
      </c>
      <c r="K55" s="7">
        <v>37</v>
      </c>
      <c r="L55" s="5"/>
      <c r="M55" s="6">
        <f t="shared" si="18"/>
        <v>20</v>
      </c>
      <c r="N55" s="7">
        <v>31</v>
      </c>
      <c r="O55" s="5"/>
      <c r="P55" s="6">
        <f t="shared" si="19"/>
        <v>0</v>
      </c>
      <c r="Q55" s="22">
        <v>25</v>
      </c>
      <c r="R55" s="5"/>
      <c r="S55" s="6">
        <f t="shared" si="20"/>
        <v>0</v>
      </c>
      <c r="T55" s="7"/>
      <c r="U55" s="5"/>
      <c r="V55" s="6">
        <f t="shared" si="21"/>
        <v>0</v>
      </c>
      <c r="W55" s="7"/>
      <c r="X55" s="22">
        <f t="shared" si="22"/>
        <v>20</v>
      </c>
      <c r="Y55" s="22">
        <f t="shared" si="23"/>
        <v>93</v>
      </c>
      <c r="Z55" s="17"/>
      <c r="AC55" s="43"/>
      <c r="AF55" s="4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15" customHeight="1" x14ac:dyDescent="0.2">
      <c r="B56" s="16" t="s">
        <v>136</v>
      </c>
      <c r="C56" s="15" t="s">
        <v>10</v>
      </c>
      <c r="D56" s="15" t="s">
        <v>12</v>
      </c>
      <c r="E56" s="18"/>
      <c r="F56" s="5"/>
      <c r="G56" s="6">
        <f t="shared" si="16"/>
        <v>19</v>
      </c>
      <c r="H56" s="7">
        <v>32</v>
      </c>
      <c r="I56" s="5" t="s">
        <v>209</v>
      </c>
      <c r="J56" s="6">
        <f t="shared" si="17"/>
        <v>0</v>
      </c>
      <c r="K56" s="7">
        <v>37</v>
      </c>
      <c r="L56" s="5"/>
      <c r="M56" s="6">
        <f t="shared" si="18"/>
        <v>0</v>
      </c>
      <c r="N56" s="7">
        <v>34</v>
      </c>
      <c r="O56" s="5"/>
      <c r="P56" s="6">
        <f t="shared" si="19"/>
        <v>0</v>
      </c>
      <c r="Q56" s="22">
        <v>25</v>
      </c>
      <c r="R56" s="5"/>
      <c r="S56" s="6">
        <f t="shared" si="20"/>
        <v>0</v>
      </c>
      <c r="T56" s="7"/>
      <c r="U56" s="5"/>
      <c r="V56" s="6">
        <f t="shared" si="21"/>
        <v>0</v>
      </c>
      <c r="W56" s="7"/>
      <c r="X56" s="22">
        <f t="shared" si="22"/>
        <v>19</v>
      </c>
      <c r="Y56" s="22">
        <f t="shared" si="23"/>
        <v>91</v>
      </c>
      <c r="Z56" s="17"/>
      <c r="AC56" s="23"/>
      <c r="AF56" s="44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15" customHeight="1" x14ac:dyDescent="0.2">
      <c r="B57" s="16" t="s">
        <v>137</v>
      </c>
      <c r="C57" s="15" t="s">
        <v>203</v>
      </c>
      <c r="D57" s="15" t="s">
        <v>15</v>
      </c>
      <c r="E57" s="19"/>
      <c r="F57" s="5" t="s">
        <v>209</v>
      </c>
      <c r="G57" s="6">
        <f t="shared" si="16"/>
        <v>0</v>
      </c>
      <c r="H57" s="7">
        <v>37</v>
      </c>
      <c r="I57" s="5"/>
      <c r="J57" s="6">
        <f t="shared" si="17"/>
        <v>0</v>
      </c>
      <c r="K57" s="7">
        <v>37</v>
      </c>
      <c r="L57" s="5"/>
      <c r="M57" s="6">
        <f t="shared" si="18"/>
        <v>18</v>
      </c>
      <c r="N57" s="7">
        <v>33</v>
      </c>
      <c r="O57" s="5"/>
      <c r="P57" s="6">
        <f t="shared" si="19"/>
        <v>0</v>
      </c>
      <c r="Q57" s="22">
        <v>25</v>
      </c>
      <c r="R57" s="5"/>
      <c r="S57" s="6">
        <f t="shared" si="20"/>
        <v>0</v>
      </c>
      <c r="T57" s="7"/>
      <c r="U57" s="5"/>
      <c r="V57" s="6">
        <f t="shared" si="21"/>
        <v>0</v>
      </c>
      <c r="W57" s="7"/>
      <c r="X57" s="22">
        <f t="shared" si="22"/>
        <v>18</v>
      </c>
      <c r="Y57" s="22">
        <f t="shared" si="23"/>
        <v>95</v>
      </c>
      <c r="Z57" s="17"/>
      <c r="AC57" s="43"/>
      <c r="AF57" s="44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15" customHeight="1" x14ac:dyDescent="0.2">
      <c r="B58" s="16" t="s">
        <v>138</v>
      </c>
      <c r="C58" s="15" t="s">
        <v>57</v>
      </c>
      <c r="D58" s="15" t="s">
        <v>12</v>
      </c>
      <c r="E58" s="18"/>
      <c r="F58" s="5"/>
      <c r="G58" s="6">
        <f t="shared" si="16"/>
        <v>17</v>
      </c>
      <c r="H58" s="7">
        <v>34</v>
      </c>
      <c r="I58" s="5" t="s">
        <v>209</v>
      </c>
      <c r="J58" s="6">
        <f t="shared" si="17"/>
        <v>0</v>
      </c>
      <c r="K58" s="7">
        <v>37</v>
      </c>
      <c r="L58" s="5"/>
      <c r="M58" s="6">
        <f t="shared" si="18"/>
        <v>0</v>
      </c>
      <c r="N58" s="7">
        <v>34</v>
      </c>
      <c r="O58" s="5"/>
      <c r="P58" s="6">
        <f t="shared" si="19"/>
        <v>0</v>
      </c>
      <c r="Q58" s="22">
        <v>25</v>
      </c>
      <c r="R58" s="5"/>
      <c r="S58" s="6">
        <f t="shared" si="20"/>
        <v>0</v>
      </c>
      <c r="T58" s="7"/>
      <c r="U58" s="5"/>
      <c r="V58" s="6">
        <f t="shared" si="21"/>
        <v>0</v>
      </c>
      <c r="W58" s="7"/>
      <c r="X58" s="22">
        <f t="shared" si="22"/>
        <v>17</v>
      </c>
      <c r="Y58" s="22">
        <f t="shared" si="23"/>
        <v>93</v>
      </c>
      <c r="Z58" s="17"/>
      <c r="AC58" s="43"/>
      <c r="AF58" s="44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15" customHeight="1" x14ac:dyDescent="0.2">
      <c r="B59" s="16" t="s">
        <v>139</v>
      </c>
      <c r="C59" s="15" t="s">
        <v>159</v>
      </c>
      <c r="D59" s="15" t="s">
        <v>13</v>
      </c>
      <c r="E59" s="19"/>
      <c r="F59" s="5" t="s">
        <v>209</v>
      </c>
      <c r="G59" s="6">
        <f t="shared" si="16"/>
        <v>0</v>
      </c>
      <c r="H59" s="7">
        <v>37</v>
      </c>
      <c r="I59" s="5"/>
      <c r="J59" s="6">
        <f t="shared" si="17"/>
        <v>15</v>
      </c>
      <c r="K59" s="7">
        <v>36</v>
      </c>
      <c r="L59" s="5"/>
      <c r="M59" s="6">
        <f t="shared" si="18"/>
        <v>0</v>
      </c>
      <c r="N59" s="7">
        <v>34</v>
      </c>
      <c r="O59" s="5"/>
      <c r="P59" s="6">
        <f t="shared" si="19"/>
        <v>0</v>
      </c>
      <c r="Q59" s="22">
        <v>25</v>
      </c>
      <c r="R59" s="5"/>
      <c r="S59" s="6">
        <f t="shared" si="20"/>
        <v>0</v>
      </c>
      <c r="T59" s="7"/>
      <c r="U59" s="5"/>
      <c r="V59" s="6">
        <f t="shared" si="21"/>
        <v>0</v>
      </c>
      <c r="W59" s="7"/>
      <c r="X59" s="22">
        <f t="shared" si="22"/>
        <v>15</v>
      </c>
      <c r="Y59" s="22">
        <f t="shared" si="23"/>
        <v>95</v>
      </c>
      <c r="Z59" s="17"/>
      <c r="AC59" s="4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15" customHeight="1" x14ac:dyDescent="0.2">
      <c r="B60" s="16" t="s">
        <v>140</v>
      </c>
      <c r="C60" s="15"/>
      <c r="D60" s="15"/>
      <c r="E60" s="19"/>
      <c r="F60" s="5"/>
      <c r="G60" s="6">
        <f t="shared" ref="G60:G64" si="24">IF(H60&gt;$I$81,0,IF(H60=1,50)+IF(H60=2,49)+IF(H60=3,48)+IF(H60=4,47)+IF(H60=5,46)+IF(H60=6,45)+IF(H60=7,44)+IF(H60=8,43)+IF(H60=9,42)+IF(H60=10,41)+IF(H60=11,40)+IF(H60=12,39)+IF(H60=13,38)+IF(H60=14,37)+IF(H60=15,36)+IF(H60=16,35)+IF(H60=17,34)+IF(H60=18,33)+IF(H60=19,32)+IF(H60=20,31)+IF(H60=21,30)+IF(H60=22,29)+IF(H60=23,28)+IF(H60=24,27)+IF(H60=25,26)+IF(H60=26,25)+IF(H60=27,24)+IF(H60=28,23)+IF(H60=29,22)+IF(H60=30,21)+IF(H60=31,20)+IF(H60=32,19)+IF(H60=33,18)+IF(H60=34,17)+IF(H60=35,16)+IF(H60=36,15)+IF(H60=37,14)+IF(H60=38,13)+IF(H60=39,12)+IF(H60=40,11)+IF(H60=41,10)+IF(H60=42,9)+IF(H60=43,8)+IF(H60=44,7)+IF(H60=45,6)+IF(H60=46,5)+IF(H60=47,4)+IF(H60=48,3)+IF(H60=49,2)+IF(H60=50,1))</f>
        <v>0</v>
      </c>
      <c r="H60" s="7"/>
      <c r="I60" s="5"/>
      <c r="J60" s="6">
        <f t="shared" ref="J60:J64" si="25">IF(K60&gt;$L$81,0,IF(K60=1,50)+IF(K60=2,49)+IF(K60=3,48)+IF(K60=4,47)+IF(K60=5,46)+IF(K60=6,45)+IF(K60=7,44)+IF(K60=8,43)+IF(K60=9,42)+IF(K60=10,41)+IF(K60=11,40)+IF(K60=12,39)+IF(K60=13,38)+IF(K60=14,37)+IF(K60=15,36)+IF(K60=16,35)+IF(K60=17,34)+IF(K60=18,33)+IF(K60=19,32)+IF(K60=20,31)+IF(K60=21,30)+IF(K60=22,29)+IF(K60=23,28)+IF(K60=24,27)+IF(K60=25,26)+IF(K60=26,25)+IF(K60=27,24)+IF(K60=28,23)+IF(K60=29,22)+IF(K60=30,21)+IF(K60=31,20)+IF(K60=32,19)+IF(K60=33,18)+IF(K60=34,17)+IF(K60=35,16)+IF(K60=36,15)+IF(K60=37,14)+IF(K60=38,13)+IF(K60=39,12)+IF(K60=40,11)+IF(K60=41,10)+IF(K60=42,9)+IF(K60=43,8)+IF(K60=44,7)+IF(K60=45,6)+IF(K60=46,5)+IF(K60=47,4)+IF(K60=48,3)+IF(K60=49,2)+IF(K60=50,1))</f>
        <v>0</v>
      </c>
      <c r="K60" s="7"/>
      <c r="L60" s="5"/>
      <c r="M60" s="6">
        <f t="shared" ref="M60:M64" si="26">IF(N60&gt;$O$81,0,IF(N60=1,50)+IF(N60=2,49)+IF(N60=3,48)+IF(N60=4,47)+IF(N60=5,46)+IF(N60=6,45)+IF(N60=7,44)+IF(N60=8,43)+IF(N60=9,42)+IF(N60=10,41)+IF(N60=11,40)+IF(N60=12,39)+IF(N60=13,38)+IF(N60=14,37)+IF(N60=15,36)+IF(N60=16,35)+IF(N60=17,34)+IF(N60=18,33)+IF(N60=19,32)+IF(N60=20,31)+IF(N60=21,30)+IF(N60=22,29)+IF(N60=23,28)+IF(N60=24,27)+IF(N60=25,26)+IF(N60=26,25)+IF(N60=27,24)+IF(N60=28,23)+IF(N60=29,22)+IF(N60=30,21)+IF(N60=31,20)+IF(N60=32,19)+IF(N60=33,18)+IF(N60=34,17)+IF(N60=35,16)+IF(N60=36,15)+IF(N60=37,14)+IF(N60=38,13)+IF(N60=39,12)+IF(N60=40,11)+IF(N60=41,10)+IF(N60=42,9)+IF(N60=43,8)+IF(N60=44,7)+IF(N60=45,6)+IF(N60=46,5)+IF(N60=47,4)+IF(N60=48,3)+IF(N60=49,2)+IF(N60=50,1))</f>
        <v>0</v>
      </c>
      <c r="N60" s="7"/>
      <c r="O60" s="5"/>
      <c r="P60" s="6">
        <f t="shared" ref="P60:P64" si="27">IF(Q60&gt;$R$81,0,IF(Q60=1,50)+IF(Q60=2,49)+IF(Q60=3,48)+IF(Q60=4,47)+IF(Q60=5,46)+IF(Q60=6,45)+IF(Q60=7,44)+IF(Q60=8,43)+IF(Q60=9,42)+IF(Q60=10,41)+IF(Q60=11,40)+IF(Q60=12,39)+IF(Q60=13,38)+IF(Q60=14,37)+IF(Q60=15,36)+IF(Q60=16,35)+IF(Q60=17,34)+IF(Q60=18,33)+IF(Q60=19,32)+IF(Q60=20,31)+IF(Q60=21,30)+IF(Q60=22,29)+IF(Q60=23,28)+IF(Q60=24,27)+IF(Q60=25,26)+IF(Q60=26,25)+IF(Q60=27,24)+IF(Q60=28,23)+IF(Q60=29,22)+IF(Q60=30,21)+IF(Q60=31,20)+IF(Q60=32,19)+IF(Q60=33,18)+IF(Q60=34,17)+IF(Q60=35,16)+IF(Q60=36,15)+IF(Q60=37,14)+IF(Q60=38,13)+IF(Q60=39,12)+IF(Q60=40,11)+IF(Q60=41,10)+IF(Q60=42,9)+IF(Q60=43,8)+IF(Q60=44,7)+IF(Q60=45,6)+IF(Q60=46,5)+IF(Q60=47,4)+IF(Q60=48,3)+IF(Q60=49,2)+IF(Q60=50,1))</f>
        <v>0</v>
      </c>
      <c r="Q60" s="7"/>
      <c r="R60" s="5"/>
      <c r="S60" s="6">
        <f t="shared" ref="S60:S64" si="28">IF(T60&gt;$U$81,0,IF(T60=1,50)+IF(T60=2,49)+IF(T60=3,48)+IF(T60=4,47)+IF(T60=5,46)+IF(T60=6,45)+IF(T60=7,44)+IF(T60=8,43)+IF(T60=9,42)+IF(T60=10,41)+IF(T60=11,40)+IF(T60=12,39)+IF(T60=13,38)+IF(T60=14,37)+IF(T60=15,36)+IF(T60=16,35)+IF(T60=17,34)+IF(T60=18,33)+IF(T60=19,32)+IF(T60=20,31)+IF(T60=21,30)+IF(T60=22,29)+IF(T60=23,28)+IF(T60=24,27)+IF(T60=25,26)+IF(T60=26,25)+IF(T60=27,24)+IF(T60=28,23)+IF(T60=29,22)+IF(T60=30,21)+IF(T60=31,20)+IF(T60=32,19)+IF(T60=33,18)+IF(T60=34,17)+IF(T60=35,16)+IF(T60=36,15)+IF(T60=37,14)+IF(T60=38,13)+IF(T60=39,12)+IF(T60=40,11)+IF(T60=41,10)+IF(T60=42,9)+IF(T60=43,8)+IF(T60=44,7)+IF(T60=45,6)+IF(T60=46,5)+IF(T60=47,4)+IF(T60=48,3)+IF(T60=49,2)+IF(T60=50,1))</f>
        <v>0</v>
      </c>
      <c r="T60" s="7"/>
      <c r="U60" s="5"/>
      <c r="V60" s="6">
        <f t="shared" ref="V60:V64" si="29">IF(W60&gt;$X$81,0,IF(W60=1,50)+IF(W60=2,49)+IF(W60=3,48)+IF(W60=4,47)+IF(W60=5,46)+IF(W60=6,45)+IF(W60=7,44)+IF(W60=8,43)+IF(W60=9,42)+IF(W60=10,41)+IF(W60=11,40)+IF(W60=12,39)+IF(W60=13,38)+IF(W60=14,37)+IF(W60=15,36)+IF(W60=16,35)+IF(W60=17,34)+IF(W60=18,33)+IF(W60=19,32)+IF(W60=20,31)+IF(W60=21,30)+IF(W60=22,29)+IF(W60=23,28)+IF(W60=24,27)+IF(W60=25,26)+IF(W60=26,25)+IF(W60=27,24)+IF(W60=28,23)+IF(W60=29,22)+IF(W60=30,21)+IF(W60=31,20)+IF(W60=32,19)+IF(W60=33,18)+IF(W60=34,17)+IF(W60=35,16)+IF(W60=36,15)+IF(W60=37,14)+IF(W60=38,13)+IF(W60=39,12)+IF(W60=40,11)+IF(W60=41,10)+IF(W60=42,9)+IF(W60=43,8)+IF(W60=44,7)+IF(W60=45,6)+IF(W60=46,5)+IF(W60=47,4)+IF(W60=48,3)+IF(W60=49,2)+IF(W60=50,1))</f>
        <v>0</v>
      </c>
      <c r="W60" s="7"/>
      <c r="X60" s="7">
        <f t="shared" ref="X60:X64" si="30">IF(F60="X",0,G60)+IF(I60="X",0,J60)+IF(L60="X",0,M60)+IF(O60="X",0,P60)+IF(R60="X",0,S60)+IF(U60="X",0,V60)</f>
        <v>0</v>
      </c>
      <c r="Y60" s="7">
        <f t="shared" ref="Y60:Y64" si="31">IF(F60="X",0,H60)+IF(I60="X",0,K60)+IF(L60="X",0,N60)+IF(O60="X",0,Q60)+IF(R60="X",0,T60)+IF(U60="X",0,W60)</f>
        <v>0</v>
      </c>
      <c r="Z60" s="17"/>
      <c r="AC60" s="4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15" customHeight="1" x14ac:dyDescent="0.2">
      <c r="B61" s="16" t="s">
        <v>141</v>
      </c>
      <c r="C61" s="15"/>
      <c r="D61" s="15"/>
      <c r="E61" s="19"/>
      <c r="F61" s="5"/>
      <c r="G61" s="6">
        <f t="shared" si="24"/>
        <v>0</v>
      </c>
      <c r="H61" s="7"/>
      <c r="I61" s="5"/>
      <c r="J61" s="6">
        <f t="shared" si="25"/>
        <v>0</v>
      </c>
      <c r="K61" s="7"/>
      <c r="L61" s="5"/>
      <c r="M61" s="6">
        <f t="shared" si="26"/>
        <v>0</v>
      </c>
      <c r="N61" s="7"/>
      <c r="O61" s="5"/>
      <c r="P61" s="6">
        <f t="shared" si="27"/>
        <v>0</v>
      </c>
      <c r="Q61" s="7"/>
      <c r="R61" s="5"/>
      <c r="S61" s="6">
        <f t="shared" si="28"/>
        <v>0</v>
      </c>
      <c r="T61" s="7"/>
      <c r="U61" s="5"/>
      <c r="V61" s="6">
        <f t="shared" si="29"/>
        <v>0</v>
      </c>
      <c r="W61" s="7"/>
      <c r="X61" s="7">
        <f t="shared" si="30"/>
        <v>0</v>
      </c>
      <c r="Y61" s="7">
        <f t="shared" si="31"/>
        <v>0</v>
      </c>
      <c r="Z61" s="17"/>
      <c r="AC61" s="4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15" customHeight="1" x14ac:dyDescent="0.2">
      <c r="B62" s="16" t="s">
        <v>142</v>
      </c>
      <c r="C62" s="41"/>
      <c r="D62" s="41"/>
      <c r="E62" s="20"/>
      <c r="F62" s="5"/>
      <c r="G62" s="6">
        <f t="shared" si="24"/>
        <v>0</v>
      </c>
      <c r="H62" s="7"/>
      <c r="I62" s="5"/>
      <c r="J62" s="6">
        <f t="shared" si="25"/>
        <v>0</v>
      </c>
      <c r="K62" s="7"/>
      <c r="L62" s="5"/>
      <c r="M62" s="6">
        <f t="shared" si="26"/>
        <v>0</v>
      </c>
      <c r="N62" s="7"/>
      <c r="O62" s="5"/>
      <c r="P62" s="6">
        <f t="shared" si="27"/>
        <v>0</v>
      </c>
      <c r="Q62" s="7"/>
      <c r="R62" s="5"/>
      <c r="S62" s="6">
        <f t="shared" si="28"/>
        <v>0</v>
      </c>
      <c r="T62" s="7"/>
      <c r="U62" s="5"/>
      <c r="V62" s="6">
        <f t="shared" si="29"/>
        <v>0</v>
      </c>
      <c r="W62" s="7"/>
      <c r="X62" s="22">
        <f t="shared" si="30"/>
        <v>0</v>
      </c>
      <c r="Y62" s="22">
        <f t="shared" si="31"/>
        <v>0</v>
      </c>
      <c r="Z62" s="17"/>
      <c r="AC62" s="4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15" customHeight="1" x14ac:dyDescent="0.2">
      <c r="B63" s="16" t="s">
        <v>143</v>
      </c>
      <c r="C63" s="15"/>
      <c r="D63" s="15"/>
      <c r="E63" s="19"/>
      <c r="F63" s="5"/>
      <c r="G63" s="6">
        <f t="shared" si="24"/>
        <v>0</v>
      </c>
      <c r="H63" s="7"/>
      <c r="I63" s="5"/>
      <c r="J63" s="6">
        <f t="shared" si="25"/>
        <v>0</v>
      </c>
      <c r="K63" s="7"/>
      <c r="L63" s="5"/>
      <c r="M63" s="6">
        <f t="shared" si="26"/>
        <v>0</v>
      </c>
      <c r="N63" s="7"/>
      <c r="O63" s="5"/>
      <c r="P63" s="6">
        <f t="shared" si="27"/>
        <v>0</v>
      </c>
      <c r="Q63" s="7"/>
      <c r="R63" s="5"/>
      <c r="S63" s="6">
        <f t="shared" si="28"/>
        <v>0</v>
      </c>
      <c r="T63" s="7"/>
      <c r="U63" s="5"/>
      <c r="V63" s="6">
        <f t="shared" si="29"/>
        <v>0</v>
      </c>
      <c r="W63" s="7"/>
      <c r="X63" s="7">
        <f t="shared" si="30"/>
        <v>0</v>
      </c>
      <c r="Y63" s="7">
        <f t="shared" si="31"/>
        <v>0</v>
      </c>
      <c r="Z63" s="17"/>
      <c r="AC63" s="4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15" customHeight="1" x14ac:dyDescent="0.2">
      <c r="B64" s="16" t="s">
        <v>144</v>
      </c>
      <c r="C64" s="15"/>
      <c r="D64" s="15"/>
      <c r="E64" s="19"/>
      <c r="F64" s="5"/>
      <c r="G64" s="6">
        <f t="shared" si="24"/>
        <v>0</v>
      </c>
      <c r="H64" s="7"/>
      <c r="I64" s="5"/>
      <c r="J64" s="6">
        <f t="shared" si="25"/>
        <v>0</v>
      </c>
      <c r="K64" s="7"/>
      <c r="L64" s="5"/>
      <c r="M64" s="6">
        <f t="shared" si="26"/>
        <v>0</v>
      </c>
      <c r="N64" s="7"/>
      <c r="O64" s="5"/>
      <c r="P64" s="6">
        <f t="shared" si="27"/>
        <v>0</v>
      </c>
      <c r="Q64" s="7"/>
      <c r="R64" s="5"/>
      <c r="S64" s="6">
        <f t="shared" si="28"/>
        <v>0</v>
      </c>
      <c r="T64" s="7"/>
      <c r="U64" s="5"/>
      <c r="V64" s="6">
        <f t="shared" si="29"/>
        <v>0</v>
      </c>
      <c r="W64" s="7"/>
      <c r="X64" s="7">
        <f t="shared" si="30"/>
        <v>0</v>
      </c>
      <c r="Y64" s="7">
        <f t="shared" si="31"/>
        <v>0</v>
      </c>
      <c r="Z64" s="17"/>
      <c r="AC64" s="4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4.5" customHeight="1" x14ac:dyDescent="0.2">
      <c r="B65" s="9"/>
      <c r="C65" s="12"/>
      <c r="D65" s="29"/>
      <c r="E65" s="9"/>
      <c r="F65" s="29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29"/>
      <c r="X65" s="29"/>
      <c r="Y65" s="29"/>
      <c r="Z65" s="29"/>
      <c r="AC65" s="2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5" customHeight="1" x14ac:dyDescent="0.2">
      <c r="B66" s="9"/>
      <c r="C66" s="11"/>
      <c r="D66" s="238" t="s">
        <v>24</v>
      </c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"/>
      <c r="X66" s="2"/>
      <c r="Y66" s="2"/>
      <c r="Z66" s="2"/>
      <c r="AC66" s="2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5" customHeight="1" x14ac:dyDescent="0.2">
      <c r="B67" s="9"/>
      <c r="C67" s="12" t="s">
        <v>19</v>
      </c>
      <c r="D67" s="238" t="s">
        <v>25</v>
      </c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C67" s="2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5" customHeight="1" x14ac:dyDescent="0.2">
      <c r="B68" s="9"/>
      <c r="C68" s="12" t="s">
        <v>1</v>
      </c>
      <c r="D68" s="238" t="s">
        <v>26</v>
      </c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C68" s="2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5" customHeight="1" x14ac:dyDescent="0.2">
      <c r="B69" s="9"/>
      <c r="C69" s="12"/>
      <c r="D69" s="29"/>
      <c r="E69" s="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C69" s="2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5" customHeight="1" x14ac:dyDescent="0.2">
      <c r="B70" s="9"/>
      <c r="C70" s="12"/>
      <c r="D70" s="29"/>
      <c r="E70" s="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C70" s="2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5" customHeight="1" x14ac:dyDescent="0.2">
      <c r="B71" s="9"/>
      <c r="C71" s="13"/>
      <c r="D71" s="13"/>
      <c r="E71" s="9"/>
      <c r="F71" s="1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"/>
      <c r="T71" s="2"/>
      <c r="U71" s="2"/>
      <c r="V71" s="2"/>
      <c r="W71" s="2"/>
      <c r="X71" s="2"/>
      <c r="Y71" s="2"/>
      <c r="Z71" s="2"/>
      <c r="AC71" s="2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5" customHeight="1" x14ac:dyDescent="0.2">
      <c r="B72" s="9"/>
      <c r="C72" s="13"/>
      <c r="D72" s="13"/>
      <c r="E72" s="9"/>
      <c r="F72" s="1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2"/>
      <c r="T72" s="2"/>
      <c r="U72" s="2"/>
      <c r="V72" s="2"/>
      <c r="W72" s="2"/>
      <c r="X72" s="2"/>
      <c r="Y72" s="2"/>
      <c r="Z72" s="2"/>
      <c r="AC72" s="2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5" customHeight="1" x14ac:dyDescent="0.2">
      <c r="B73" s="2"/>
      <c r="C73" s="2" t="s">
        <v>35</v>
      </c>
      <c r="D73" s="2"/>
      <c r="E73" s="34"/>
      <c r="F73" s="2"/>
      <c r="G73" s="2"/>
      <c r="H73" s="2"/>
      <c r="I73" s="2"/>
      <c r="J73" s="2"/>
      <c r="K73" s="2"/>
      <c r="L73" s="2"/>
      <c r="M73" s="2"/>
      <c r="N73" s="10"/>
      <c r="O73" s="10"/>
      <c r="P73" s="10"/>
      <c r="Q73" s="10"/>
      <c r="R73" s="10"/>
      <c r="S73" s="2"/>
      <c r="T73" s="2"/>
      <c r="U73" s="2"/>
      <c r="V73" s="2" t="s">
        <v>23</v>
      </c>
      <c r="W73" s="2"/>
      <c r="X73" s="2"/>
      <c r="Y73" s="2"/>
      <c r="Z73" s="2"/>
      <c r="AC73" s="2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5" customHeight="1" x14ac:dyDescent="0.2">
      <c r="B74" s="2"/>
      <c r="C74" s="2"/>
      <c r="D74" s="2"/>
      <c r="E74" s="3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C74" s="2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5" customHeight="1" x14ac:dyDescent="0.2">
      <c r="B75" s="2"/>
      <c r="C75" s="239" t="s">
        <v>217</v>
      </c>
      <c r="D75" s="239"/>
      <c r="E75" s="35"/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 t="s">
        <v>23</v>
      </c>
      <c r="W75" s="2"/>
      <c r="X75" s="2"/>
      <c r="Y75" s="2"/>
      <c r="Z75" s="2"/>
      <c r="AC75" s="2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5" customHeight="1" x14ac:dyDescent="0.2">
      <c r="B76" s="2"/>
      <c r="C76" s="239"/>
      <c r="D76" s="239"/>
      <c r="E76" s="35"/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C76" s="2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5" customHeight="1" x14ac:dyDescent="0.2">
      <c r="B77" s="2"/>
      <c r="C77" s="2"/>
      <c r="D77" s="2"/>
      <c r="E77" s="3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C77" s="2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5" customHeight="1" x14ac:dyDescent="0.2">
      <c r="B78" s="2"/>
      <c r="C78" s="2"/>
      <c r="D78" s="2"/>
      <c r="E78" s="3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C78" s="2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5" customHeight="1" x14ac:dyDescent="0.2">
      <c r="A79" s="3"/>
      <c r="B79" s="3"/>
      <c r="C79" s="3"/>
      <c r="D79" s="3"/>
      <c r="E79" s="3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3"/>
      <c r="AC79" s="2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5" hidden="1" customHeight="1" outlineLevel="1" x14ac:dyDescent="0.2">
      <c r="B80" s="257" t="s">
        <v>27</v>
      </c>
      <c r="C80" s="258"/>
      <c r="D80" s="258"/>
      <c r="E80" s="258"/>
      <c r="F80" s="258"/>
      <c r="G80" s="258"/>
      <c r="H80" s="27"/>
      <c r="I80" s="243" t="s">
        <v>28</v>
      </c>
      <c r="J80" s="243"/>
      <c r="K80" s="25"/>
      <c r="L80" s="243" t="s">
        <v>29</v>
      </c>
      <c r="M80" s="243"/>
      <c r="N80" s="25"/>
      <c r="O80" s="243" t="s">
        <v>30</v>
      </c>
      <c r="P80" s="243"/>
      <c r="Q80" s="25"/>
      <c r="R80" s="243" t="s">
        <v>31</v>
      </c>
      <c r="S80" s="243"/>
      <c r="T80" s="25"/>
      <c r="U80" s="243" t="s">
        <v>32</v>
      </c>
      <c r="V80" s="243"/>
      <c r="W80" s="25"/>
      <c r="X80" s="201" t="s">
        <v>33</v>
      </c>
      <c r="Y80" s="3"/>
      <c r="Z80" s="23"/>
      <c r="AC80" s="2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5" hidden="1" customHeight="1" outlineLevel="1" x14ac:dyDescent="0.2">
      <c r="B81" s="259" t="s">
        <v>34</v>
      </c>
      <c r="C81" s="260"/>
      <c r="D81" s="260"/>
      <c r="E81" s="260"/>
      <c r="F81" s="260"/>
      <c r="G81" s="260"/>
      <c r="H81" s="28"/>
      <c r="I81" s="236">
        <v>36</v>
      </c>
      <c r="J81" s="237"/>
      <c r="K81" s="26"/>
      <c r="L81" s="236">
        <v>36</v>
      </c>
      <c r="M81" s="237"/>
      <c r="N81" s="26"/>
      <c r="O81" s="236">
        <v>33</v>
      </c>
      <c r="P81" s="237"/>
      <c r="Q81" s="26"/>
      <c r="R81" s="236">
        <v>24</v>
      </c>
      <c r="S81" s="237"/>
      <c r="T81" s="26"/>
      <c r="U81" s="236"/>
      <c r="V81" s="237"/>
      <c r="W81" s="26"/>
      <c r="X81" s="202"/>
      <c r="Y81" s="3"/>
      <c r="Z81" s="23"/>
      <c r="AC81" s="2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5" customHeight="1" collapsed="1" x14ac:dyDescent="0.2">
      <c r="A82" s="3"/>
      <c r="B82" s="3"/>
      <c r="C82" s="3"/>
      <c r="D82" s="3"/>
      <c r="E82" s="3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3"/>
      <c r="AC82" s="2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5" customHeight="1" x14ac:dyDescent="0.2">
      <c r="A83" s="3"/>
      <c r="B83" s="3"/>
      <c r="C83" s="3"/>
      <c r="D83" s="3"/>
      <c r="E83" s="3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3"/>
      <c r="AC83" s="2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5" customHeight="1" x14ac:dyDescent="0.2">
      <c r="A84" s="3"/>
      <c r="B84" s="3"/>
      <c r="C84" s="3"/>
      <c r="D84" s="3"/>
      <c r="E84" s="3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3"/>
      <c r="AC84" s="2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5" customHeight="1" x14ac:dyDescent="0.2">
      <c r="A85" s="3"/>
      <c r="B85" s="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C85" s="2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s="23" customFormat="1" ht="15" customHeight="1" x14ac:dyDescent="0.2">
      <c r="AA86" s="42"/>
      <c r="AB86" s="42"/>
    </row>
    <row r="87" spans="1:49" s="23" customFormat="1" ht="15" customHeight="1" x14ac:dyDescent="0.2">
      <c r="AA87" s="42"/>
      <c r="AB87" s="42"/>
    </row>
    <row r="88" spans="1:49" s="23" customFormat="1" ht="15" customHeight="1" x14ac:dyDescent="0.2">
      <c r="AA88" s="42"/>
      <c r="AB88" s="42"/>
    </row>
    <row r="89" spans="1:49" s="23" customFormat="1" ht="15" customHeight="1" x14ac:dyDescent="0.2">
      <c r="AA89" s="42"/>
      <c r="AB89" s="42"/>
    </row>
    <row r="90" spans="1:49" s="23" customFormat="1" ht="15" customHeight="1" x14ac:dyDescent="0.2">
      <c r="AA90" s="42"/>
      <c r="AB90" s="42"/>
    </row>
    <row r="91" spans="1:49" s="23" customFormat="1" ht="15" customHeight="1" x14ac:dyDescent="0.2">
      <c r="AA91" s="42"/>
      <c r="AB91" s="42"/>
    </row>
    <row r="92" spans="1:49" s="23" customFormat="1" ht="15" customHeight="1" x14ac:dyDescent="0.2">
      <c r="AA92" s="42"/>
      <c r="AB92" s="42"/>
    </row>
    <row r="93" spans="1:49" s="23" customFormat="1" ht="15" customHeight="1" x14ac:dyDescent="0.2">
      <c r="AA93" s="42"/>
      <c r="AB93" s="42"/>
    </row>
    <row r="94" spans="1:49" s="23" customFormat="1" ht="15" customHeight="1" x14ac:dyDescent="0.2">
      <c r="AA94" s="42"/>
      <c r="AB94" s="42"/>
    </row>
    <row r="95" spans="1:49" s="23" customFormat="1" ht="15" customHeight="1" x14ac:dyDescent="0.2">
      <c r="AA95" s="42"/>
      <c r="AB95" s="42"/>
    </row>
    <row r="96" spans="1:49" s="23" customFormat="1" ht="15" customHeight="1" x14ac:dyDescent="0.2">
      <c r="AA96" s="42"/>
      <c r="AB96" s="42"/>
    </row>
    <row r="97" spans="27:28" s="23" customFormat="1" ht="15" customHeight="1" x14ac:dyDescent="0.2">
      <c r="AA97" s="42"/>
      <c r="AB97" s="42"/>
    </row>
    <row r="98" spans="27:28" s="23" customFormat="1" ht="15" customHeight="1" x14ac:dyDescent="0.2">
      <c r="AA98" s="42"/>
      <c r="AB98" s="42"/>
    </row>
    <row r="99" spans="27:28" s="23" customFormat="1" ht="15" customHeight="1" x14ac:dyDescent="0.2">
      <c r="AA99" s="42"/>
      <c r="AB99" s="42"/>
    </row>
    <row r="100" spans="27:28" s="23" customFormat="1" ht="15" customHeight="1" x14ac:dyDescent="0.2">
      <c r="AA100" s="42"/>
      <c r="AB100" s="42"/>
    </row>
    <row r="101" spans="27:28" s="23" customFormat="1" ht="15" customHeight="1" x14ac:dyDescent="0.2">
      <c r="AA101" s="42"/>
      <c r="AB101" s="42"/>
    </row>
    <row r="102" spans="27:28" s="23" customFormat="1" ht="15" customHeight="1" x14ac:dyDescent="0.2">
      <c r="AA102" s="42"/>
      <c r="AB102" s="42"/>
    </row>
    <row r="103" spans="27:28" s="23" customFormat="1" ht="15" customHeight="1" x14ac:dyDescent="0.2">
      <c r="AA103" s="42"/>
      <c r="AB103" s="42"/>
    </row>
    <row r="104" spans="27:28" s="23" customFormat="1" ht="15" customHeight="1" x14ac:dyDescent="0.2">
      <c r="AA104" s="42"/>
      <c r="AB104" s="42"/>
    </row>
    <row r="105" spans="27:28" s="23" customFormat="1" ht="15" customHeight="1" x14ac:dyDescent="0.2">
      <c r="AA105" s="42"/>
      <c r="AB105" s="42"/>
    </row>
    <row r="106" spans="27:28" s="23" customFormat="1" ht="15" customHeight="1" x14ac:dyDescent="0.2">
      <c r="AA106" s="42"/>
      <c r="AB106" s="42"/>
    </row>
    <row r="107" spans="27:28" s="23" customFormat="1" ht="15" customHeight="1" x14ac:dyDescent="0.2">
      <c r="AA107" s="42"/>
      <c r="AB107" s="42"/>
    </row>
    <row r="108" spans="27:28" s="23" customFormat="1" ht="15" customHeight="1" x14ac:dyDescent="0.2">
      <c r="AA108" s="42"/>
      <c r="AB108" s="42"/>
    </row>
    <row r="109" spans="27:28" s="23" customFormat="1" ht="15" customHeight="1" x14ac:dyDescent="0.2">
      <c r="AA109" s="42"/>
      <c r="AB109" s="42"/>
    </row>
    <row r="110" spans="27:28" s="23" customFormat="1" ht="15" customHeight="1" x14ac:dyDescent="0.2">
      <c r="AA110" s="42"/>
      <c r="AB110" s="42"/>
    </row>
    <row r="111" spans="27:28" s="23" customFormat="1" ht="15" customHeight="1" x14ac:dyDescent="0.2">
      <c r="AA111" s="42"/>
      <c r="AB111" s="42"/>
    </row>
    <row r="112" spans="27:28" s="23" customFormat="1" ht="15" customHeight="1" x14ac:dyDescent="0.2">
      <c r="AA112" s="42"/>
      <c r="AB112" s="42"/>
    </row>
    <row r="113" spans="27:28" s="23" customFormat="1" ht="15" customHeight="1" x14ac:dyDescent="0.2">
      <c r="AA113" s="42"/>
      <c r="AB113" s="42"/>
    </row>
    <row r="114" spans="27:28" s="23" customFormat="1" ht="15" customHeight="1" x14ac:dyDescent="0.2">
      <c r="AA114" s="42"/>
      <c r="AB114" s="42"/>
    </row>
    <row r="115" spans="27:28" s="23" customFormat="1" ht="15" customHeight="1" x14ac:dyDescent="0.2">
      <c r="AA115" s="42"/>
      <c r="AB115" s="42"/>
    </row>
    <row r="116" spans="27:28" s="23" customFormat="1" ht="15" customHeight="1" x14ac:dyDescent="0.2">
      <c r="AA116" s="42"/>
      <c r="AB116" s="42"/>
    </row>
    <row r="117" spans="27:28" s="23" customFormat="1" ht="15" customHeight="1" x14ac:dyDescent="0.2">
      <c r="AA117" s="42"/>
      <c r="AB117" s="42"/>
    </row>
    <row r="118" spans="27:28" s="23" customFormat="1" ht="15" customHeight="1" x14ac:dyDescent="0.2">
      <c r="AA118" s="42"/>
      <c r="AB118" s="42"/>
    </row>
    <row r="119" spans="27:28" s="23" customFormat="1" ht="15" customHeight="1" x14ac:dyDescent="0.2">
      <c r="AA119" s="42"/>
      <c r="AB119" s="42"/>
    </row>
    <row r="120" spans="27:28" s="23" customFormat="1" ht="15" customHeight="1" x14ac:dyDescent="0.2">
      <c r="AA120" s="42"/>
      <c r="AB120" s="42"/>
    </row>
    <row r="121" spans="27:28" s="23" customFormat="1" ht="15" customHeight="1" x14ac:dyDescent="0.2">
      <c r="AA121" s="42"/>
      <c r="AB121" s="42"/>
    </row>
    <row r="122" spans="27:28" s="23" customFormat="1" ht="15" customHeight="1" x14ac:dyDescent="0.2">
      <c r="AA122" s="42"/>
      <c r="AB122" s="42"/>
    </row>
    <row r="123" spans="27:28" s="23" customFormat="1" ht="15" customHeight="1" x14ac:dyDescent="0.2">
      <c r="AA123" s="42"/>
      <c r="AB123" s="42"/>
    </row>
    <row r="124" spans="27:28" s="23" customFormat="1" ht="15" customHeight="1" x14ac:dyDescent="0.2">
      <c r="AA124" s="42"/>
      <c r="AB124" s="42"/>
    </row>
    <row r="125" spans="27:28" s="23" customFormat="1" ht="15" customHeight="1" x14ac:dyDescent="0.2">
      <c r="AA125" s="42"/>
      <c r="AB125" s="42"/>
    </row>
    <row r="126" spans="27:28" s="23" customFormat="1" ht="15" customHeight="1" x14ac:dyDescent="0.2">
      <c r="AA126" s="42"/>
      <c r="AB126" s="42"/>
    </row>
    <row r="127" spans="27:28" s="23" customFormat="1" ht="15" customHeight="1" x14ac:dyDescent="0.2">
      <c r="AA127" s="42"/>
      <c r="AB127" s="42"/>
    </row>
    <row r="128" spans="27:28" s="23" customFormat="1" ht="15" customHeight="1" x14ac:dyDescent="0.2">
      <c r="AA128" s="42"/>
      <c r="AB128" s="42"/>
    </row>
    <row r="129" spans="27:28" s="23" customFormat="1" ht="15" customHeight="1" x14ac:dyDescent="0.2">
      <c r="AA129" s="42"/>
      <c r="AB129" s="42"/>
    </row>
    <row r="130" spans="27:28" s="23" customFormat="1" ht="15" customHeight="1" x14ac:dyDescent="0.2">
      <c r="AA130" s="42"/>
      <c r="AB130" s="42"/>
    </row>
    <row r="131" spans="27:28" s="23" customFormat="1" ht="15" customHeight="1" x14ac:dyDescent="0.2">
      <c r="AA131" s="42"/>
      <c r="AB131" s="42"/>
    </row>
    <row r="132" spans="27:28" s="23" customFormat="1" ht="15" customHeight="1" x14ac:dyDescent="0.2">
      <c r="AA132" s="42"/>
      <c r="AB132" s="42"/>
    </row>
    <row r="133" spans="27:28" s="23" customFormat="1" ht="15" customHeight="1" x14ac:dyDescent="0.2">
      <c r="AA133" s="42"/>
      <c r="AB133" s="42"/>
    </row>
    <row r="134" spans="27:28" s="23" customFormat="1" ht="15" customHeight="1" x14ac:dyDescent="0.2">
      <c r="AA134" s="42"/>
      <c r="AB134" s="42"/>
    </row>
    <row r="135" spans="27:28" s="23" customFormat="1" ht="15" customHeight="1" x14ac:dyDescent="0.2">
      <c r="AA135" s="42"/>
      <c r="AB135" s="42"/>
    </row>
    <row r="136" spans="27:28" s="23" customFormat="1" ht="15" customHeight="1" x14ac:dyDescent="0.2">
      <c r="AA136" s="42"/>
      <c r="AB136" s="42"/>
    </row>
    <row r="137" spans="27:28" s="23" customFormat="1" ht="15" customHeight="1" x14ac:dyDescent="0.2">
      <c r="AA137" s="42"/>
      <c r="AB137" s="42"/>
    </row>
    <row r="138" spans="27:28" s="23" customFormat="1" ht="15" customHeight="1" x14ac:dyDescent="0.2">
      <c r="AA138" s="42"/>
      <c r="AB138" s="42"/>
    </row>
    <row r="139" spans="27:28" s="23" customFormat="1" ht="15" customHeight="1" x14ac:dyDescent="0.2">
      <c r="AA139" s="42"/>
      <c r="AB139" s="42"/>
    </row>
    <row r="140" spans="27:28" s="23" customFormat="1" ht="15" customHeight="1" x14ac:dyDescent="0.2">
      <c r="AA140" s="42"/>
      <c r="AB140" s="42"/>
    </row>
    <row r="141" spans="27:28" s="23" customFormat="1" ht="15" customHeight="1" x14ac:dyDescent="0.2">
      <c r="AA141" s="42"/>
      <c r="AB141" s="42"/>
    </row>
    <row r="142" spans="27:28" s="23" customFormat="1" ht="15" customHeight="1" x14ac:dyDescent="0.2">
      <c r="AA142" s="42"/>
      <c r="AB142" s="42"/>
    </row>
    <row r="143" spans="27:28" s="23" customFormat="1" ht="15" customHeight="1" x14ac:dyDescent="0.2">
      <c r="AA143" s="42"/>
      <c r="AB143" s="42"/>
    </row>
    <row r="144" spans="27:28" s="23" customFormat="1" ht="15" customHeight="1" x14ac:dyDescent="0.2">
      <c r="AA144" s="42"/>
      <c r="AB144" s="42"/>
    </row>
    <row r="145" spans="27:28" s="23" customFormat="1" ht="15" customHeight="1" x14ac:dyDescent="0.2">
      <c r="AA145" s="42"/>
      <c r="AB145" s="42"/>
    </row>
    <row r="146" spans="27:28" s="23" customFormat="1" ht="15" customHeight="1" x14ac:dyDescent="0.2">
      <c r="AA146" s="42"/>
      <c r="AB146" s="42"/>
    </row>
    <row r="147" spans="27:28" s="23" customFormat="1" ht="15" customHeight="1" x14ac:dyDescent="0.2">
      <c r="AA147" s="42"/>
      <c r="AB147" s="42"/>
    </row>
    <row r="148" spans="27:28" s="23" customFormat="1" ht="15" customHeight="1" x14ac:dyDescent="0.2">
      <c r="AA148" s="42"/>
      <c r="AB148" s="42"/>
    </row>
    <row r="149" spans="27:28" s="23" customFormat="1" ht="15" customHeight="1" x14ac:dyDescent="0.2">
      <c r="AA149" s="42"/>
      <c r="AB149" s="42"/>
    </row>
    <row r="150" spans="27:28" s="23" customFormat="1" ht="15" customHeight="1" x14ac:dyDescent="0.2">
      <c r="AA150" s="42"/>
      <c r="AB150" s="42"/>
    </row>
    <row r="151" spans="27:28" s="23" customFormat="1" ht="15" customHeight="1" x14ac:dyDescent="0.2">
      <c r="AA151" s="42"/>
      <c r="AB151" s="42"/>
    </row>
    <row r="152" spans="27:28" s="23" customFormat="1" ht="15" customHeight="1" x14ac:dyDescent="0.2">
      <c r="AA152" s="42"/>
      <c r="AB152" s="42"/>
    </row>
    <row r="153" spans="27:28" s="23" customFormat="1" ht="15" customHeight="1" x14ac:dyDescent="0.2">
      <c r="AA153" s="42"/>
      <c r="AB153" s="42"/>
    </row>
    <row r="154" spans="27:28" s="23" customFormat="1" ht="15" customHeight="1" x14ac:dyDescent="0.2">
      <c r="AA154" s="42"/>
      <c r="AB154" s="42"/>
    </row>
    <row r="155" spans="27:28" s="23" customFormat="1" ht="15" customHeight="1" x14ac:dyDescent="0.2">
      <c r="AA155" s="42"/>
      <c r="AB155" s="42"/>
    </row>
    <row r="156" spans="27:28" s="23" customFormat="1" ht="15" customHeight="1" x14ac:dyDescent="0.2">
      <c r="AA156" s="42"/>
      <c r="AB156" s="42"/>
    </row>
    <row r="157" spans="27:28" s="23" customFormat="1" ht="15" customHeight="1" x14ac:dyDescent="0.2">
      <c r="AA157" s="42"/>
      <c r="AB157" s="42"/>
    </row>
    <row r="158" spans="27:28" s="23" customFormat="1" ht="15" customHeight="1" x14ac:dyDescent="0.2">
      <c r="AA158" s="42"/>
      <c r="AB158" s="42"/>
    </row>
    <row r="159" spans="27:28" s="23" customFormat="1" ht="15" customHeight="1" x14ac:dyDescent="0.2">
      <c r="AA159" s="42"/>
      <c r="AB159" s="42"/>
    </row>
    <row r="160" spans="27:28" s="23" customFormat="1" ht="15" customHeight="1" x14ac:dyDescent="0.2">
      <c r="AA160" s="42"/>
      <c r="AB160" s="42"/>
    </row>
    <row r="161" spans="5:28" s="23" customFormat="1" ht="15" customHeight="1" x14ac:dyDescent="0.2">
      <c r="AA161" s="42"/>
      <c r="AB161" s="42"/>
    </row>
    <row r="162" spans="5:28" s="23" customFormat="1" ht="15" customHeight="1" x14ac:dyDescent="0.2">
      <c r="AA162" s="42"/>
      <c r="AB162" s="42"/>
    </row>
    <row r="163" spans="5:28" s="23" customFormat="1" ht="15" customHeight="1" x14ac:dyDescent="0.2">
      <c r="AA163" s="42"/>
      <c r="AB163" s="42"/>
    </row>
    <row r="164" spans="5:28" s="23" customFormat="1" ht="15" customHeight="1" x14ac:dyDescent="0.2">
      <c r="AA164" s="42"/>
      <c r="AB164" s="42"/>
    </row>
    <row r="165" spans="5:28" s="23" customFormat="1" ht="15" customHeight="1" x14ac:dyDescent="0.2">
      <c r="AA165" s="42"/>
      <c r="AB165" s="42"/>
    </row>
    <row r="166" spans="5:28" s="23" customFormat="1" ht="15" customHeight="1" x14ac:dyDescent="0.2">
      <c r="AA166" s="42"/>
      <c r="AB166" s="42"/>
    </row>
    <row r="167" spans="5:28" s="23" customFormat="1" ht="15" customHeight="1" x14ac:dyDescent="0.2">
      <c r="E167" s="37"/>
      <c r="AA167" s="42"/>
      <c r="AB167" s="42"/>
    </row>
    <row r="168" spans="5:28" s="23" customFormat="1" ht="15" customHeight="1" x14ac:dyDescent="0.2">
      <c r="E168" s="37"/>
      <c r="AA168" s="42"/>
      <c r="AB168" s="42"/>
    </row>
    <row r="169" spans="5:28" s="23" customFormat="1" ht="15" customHeight="1" x14ac:dyDescent="0.2">
      <c r="E169" s="37"/>
      <c r="AA169" s="42"/>
      <c r="AB169" s="42"/>
    </row>
    <row r="170" spans="5:28" s="23" customFormat="1" ht="15" customHeight="1" x14ac:dyDescent="0.2">
      <c r="E170" s="37"/>
      <c r="AA170" s="42"/>
      <c r="AB170" s="42"/>
    </row>
    <row r="171" spans="5:28" s="23" customFormat="1" ht="15" customHeight="1" x14ac:dyDescent="0.2">
      <c r="E171" s="37"/>
      <c r="AA171" s="42"/>
      <c r="AB171" s="42"/>
    </row>
    <row r="172" spans="5:28" s="23" customFormat="1" ht="15" customHeight="1" x14ac:dyDescent="0.2">
      <c r="E172" s="37"/>
      <c r="AA172" s="42"/>
      <c r="AB172" s="42"/>
    </row>
    <row r="173" spans="5:28" s="23" customFormat="1" ht="15" customHeight="1" x14ac:dyDescent="0.2">
      <c r="E173" s="37"/>
      <c r="AA173" s="42"/>
      <c r="AB173" s="42"/>
    </row>
    <row r="174" spans="5:28" s="23" customFormat="1" ht="15" customHeight="1" x14ac:dyDescent="0.2">
      <c r="E174" s="37"/>
      <c r="AA174" s="42"/>
      <c r="AB174" s="42"/>
    </row>
    <row r="175" spans="5:28" s="23" customFormat="1" ht="15" customHeight="1" x14ac:dyDescent="0.2">
      <c r="E175" s="37"/>
      <c r="AA175" s="42"/>
      <c r="AB175" s="42"/>
    </row>
    <row r="176" spans="5:28" s="23" customFormat="1" ht="15" customHeight="1" x14ac:dyDescent="0.2">
      <c r="E176" s="37"/>
      <c r="AA176" s="42"/>
      <c r="AB176" s="42"/>
    </row>
    <row r="177" spans="5:28" s="23" customFormat="1" ht="15" customHeight="1" x14ac:dyDescent="0.2">
      <c r="E177" s="37"/>
      <c r="AA177" s="42"/>
      <c r="AB177" s="42"/>
    </row>
    <row r="178" spans="5:28" s="23" customFormat="1" ht="15" customHeight="1" x14ac:dyDescent="0.2">
      <c r="E178" s="37"/>
      <c r="AA178" s="42"/>
      <c r="AB178" s="42"/>
    </row>
    <row r="179" spans="5:28" s="23" customFormat="1" ht="15" customHeight="1" x14ac:dyDescent="0.2">
      <c r="E179" s="37"/>
      <c r="AA179" s="42"/>
      <c r="AB179" s="42"/>
    </row>
    <row r="180" spans="5:28" s="23" customFormat="1" ht="15" customHeight="1" x14ac:dyDescent="0.2">
      <c r="E180" s="37"/>
      <c r="AA180" s="42"/>
      <c r="AB180" s="42"/>
    </row>
    <row r="181" spans="5:28" s="23" customFormat="1" ht="15" customHeight="1" x14ac:dyDescent="0.2">
      <c r="E181" s="37"/>
      <c r="AA181" s="42"/>
      <c r="AB181" s="42"/>
    </row>
    <row r="182" spans="5:28" s="23" customFormat="1" ht="15" customHeight="1" x14ac:dyDescent="0.2">
      <c r="E182" s="37"/>
      <c r="AA182" s="42"/>
      <c r="AB182" s="42"/>
    </row>
    <row r="183" spans="5:28" s="23" customFormat="1" ht="15" customHeight="1" x14ac:dyDescent="0.2">
      <c r="E183" s="37"/>
      <c r="AA183" s="42"/>
      <c r="AB183" s="42"/>
    </row>
    <row r="184" spans="5:28" s="23" customFormat="1" ht="15" customHeight="1" x14ac:dyDescent="0.2">
      <c r="E184" s="37"/>
      <c r="AA184" s="42"/>
      <c r="AB184" s="42"/>
    </row>
    <row r="185" spans="5:28" s="23" customFormat="1" ht="15" customHeight="1" x14ac:dyDescent="0.2">
      <c r="E185" s="37"/>
      <c r="AA185" s="42"/>
      <c r="AB185" s="42"/>
    </row>
    <row r="186" spans="5:28" s="23" customFormat="1" ht="15" customHeight="1" x14ac:dyDescent="0.2">
      <c r="E186" s="37"/>
      <c r="AA186" s="42"/>
      <c r="AB186" s="42"/>
    </row>
    <row r="187" spans="5:28" s="23" customFormat="1" ht="15" customHeight="1" x14ac:dyDescent="0.2">
      <c r="E187" s="37"/>
      <c r="AA187" s="42"/>
      <c r="AB187" s="42"/>
    </row>
    <row r="188" spans="5:28" s="23" customFormat="1" ht="15" customHeight="1" x14ac:dyDescent="0.2">
      <c r="E188" s="37"/>
      <c r="AA188" s="42"/>
      <c r="AB188" s="42"/>
    </row>
    <row r="189" spans="5:28" s="23" customFormat="1" ht="15" customHeight="1" x14ac:dyDescent="0.2">
      <c r="E189" s="37"/>
      <c r="AA189" s="42"/>
      <c r="AB189" s="42"/>
    </row>
    <row r="190" spans="5:28" s="23" customFormat="1" ht="15" customHeight="1" x14ac:dyDescent="0.2">
      <c r="E190" s="37"/>
      <c r="AA190" s="42"/>
      <c r="AB190" s="42"/>
    </row>
    <row r="191" spans="5:28" s="23" customFormat="1" ht="15" customHeight="1" x14ac:dyDescent="0.2">
      <c r="E191" s="37"/>
      <c r="AA191" s="42"/>
      <c r="AB191" s="42"/>
    </row>
    <row r="192" spans="5:28" s="23" customFormat="1" ht="15" customHeight="1" x14ac:dyDescent="0.2">
      <c r="E192" s="37"/>
      <c r="AA192" s="42"/>
      <c r="AB192" s="42"/>
    </row>
    <row r="193" spans="5:28" s="23" customFormat="1" ht="15" customHeight="1" x14ac:dyDescent="0.2">
      <c r="E193" s="37"/>
      <c r="AA193" s="42"/>
      <c r="AB193" s="42"/>
    </row>
    <row r="194" spans="5:28" s="23" customFormat="1" ht="15" customHeight="1" x14ac:dyDescent="0.2">
      <c r="E194" s="37"/>
      <c r="AA194" s="42"/>
      <c r="AB194" s="42"/>
    </row>
    <row r="195" spans="5:28" s="23" customFormat="1" ht="15" customHeight="1" x14ac:dyDescent="0.2">
      <c r="E195" s="37"/>
      <c r="AA195" s="42"/>
      <c r="AB195" s="42"/>
    </row>
    <row r="196" spans="5:28" s="23" customFormat="1" ht="15" customHeight="1" x14ac:dyDescent="0.2">
      <c r="E196" s="37"/>
      <c r="AA196" s="42"/>
      <c r="AB196" s="42"/>
    </row>
    <row r="197" spans="5:28" s="23" customFormat="1" ht="15" customHeight="1" x14ac:dyDescent="0.2">
      <c r="E197" s="37"/>
      <c r="AA197" s="42"/>
      <c r="AB197" s="42"/>
    </row>
    <row r="198" spans="5:28" s="23" customFormat="1" ht="15" customHeight="1" x14ac:dyDescent="0.2">
      <c r="E198" s="37"/>
      <c r="AA198" s="42"/>
      <c r="AB198" s="42"/>
    </row>
    <row r="199" spans="5:28" s="23" customFormat="1" ht="15" customHeight="1" x14ac:dyDescent="0.2">
      <c r="E199" s="37"/>
      <c r="AA199" s="42"/>
      <c r="AB199" s="42"/>
    </row>
    <row r="200" spans="5:28" s="23" customFormat="1" ht="15" customHeight="1" x14ac:dyDescent="0.2">
      <c r="E200" s="37"/>
      <c r="AA200" s="42"/>
      <c r="AB200" s="42"/>
    </row>
    <row r="201" spans="5:28" s="23" customFormat="1" ht="15" customHeight="1" x14ac:dyDescent="0.2">
      <c r="E201" s="37"/>
      <c r="AA201" s="42"/>
      <c r="AB201" s="42"/>
    </row>
    <row r="202" spans="5:28" s="23" customFormat="1" ht="15" customHeight="1" x14ac:dyDescent="0.2">
      <c r="E202" s="37"/>
      <c r="AA202" s="42"/>
      <c r="AB202" s="42"/>
    </row>
    <row r="203" spans="5:28" s="23" customFormat="1" ht="15" customHeight="1" x14ac:dyDescent="0.2">
      <c r="E203" s="37"/>
      <c r="AA203" s="42"/>
      <c r="AB203" s="42"/>
    </row>
    <row r="204" spans="5:28" s="23" customFormat="1" ht="15" customHeight="1" x14ac:dyDescent="0.2">
      <c r="E204" s="37"/>
      <c r="AA204" s="42"/>
      <c r="AB204" s="42"/>
    </row>
    <row r="205" spans="5:28" s="23" customFormat="1" ht="15" customHeight="1" x14ac:dyDescent="0.2">
      <c r="E205" s="37"/>
      <c r="AA205" s="42"/>
      <c r="AB205" s="42"/>
    </row>
    <row r="206" spans="5:28" s="23" customFormat="1" ht="15" customHeight="1" x14ac:dyDescent="0.2">
      <c r="E206" s="37"/>
      <c r="AA206" s="42"/>
      <c r="AB206" s="42"/>
    </row>
    <row r="207" spans="5:28" s="23" customFormat="1" ht="15" customHeight="1" x14ac:dyDescent="0.2">
      <c r="E207" s="37"/>
      <c r="AA207" s="42"/>
      <c r="AB207" s="42"/>
    </row>
    <row r="208" spans="5:28" s="23" customFormat="1" ht="15" customHeight="1" x14ac:dyDescent="0.2">
      <c r="E208" s="37"/>
      <c r="AA208" s="42"/>
      <c r="AB208" s="42"/>
    </row>
    <row r="209" spans="5:28" s="23" customFormat="1" ht="15" customHeight="1" x14ac:dyDescent="0.2">
      <c r="E209" s="37"/>
      <c r="AA209" s="42"/>
      <c r="AB209" s="42"/>
    </row>
    <row r="210" spans="5:28" s="23" customFormat="1" ht="15" customHeight="1" x14ac:dyDescent="0.2">
      <c r="E210" s="37"/>
      <c r="AA210" s="42"/>
      <c r="AB210" s="42"/>
    </row>
    <row r="211" spans="5:28" s="23" customFormat="1" ht="15" customHeight="1" x14ac:dyDescent="0.2">
      <c r="E211" s="37"/>
      <c r="AA211" s="42"/>
      <c r="AB211" s="42"/>
    </row>
    <row r="212" spans="5:28" s="23" customFormat="1" ht="15" customHeight="1" x14ac:dyDescent="0.2">
      <c r="E212" s="37"/>
      <c r="AA212" s="42"/>
      <c r="AB212" s="42"/>
    </row>
    <row r="213" spans="5:28" s="23" customFormat="1" ht="15" customHeight="1" x14ac:dyDescent="0.2">
      <c r="E213" s="37"/>
      <c r="AA213" s="42"/>
      <c r="AB213" s="42"/>
    </row>
    <row r="214" spans="5:28" s="23" customFormat="1" ht="15" customHeight="1" x14ac:dyDescent="0.2">
      <c r="E214" s="37"/>
      <c r="AA214" s="42"/>
      <c r="AB214" s="42"/>
    </row>
    <row r="215" spans="5:28" s="23" customFormat="1" ht="15" customHeight="1" x14ac:dyDescent="0.2">
      <c r="E215" s="37"/>
      <c r="AA215" s="42"/>
      <c r="AB215" s="42"/>
    </row>
    <row r="216" spans="5:28" s="23" customFormat="1" ht="15" customHeight="1" x14ac:dyDescent="0.2">
      <c r="E216" s="37"/>
      <c r="AA216" s="42"/>
      <c r="AB216" s="42"/>
    </row>
    <row r="217" spans="5:28" s="23" customFormat="1" ht="15" customHeight="1" x14ac:dyDescent="0.2">
      <c r="E217" s="37"/>
      <c r="AA217" s="42"/>
      <c r="AB217" s="42"/>
    </row>
    <row r="218" spans="5:28" s="23" customFormat="1" ht="15" customHeight="1" x14ac:dyDescent="0.2">
      <c r="E218" s="37"/>
      <c r="AA218" s="42"/>
      <c r="AB218" s="42"/>
    </row>
    <row r="219" spans="5:28" s="23" customFormat="1" ht="15" customHeight="1" x14ac:dyDescent="0.2">
      <c r="E219" s="37"/>
      <c r="AA219" s="42"/>
      <c r="AB219" s="42"/>
    </row>
    <row r="220" spans="5:28" s="23" customFormat="1" ht="15" customHeight="1" x14ac:dyDescent="0.2">
      <c r="E220" s="37"/>
      <c r="AA220" s="42"/>
      <c r="AB220" s="42"/>
    </row>
    <row r="221" spans="5:28" s="23" customFormat="1" ht="15" customHeight="1" x14ac:dyDescent="0.2">
      <c r="E221" s="37"/>
      <c r="AA221" s="42"/>
      <c r="AB221" s="42"/>
    </row>
    <row r="222" spans="5:28" s="23" customFormat="1" ht="15" customHeight="1" x14ac:dyDescent="0.2">
      <c r="E222" s="37"/>
      <c r="AA222" s="42"/>
      <c r="AB222" s="42"/>
    </row>
    <row r="223" spans="5:28" s="23" customFormat="1" ht="15" customHeight="1" x14ac:dyDescent="0.2">
      <c r="E223" s="37"/>
      <c r="AA223" s="42"/>
      <c r="AB223" s="42"/>
    </row>
    <row r="224" spans="5:28" s="23" customFormat="1" ht="15" customHeight="1" x14ac:dyDescent="0.2">
      <c r="E224" s="37"/>
      <c r="AA224" s="42"/>
      <c r="AB224" s="42"/>
    </row>
    <row r="225" spans="5:28" s="23" customFormat="1" ht="15" customHeight="1" x14ac:dyDescent="0.2">
      <c r="E225" s="37"/>
      <c r="AA225" s="42"/>
      <c r="AB225" s="42"/>
    </row>
    <row r="226" spans="5:28" s="23" customFormat="1" ht="15" customHeight="1" x14ac:dyDescent="0.2">
      <c r="E226" s="37"/>
      <c r="AA226" s="42"/>
      <c r="AB226" s="42"/>
    </row>
    <row r="227" spans="5:28" s="23" customFormat="1" ht="15" customHeight="1" x14ac:dyDescent="0.2">
      <c r="E227" s="37"/>
      <c r="AA227" s="42"/>
      <c r="AB227" s="42"/>
    </row>
    <row r="228" spans="5:28" s="23" customFormat="1" ht="15" customHeight="1" x14ac:dyDescent="0.2">
      <c r="E228" s="37"/>
      <c r="AA228" s="42"/>
      <c r="AB228" s="42"/>
    </row>
    <row r="229" spans="5:28" s="23" customFormat="1" ht="15" customHeight="1" x14ac:dyDescent="0.2">
      <c r="E229" s="37"/>
      <c r="AA229" s="42"/>
      <c r="AB229" s="42"/>
    </row>
    <row r="230" spans="5:28" s="23" customFormat="1" ht="15" customHeight="1" x14ac:dyDescent="0.2">
      <c r="E230" s="37"/>
      <c r="AA230" s="42"/>
      <c r="AB230" s="42"/>
    </row>
    <row r="231" spans="5:28" s="23" customFormat="1" ht="15" customHeight="1" x14ac:dyDescent="0.2">
      <c r="E231" s="37"/>
      <c r="AA231" s="42"/>
      <c r="AB231" s="42"/>
    </row>
    <row r="232" spans="5:28" s="23" customFormat="1" ht="15" customHeight="1" x14ac:dyDescent="0.2">
      <c r="E232" s="37"/>
      <c r="AA232" s="42"/>
      <c r="AB232" s="42"/>
    </row>
    <row r="233" spans="5:28" s="23" customFormat="1" ht="15" customHeight="1" x14ac:dyDescent="0.2">
      <c r="E233" s="37"/>
      <c r="AA233" s="42"/>
      <c r="AB233" s="42"/>
    </row>
    <row r="234" spans="5:28" s="23" customFormat="1" ht="15" customHeight="1" x14ac:dyDescent="0.2">
      <c r="E234" s="37"/>
      <c r="AA234" s="42"/>
      <c r="AB234" s="42"/>
    </row>
    <row r="235" spans="5:28" s="23" customFormat="1" ht="15" customHeight="1" x14ac:dyDescent="0.2">
      <c r="E235" s="37"/>
      <c r="AA235" s="42"/>
      <c r="AB235" s="42"/>
    </row>
    <row r="236" spans="5:28" s="23" customFormat="1" ht="15" customHeight="1" x14ac:dyDescent="0.2">
      <c r="E236" s="37"/>
      <c r="AA236" s="42"/>
      <c r="AB236" s="42"/>
    </row>
    <row r="237" spans="5:28" s="23" customFormat="1" ht="15" customHeight="1" x14ac:dyDescent="0.2">
      <c r="E237" s="37"/>
      <c r="AA237" s="42"/>
      <c r="AB237" s="42"/>
    </row>
    <row r="238" spans="5:28" s="23" customFormat="1" ht="15" customHeight="1" x14ac:dyDescent="0.2">
      <c r="E238" s="37"/>
      <c r="AA238" s="42"/>
      <c r="AB238" s="42"/>
    </row>
    <row r="239" spans="5:28" s="23" customFormat="1" ht="15" customHeight="1" x14ac:dyDescent="0.2">
      <c r="E239" s="37"/>
      <c r="AA239" s="42"/>
      <c r="AB239" s="42"/>
    </row>
    <row r="240" spans="5:28" s="23" customFormat="1" ht="15" customHeight="1" x14ac:dyDescent="0.2">
      <c r="E240" s="37"/>
      <c r="AA240" s="42"/>
      <c r="AB240" s="42"/>
    </row>
    <row r="241" spans="5:28" s="23" customFormat="1" ht="15" customHeight="1" x14ac:dyDescent="0.2">
      <c r="E241" s="37"/>
      <c r="AA241" s="42"/>
      <c r="AB241" s="42"/>
    </row>
    <row r="242" spans="5:28" s="23" customFormat="1" ht="15" customHeight="1" x14ac:dyDescent="0.2">
      <c r="E242" s="37"/>
      <c r="AA242" s="42"/>
      <c r="AB242" s="42"/>
    </row>
    <row r="243" spans="5:28" s="23" customFormat="1" ht="15" customHeight="1" x14ac:dyDescent="0.2">
      <c r="E243" s="37"/>
      <c r="AA243" s="42"/>
      <c r="AB243" s="42"/>
    </row>
    <row r="244" spans="5:28" s="23" customFormat="1" ht="15" customHeight="1" x14ac:dyDescent="0.2">
      <c r="E244" s="37"/>
      <c r="AA244" s="42"/>
      <c r="AB244" s="42"/>
    </row>
    <row r="245" spans="5:28" s="23" customFormat="1" ht="15" customHeight="1" x14ac:dyDescent="0.2">
      <c r="E245" s="37"/>
      <c r="AA245" s="42"/>
      <c r="AB245" s="42"/>
    </row>
    <row r="246" spans="5:28" s="23" customFormat="1" ht="15" customHeight="1" x14ac:dyDescent="0.2">
      <c r="E246" s="37"/>
      <c r="AA246" s="42"/>
      <c r="AB246" s="42"/>
    </row>
    <row r="247" spans="5:28" s="23" customFormat="1" ht="15" customHeight="1" x14ac:dyDescent="0.2">
      <c r="E247" s="37"/>
      <c r="AA247" s="42"/>
      <c r="AB247" s="42"/>
    </row>
    <row r="248" spans="5:28" s="23" customFormat="1" ht="15" customHeight="1" x14ac:dyDescent="0.2">
      <c r="E248" s="37"/>
      <c r="AA248" s="42"/>
      <c r="AB248" s="42"/>
    </row>
    <row r="249" spans="5:28" s="23" customFormat="1" ht="15" customHeight="1" x14ac:dyDescent="0.2">
      <c r="E249" s="37"/>
      <c r="AA249" s="42"/>
      <c r="AB249" s="42"/>
    </row>
    <row r="250" spans="5:28" s="23" customFormat="1" ht="15" customHeight="1" x14ac:dyDescent="0.2">
      <c r="E250" s="37"/>
      <c r="AA250" s="42"/>
      <c r="AB250" s="42"/>
    </row>
    <row r="251" spans="5:28" s="23" customFormat="1" ht="15" customHeight="1" x14ac:dyDescent="0.2">
      <c r="E251" s="37"/>
      <c r="AA251" s="42"/>
      <c r="AB251" s="42"/>
    </row>
    <row r="252" spans="5:28" s="23" customFormat="1" ht="15" customHeight="1" x14ac:dyDescent="0.2">
      <c r="E252" s="37"/>
      <c r="AA252" s="42"/>
      <c r="AB252" s="42"/>
    </row>
    <row r="253" spans="5:28" s="23" customFormat="1" ht="15" customHeight="1" x14ac:dyDescent="0.2">
      <c r="E253" s="37"/>
      <c r="AA253" s="42"/>
      <c r="AB253" s="42"/>
    </row>
    <row r="254" spans="5:28" s="23" customFormat="1" ht="15" customHeight="1" x14ac:dyDescent="0.2">
      <c r="E254" s="37"/>
      <c r="AA254" s="42"/>
      <c r="AB254" s="42"/>
    </row>
    <row r="255" spans="5:28" s="23" customFormat="1" ht="15" customHeight="1" x14ac:dyDescent="0.2">
      <c r="E255" s="37"/>
      <c r="AA255" s="42"/>
      <c r="AB255" s="42"/>
    </row>
    <row r="256" spans="5:28" s="23" customFormat="1" ht="15" customHeight="1" x14ac:dyDescent="0.2">
      <c r="E256" s="37"/>
      <c r="AA256" s="42"/>
      <c r="AB256" s="42"/>
    </row>
    <row r="257" spans="1:49" ht="15" customHeight="1" x14ac:dyDescent="0.2">
      <c r="A257" s="3"/>
      <c r="B257" s="3"/>
      <c r="C257" s="3"/>
      <c r="D257" s="3"/>
      <c r="E257" s="3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5" customHeight="1" x14ac:dyDescent="0.2">
      <c r="A258" s="3"/>
      <c r="B258" s="3"/>
      <c r="C258" s="3"/>
      <c r="D258" s="3"/>
      <c r="E258" s="3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5" customHeight="1" x14ac:dyDescent="0.2">
      <c r="A259" s="3"/>
      <c r="B259" s="3"/>
      <c r="C259" s="3"/>
      <c r="D259" s="3"/>
      <c r="E259" s="3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5" customHeight="1" x14ac:dyDescent="0.2">
      <c r="A260" s="3"/>
      <c r="B260" s="3"/>
      <c r="C260" s="3"/>
      <c r="D260" s="3"/>
      <c r="E260" s="3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5" customHeight="1" x14ac:dyDescent="0.2">
      <c r="A261" s="3"/>
      <c r="B261" s="3"/>
      <c r="C261" s="3"/>
      <c r="D261" s="3"/>
      <c r="E261" s="3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5" customHeight="1" x14ac:dyDescent="0.2">
      <c r="A262" s="3"/>
      <c r="B262" s="3"/>
      <c r="C262" s="3"/>
      <c r="D262" s="3"/>
      <c r="E262" s="3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5" customHeight="1" x14ac:dyDescent="0.2">
      <c r="A263" s="3"/>
      <c r="B263" s="3"/>
      <c r="C263" s="3"/>
      <c r="D263" s="3"/>
      <c r="E263" s="3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5" customHeight="1" x14ac:dyDescent="0.2">
      <c r="A264" s="3"/>
      <c r="B264" s="3"/>
      <c r="C264" s="3"/>
      <c r="D264" s="3"/>
      <c r="E264" s="3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5" customHeight="1" x14ac:dyDescent="0.2">
      <c r="A265" s="3"/>
      <c r="B265" s="3"/>
      <c r="C265" s="3"/>
      <c r="D265" s="3"/>
      <c r="E265" s="3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5" customHeight="1" x14ac:dyDescent="0.2">
      <c r="A266" s="3"/>
      <c r="B266" s="3"/>
      <c r="C266" s="3"/>
      <c r="D266" s="3"/>
      <c r="E266" s="3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5" customHeight="1" x14ac:dyDescent="0.2">
      <c r="A267" s="3"/>
      <c r="B267" s="3"/>
      <c r="C267" s="3"/>
      <c r="D267" s="3"/>
      <c r="E267" s="3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5" customHeight="1" x14ac:dyDescent="0.2">
      <c r="A268" s="3"/>
      <c r="B268" s="3"/>
      <c r="C268" s="3"/>
      <c r="D268" s="3"/>
      <c r="E268" s="3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5" customHeight="1" x14ac:dyDescent="0.2">
      <c r="A269" s="3"/>
      <c r="B269" s="3"/>
      <c r="C269" s="3"/>
      <c r="D269" s="3"/>
      <c r="E269" s="3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5" customHeight="1" x14ac:dyDescent="0.2">
      <c r="A270" s="3"/>
      <c r="B270" s="3"/>
      <c r="C270" s="3"/>
      <c r="D270" s="3"/>
      <c r="E270" s="3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5" customHeight="1" x14ac:dyDescent="0.2">
      <c r="A271" s="3"/>
      <c r="B271" s="3"/>
      <c r="C271" s="3"/>
      <c r="D271" s="3"/>
      <c r="E271" s="3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5" customHeight="1" x14ac:dyDescent="0.2">
      <c r="A272" s="3"/>
      <c r="B272" s="3"/>
      <c r="C272" s="3"/>
      <c r="D272" s="3"/>
      <c r="E272" s="3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5" customHeight="1" x14ac:dyDescent="0.2">
      <c r="A273" s="3"/>
      <c r="B273" s="3"/>
      <c r="C273" s="3"/>
      <c r="D273" s="3"/>
      <c r="E273" s="3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5" customHeight="1" x14ac:dyDescent="0.2">
      <c r="A274" s="3"/>
      <c r="B274" s="3"/>
      <c r="C274" s="3"/>
      <c r="D274" s="3"/>
      <c r="E274" s="3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5" customHeight="1" x14ac:dyDescent="0.2">
      <c r="A275" s="3"/>
      <c r="B275" s="3"/>
      <c r="C275" s="3"/>
      <c r="D275" s="3"/>
      <c r="E275" s="3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5" customHeight="1" x14ac:dyDescent="0.2">
      <c r="A276" s="3"/>
      <c r="B276" s="3"/>
      <c r="C276" s="3"/>
      <c r="D276" s="3"/>
      <c r="E276" s="3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5" customHeight="1" x14ac:dyDescent="0.2">
      <c r="A277" s="3"/>
      <c r="B277" s="3"/>
      <c r="C277" s="3"/>
      <c r="D277" s="3"/>
      <c r="E277" s="3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5" customHeight="1" x14ac:dyDescent="0.2">
      <c r="A278" s="3"/>
      <c r="B278" s="3"/>
      <c r="C278" s="3"/>
      <c r="D278" s="3"/>
      <c r="E278" s="3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5" customHeight="1" x14ac:dyDescent="0.2">
      <c r="A279" s="3"/>
      <c r="B279" s="3"/>
      <c r="C279" s="3"/>
      <c r="D279" s="3"/>
      <c r="E279" s="3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5" customHeight="1" x14ac:dyDescent="0.2">
      <c r="A280" s="3"/>
      <c r="B280" s="3"/>
      <c r="C280" s="3"/>
      <c r="D280" s="3"/>
      <c r="E280" s="3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5" customHeight="1" x14ac:dyDescent="0.2">
      <c r="A281" s="3"/>
      <c r="B281" s="3"/>
      <c r="C281" s="3"/>
      <c r="D281" s="3"/>
      <c r="E281" s="3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5" customHeight="1" x14ac:dyDescent="0.2">
      <c r="A282" s="3"/>
      <c r="B282" s="3"/>
      <c r="C282" s="3"/>
      <c r="D282" s="3"/>
      <c r="E282" s="3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5" customHeight="1" x14ac:dyDescent="0.2">
      <c r="A283" s="3"/>
      <c r="B283" s="3"/>
      <c r="C283" s="3"/>
      <c r="D283" s="3"/>
      <c r="E283" s="3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5" customHeight="1" x14ac:dyDescent="0.2">
      <c r="A284" s="3"/>
      <c r="B284" s="3"/>
      <c r="C284" s="3"/>
      <c r="D284" s="3"/>
      <c r="E284" s="3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5" customHeight="1" x14ac:dyDescent="0.2">
      <c r="A285" s="3"/>
      <c r="B285" s="3"/>
      <c r="C285" s="3"/>
      <c r="D285" s="3"/>
      <c r="E285" s="3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5" customHeight="1" x14ac:dyDescent="0.2">
      <c r="A286" s="3"/>
      <c r="B286" s="3"/>
      <c r="C286" s="3"/>
      <c r="D286" s="3"/>
      <c r="E286" s="3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5" customHeight="1" x14ac:dyDescent="0.2">
      <c r="A287" s="3"/>
      <c r="B287" s="3"/>
      <c r="C287" s="3"/>
      <c r="D287" s="3"/>
      <c r="E287" s="3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5" customHeight="1" x14ac:dyDescent="0.2">
      <c r="A288" s="3"/>
      <c r="B288" s="3"/>
      <c r="C288" s="3"/>
      <c r="D288" s="3"/>
      <c r="E288" s="3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5" customHeight="1" x14ac:dyDescent="0.2">
      <c r="A289" s="3"/>
      <c r="B289" s="3"/>
      <c r="C289" s="3"/>
      <c r="D289" s="3"/>
      <c r="E289" s="3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5" customHeight="1" x14ac:dyDescent="0.2">
      <c r="A290" s="3"/>
      <c r="B290" s="3"/>
      <c r="C290" s="3"/>
      <c r="D290" s="3"/>
      <c r="E290" s="3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5" customHeight="1" x14ac:dyDescent="0.2">
      <c r="A291" s="3"/>
      <c r="B291" s="3"/>
      <c r="C291" s="3"/>
      <c r="D291" s="3"/>
      <c r="E291" s="3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5" customHeight="1" x14ac:dyDescent="0.2">
      <c r="A292" s="3"/>
      <c r="B292" s="3"/>
      <c r="C292" s="3"/>
      <c r="D292" s="3"/>
      <c r="E292" s="3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5" customHeight="1" x14ac:dyDescent="0.2">
      <c r="A293" s="3"/>
      <c r="B293" s="3"/>
      <c r="C293" s="3"/>
      <c r="D293" s="3"/>
      <c r="E293" s="3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5" customHeight="1" x14ac:dyDescent="0.2">
      <c r="A294" s="3"/>
      <c r="B294" s="3"/>
      <c r="C294" s="3"/>
      <c r="D294" s="3"/>
      <c r="E294" s="3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5" customHeight="1" x14ac:dyDescent="0.2">
      <c r="A295" s="3"/>
      <c r="B295" s="3"/>
      <c r="C295" s="3"/>
      <c r="D295" s="3"/>
      <c r="E295" s="3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5" customHeight="1" x14ac:dyDescent="0.2">
      <c r="A296" s="3"/>
      <c r="B296" s="3"/>
      <c r="C296" s="3"/>
      <c r="D296" s="3"/>
      <c r="E296" s="3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5" customHeight="1" x14ac:dyDescent="0.2">
      <c r="A297" s="3"/>
      <c r="B297" s="3"/>
      <c r="C297" s="3"/>
      <c r="D297" s="3"/>
      <c r="E297" s="3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5" customHeight="1" x14ac:dyDescent="0.2">
      <c r="A298" s="3"/>
      <c r="B298" s="3"/>
      <c r="C298" s="3"/>
      <c r="D298" s="3"/>
      <c r="E298" s="3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5" customHeight="1" x14ac:dyDescent="0.2">
      <c r="A299" s="3"/>
      <c r="B299" s="3"/>
      <c r="C299" s="3"/>
      <c r="D299" s="3"/>
      <c r="E299" s="3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5" customHeight="1" x14ac:dyDescent="0.2">
      <c r="A300" s="3"/>
      <c r="B300" s="3"/>
      <c r="C300" s="3"/>
      <c r="D300" s="3"/>
      <c r="E300" s="3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5" customHeight="1" x14ac:dyDescent="0.2">
      <c r="A301" s="3"/>
      <c r="B301" s="3"/>
      <c r="C301" s="3"/>
      <c r="D301" s="3"/>
      <c r="E301" s="3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5" customHeight="1" x14ac:dyDescent="0.2">
      <c r="A302" s="3"/>
      <c r="B302" s="3"/>
      <c r="C302" s="3"/>
      <c r="D302" s="3"/>
      <c r="E302" s="3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5" customHeight="1" x14ac:dyDescent="0.2">
      <c r="A303" s="3"/>
      <c r="B303" s="3"/>
      <c r="C303" s="3"/>
      <c r="D303" s="3"/>
      <c r="E303" s="3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5" customHeight="1" x14ac:dyDescent="0.2">
      <c r="A304" s="3"/>
      <c r="B304" s="3"/>
      <c r="C304" s="3"/>
      <c r="D304" s="3"/>
      <c r="E304" s="3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5" customHeight="1" x14ac:dyDescent="0.2">
      <c r="A305" s="3"/>
      <c r="B305" s="3"/>
      <c r="C305" s="3"/>
      <c r="D305" s="3"/>
      <c r="E305" s="3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5" customHeight="1" x14ac:dyDescent="0.2">
      <c r="A306" s="3"/>
      <c r="B306" s="3"/>
      <c r="C306" s="3"/>
      <c r="D306" s="3"/>
      <c r="E306" s="3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5" customHeight="1" x14ac:dyDescent="0.2">
      <c r="A307" s="3"/>
      <c r="B307" s="3"/>
      <c r="C307" s="3"/>
      <c r="D307" s="3"/>
      <c r="E307" s="3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5" customHeight="1" x14ac:dyDescent="0.2">
      <c r="A308" s="3"/>
      <c r="B308" s="3"/>
      <c r="C308" s="3"/>
      <c r="D308" s="3"/>
      <c r="E308" s="3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5" customHeight="1" x14ac:dyDescent="0.2">
      <c r="A309" s="3"/>
      <c r="B309" s="3"/>
      <c r="C309" s="3"/>
      <c r="D309" s="3"/>
      <c r="E309" s="3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5" customHeight="1" x14ac:dyDescent="0.2">
      <c r="A310" s="3"/>
      <c r="B310" s="3"/>
      <c r="C310" s="3"/>
      <c r="D310" s="3"/>
      <c r="E310" s="3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5" customHeight="1" x14ac:dyDescent="0.2">
      <c r="A311" s="3"/>
      <c r="B311" s="3"/>
      <c r="C311" s="3"/>
      <c r="D311" s="3"/>
      <c r="E311" s="3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5" customHeight="1" x14ac:dyDescent="0.2">
      <c r="A312" s="3"/>
      <c r="B312" s="3"/>
      <c r="C312" s="3"/>
      <c r="D312" s="3"/>
      <c r="E312" s="3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5" customHeight="1" x14ac:dyDescent="0.2">
      <c r="A313" s="3"/>
      <c r="B313" s="3"/>
      <c r="C313" s="3"/>
      <c r="D313" s="3"/>
      <c r="E313" s="3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5" customHeight="1" x14ac:dyDescent="0.2">
      <c r="A314" s="3"/>
      <c r="B314" s="3"/>
      <c r="C314" s="3"/>
      <c r="D314" s="3"/>
      <c r="E314" s="3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5" customHeight="1" x14ac:dyDescent="0.2">
      <c r="A315" s="3"/>
      <c r="B315" s="3"/>
      <c r="C315" s="3"/>
      <c r="D315" s="3"/>
      <c r="E315" s="3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5" customHeight="1" x14ac:dyDescent="0.2">
      <c r="A316" s="3"/>
      <c r="B316" s="3"/>
      <c r="C316" s="3"/>
      <c r="D316" s="3"/>
      <c r="E316" s="3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5" customHeight="1" x14ac:dyDescent="0.2">
      <c r="A317" s="3"/>
      <c r="B317" s="3"/>
      <c r="C317" s="3"/>
      <c r="D317" s="3"/>
      <c r="E317" s="3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5" customHeight="1" x14ac:dyDescent="0.2">
      <c r="A318" s="3"/>
      <c r="B318" s="3"/>
      <c r="C318" s="3"/>
      <c r="D318" s="3"/>
      <c r="E318" s="3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5" customHeight="1" x14ac:dyDescent="0.2">
      <c r="A319" s="3"/>
      <c r="B319" s="3"/>
      <c r="C319" s="3"/>
      <c r="D319" s="3"/>
      <c r="E319" s="3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5" customHeight="1" x14ac:dyDescent="0.2">
      <c r="A320" s="3"/>
      <c r="B320" s="3"/>
      <c r="C320" s="3"/>
      <c r="D320" s="3"/>
      <c r="E320" s="3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15" customHeight="1" x14ac:dyDescent="0.2">
      <c r="A321" s="3"/>
      <c r="B321" s="3"/>
      <c r="C321" s="3"/>
      <c r="D321" s="3"/>
      <c r="E321" s="3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5" customHeight="1" x14ac:dyDescent="0.2">
      <c r="A322" s="3"/>
      <c r="B322" s="3"/>
      <c r="C322" s="3"/>
      <c r="D322" s="3"/>
      <c r="E322" s="3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5" customHeight="1" x14ac:dyDescent="0.2">
      <c r="A323" s="3"/>
      <c r="B323" s="3"/>
      <c r="C323" s="3"/>
      <c r="D323" s="3"/>
      <c r="E323" s="3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5" customHeight="1" x14ac:dyDescent="0.2">
      <c r="A324" s="3"/>
      <c r="B324" s="3"/>
      <c r="C324" s="3"/>
      <c r="D324" s="3"/>
      <c r="E324" s="3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5" customHeight="1" x14ac:dyDescent="0.2">
      <c r="A325" s="3"/>
      <c r="B325" s="3"/>
      <c r="C325" s="3"/>
      <c r="D325" s="3"/>
      <c r="E325" s="3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5" customHeight="1" x14ac:dyDescent="0.2">
      <c r="A326" s="3"/>
      <c r="B326" s="3"/>
      <c r="C326" s="3"/>
      <c r="D326" s="3"/>
      <c r="E326" s="3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5" customHeight="1" x14ac:dyDescent="0.2">
      <c r="A327" s="3"/>
      <c r="B327" s="3"/>
      <c r="C327" s="3"/>
      <c r="D327" s="3"/>
      <c r="E327" s="3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5" customHeight="1" x14ac:dyDescent="0.2">
      <c r="A328" s="3"/>
      <c r="B328" s="3"/>
      <c r="C328" s="3"/>
      <c r="D328" s="3"/>
      <c r="E328" s="3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5" customHeight="1" x14ac:dyDescent="0.2">
      <c r="A329" s="3"/>
      <c r="B329" s="3"/>
      <c r="C329" s="3"/>
      <c r="D329" s="3"/>
      <c r="E329" s="3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5" customHeight="1" x14ac:dyDescent="0.2">
      <c r="A330" s="3"/>
      <c r="B330" s="3"/>
      <c r="C330" s="3"/>
      <c r="D330" s="3"/>
      <c r="E330" s="3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5" customHeight="1" x14ac:dyDescent="0.2">
      <c r="A331" s="3"/>
      <c r="B331" s="3"/>
      <c r="C331" s="3"/>
      <c r="D331" s="3"/>
      <c r="E331" s="3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5" customHeight="1" x14ac:dyDescent="0.2">
      <c r="A332" s="3"/>
      <c r="B332" s="3"/>
      <c r="C332" s="3"/>
      <c r="D332" s="3"/>
      <c r="E332" s="3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5" customHeight="1" x14ac:dyDescent="0.2">
      <c r="A333" s="3"/>
      <c r="B333" s="3"/>
      <c r="C333" s="3"/>
      <c r="D333" s="3"/>
      <c r="E333" s="3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5" customHeight="1" x14ac:dyDescent="0.2">
      <c r="A334" s="3"/>
      <c r="B334" s="3"/>
      <c r="C334" s="3"/>
      <c r="D334" s="3"/>
      <c r="E334" s="3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5" customHeight="1" x14ac:dyDescent="0.2">
      <c r="A335" s="3"/>
      <c r="B335" s="3"/>
      <c r="C335" s="3"/>
      <c r="D335" s="3"/>
      <c r="E335" s="3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5" customHeight="1" x14ac:dyDescent="0.2">
      <c r="A336" s="3"/>
      <c r="B336" s="3"/>
      <c r="C336" s="3"/>
      <c r="D336" s="3"/>
      <c r="E336" s="3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5" customHeight="1" x14ac:dyDescent="0.2">
      <c r="A337" s="3"/>
      <c r="B337" s="3"/>
      <c r="C337" s="3"/>
      <c r="D337" s="3"/>
      <c r="E337" s="3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5" customHeight="1" x14ac:dyDescent="0.2">
      <c r="A338" s="3"/>
      <c r="B338" s="3"/>
      <c r="C338" s="3"/>
      <c r="D338" s="3"/>
      <c r="E338" s="3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5" customHeight="1" x14ac:dyDescent="0.2">
      <c r="A339" s="3"/>
      <c r="B339" s="3"/>
      <c r="C339" s="3"/>
      <c r="D339" s="3"/>
      <c r="E339" s="3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5" customHeight="1" x14ac:dyDescent="0.2">
      <c r="A340" s="3"/>
      <c r="B340" s="3"/>
      <c r="C340" s="3"/>
      <c r="D340" s="3"/>
      <c r="E340" s="3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5" customHeight="1" x14ac:dyDescent="0.2">
      <c r="A341" s="3"/>
      <c r="B341" s="3"/>
      <c r="C341" s="3"/>
      <c r="D341" s="3"/>
      <c r="E341" s="3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5" customHeight="1" x14ac:dyDescent="0.2">
      <c r="A342" s="3"/>
      <c r="B342" s="3"/>
      <c r="C342" s="3"/>
      <c r="D342" s="3"/>
      <c r="E342" s="3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5" customHeight="1" x14ac:dyDescent="0.2">
      <c r="A343" s="3"/>
      <c r="B343" s="3"/>
      <c r="C343" s="3"/>
      <c r="D343" s="3"/>
      <c r="E343" s="3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5" customHeight="1" x14ac:dyDescent="0.2">
      <c r="A344" s="3"/>
      <c r="B344" s="3"/>
      <c r="C344" s="3"/>
      <c r="D344" s="3"/>
      <c r="E344" s="3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5" customHeight="1" x14ac:dyDescent="0.2">
      <c r="A345" s="3"/>
      <c r="B345" s="3"/>
      <c r="C345" s="3"/>
      <c r="D345" s="3"/>
      <c r="E345" s="3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5" customHeight="1" x14ac:dyDescent="0.2">
      <c r="A346" s="3"/>
      <c r="B346" s="3"/>
      <c r="C346" s="3"/>
      <c r="D346" s="3"/>
      <c r="E346" s="3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5" customHeight="1" x14ac:dyDescent="0.2">
      <c r="A347" s="3"/>
      <c r="B347" s="3"/>
      <c r="C347" s="3"/>
      <c r="D347" s="3"/>
      <c r="E347" s="3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5" customHeight="1" x14ac:dyDescent="0.2">
      <c r="A348" s="3"/>
      <c r="B348" s="3"/>
      <c r="C348" s="3"/>
      <c r="D348" s="3"/>
      <c r="E348" s="3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5" customHeight="1" x14ac:dyDescent="0.2">
      <c r="A349" s="3"/>
      <c r="B349" s="3"/>
      <c r="C349" s="3"/>
      <c r="D349" s="3"/>
      <c r="E349" s="3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5" customHeight="1" x14ac:dyDescent="0.2">
      <c r="A350" s="3"/>
      <c r="B350" s="3"/>
      <c r="C350" s="3"/>
      <c r="D350" s="3"/>
      <c r="E350" s="3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5" customHeight="1" x14ac:dyDescent="0.2">
      <c r="A351" s="3"/>
      <c r="B351" s="3"/>
      <c r="C351" s="3"/>
      <c r="D351" s="3"/>
      <c r="E351" s="3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5" customHeight="1" x14ac:dyDescent="0.2">
      <c r="A352" s="3"/>
      <c r="B352" s="3"/>
      <c r="C352" s="3"/>
      <c r="D352" s="3"/>
      <c r="E352" s="3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5" customHeight="1" x14ac:dyDescent="0.2">
      <c r="A353" s="3"/>
      <c r="B353" s="3"/>
      <c r="C353" s="3"/>
      <c r="D353" s="3"/>
      <c r="E353" s="3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5" customHeight="1" x14ac:dyDescent="0.2">
      <c r="A354" s="3"/>
      <c r="B354" s="3"/>
      <c r="C354" s="3"/>
      <c r="D354" s="3"/>
      <c r="E354" s="3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5" customHeight="1" x14ac:dyDescent="0.2">
      <c r="A355" s="3"/>
      <c r="B355" s="3"/>
      <c r="C355" s="3"/>
      <c r="D355" s="3"/>
      <c r="E355" s="3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5" customHeight="1" x14ac:dyDescent="0.2">
      <c r="A356" s="3"/>
      <c r="B356" s="3"/>
      <c r="C356" s="3"/>
      <c r="D356" s="3"/>
      <c r="E356" s="3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5" customHeight="1" x14ac:dyDescent="0.2">
      <c r="A357" s="3"/>
      <c r="B357" s="3"/>
      <c r="C357" s="3"/>
      <c r="D357" s="3"/>
      <c r="E357" s="3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5" customHeight="1" x14ac:dyDescent="0.2">
      <c r="A358" s="3"/>
      <c r="B358" s="3"/>
      <c r="C358" s="3"/>
      <c r="D358" s="3"/>
      <c r="E358" s="3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5" customHeight="1" x14ac:dyDescent="0.2">
      <c r="A359" s="3"/>
      <c r="B359" s="3"/>
      <c r="C359" s="3"/>
      <c r="D359" s="3"/>
      <c r="E359" s="3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5" customHeight="1" x14ac:dyDescent="0.2">
      <c r="A360" s="3"/>
      <c r="B360" s="3"/>
      <c r="C360" s="3"/>
      <c r="D360" s="3"/>
      <c r="E360" s="3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5" customHeight="1" x14ac:dyDescent="0.2">
      <c r="A361" s="3"/>
      <c r="B361" s="3"/>
      <c r="C361" s="3"/>
      <c r="D361" s="3"/>
      <c r="E361" s="3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5" customHeight="1" x14ac:dyDescent="0.2">
      <c r="A362" s="3"/>
      <c r="B362" s="3"/>
      <c r="C362" s="3"/>
      <c r="D362" s="3"/>
      <c r="E362" s="3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5" customHeight="1" x14ac:dyDescent="0.2">
      <c r="A363" s="3"/>
      <c r="B363" s="3"/>
      <c r="C363" s="3"/>
      <c r="D363" s="3"/>
      <c r="E363" s="3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5" customHeight="1" x14ac:dyDescent="0.2">
      <c r="A364" s="3"/>
      <c r="B364" s="3"/>
      <c r="C364" s="3"/>
      <c r="D364" s="3"/>
      <c r="E364" s="3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5" customHeight="1" x14ac:dyDescent="0.2">
      <c r="A365" s="3"/>
      <c r="B365" s="3"/>
      <c r="C365" s="3"/>
      <c r="D365" s="3"/>
      <c r="E365" s="3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5" customHeight="1" x14ac:dyDescent="0.2">
      <c r="A366" s="3"/>
      <c r="B366" s="3"/>
      <c r="C366" s="3"/>
      <c r="D366" s="3"/>
      <c r="E366" s="3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5" customHeight="1" x14ac:dyDescent="0.2">
      <c r="A367" s="3"/>
      <c r="B367" s="3"/>
      <c r="C367" s="3"/>
      <c r="D367" s="3"/>
      <c r="E367" s="3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5" customHeight="1" x14ac:dyDescent="0.2">
      <c r="A368" s="3"/>
      <c r="B368" s="3"/>
      <c r="C368" s="3"/>
      <c r="D368" s="3"/>
      <c r="E368" s="3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5" customHeight="1" x14ac:dyDescent="0.2">
      <c r="A369" s="3"/>
      <c r="B369" s="3"/>
      <c r="C369" s="3"/>
      <c r="D369" s="3"/>
      <c r="E369" s="3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5" customHeight="1" x14ac:dyDescent="0.2">
      <c r="A370" s="3"/>
      <c r="B370" s="3"/>
      <c r="C370" s="3"/>
      <c r="D370" s="3"/>
      <c r="E370" s="3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5" customHeight="1" x14ac:dyDescent="0.2">
      <c r="A371" s="3"/>
      <c r="B371" s="3"/>
      <c r="C371" s="3"/>
      <c r="D371" s="3"/>
      <c r="E371" s="3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5" customHeight="1" x14ac:dyDescent="0.2">
      <c r="A372" s="3"/>
      <c r="B372" s="3"/>
      <c r="C372" s="3"/>
      <c r="D372" s="3"/>
      <c r="E372" s="3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5" customHeight="1" x14ac:dyDescent="0.2">
      <c r="A373" s="3"/>
      <c r="B373" s="3"/>
      <c r="C373" s="3"/>
      <c r="D373" s="3"/>
      <c r="E373" s="3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5" customHeight="1" x14ac:dyDescent="0.2">
      <c r="A374" s="3"/>
      <c r="B374" s="3"/>
      <c r="C374" s="3"/>
      <c r="D374" s="3"/>
      <c r="E374" s="3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5" customHeight="1" x14ac:dyDescent="0.2">
      <c r="A375" s="3"/>
      <c r="B375" s="3"/>
      <c r="C375" s="3"/>
      <c r="D375" s="3"/>
      <c r="E375" s="3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5" customHeight="1" x14ac:dyDescent="0.2">
      <c r="A376" s="3"/>
      <c r="B376" s="3"/>
      <c r="C376" s="3"/>
      <c r="D376" s="3"/>
      <c r="E376" s="3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5" customHeight="1" x14ac:dyDescent="0.2">
      <c r="A377" s="3"/>
      <c r="B377" s="3"/>
      <c r="C377" s="3"/>
      <c r="D377" s="3"/>
      <c r="E377" s="3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5" customHeight="1" x14ac:dyDescent="0.2">
      <c r="A378" s="3"/>
      <c r="B378" s="3"/>
      <c r="C378" s="3"/>
      <c r="D378" s="3"/>
      <c r="E378" s="3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15" customHeight="1" x14ac:dyDescent="0.2">
      <c r="A379" s="3"/>
      <c r="B379" s="3"/>
      <c r="C379" s="3"/>
      <c r="D379" s="3"/>
      <c r="E379" s="3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15" customHeight="1" x14ac:dyDescent="0.2">
      <c r="A380" s="3"/>
      <c r="B380" s="3"/>
      <c r="C380" s="3"/>
      <c r="D380" s="3"/>
      <c r="E380" s="3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15" customHeight="1" x14ac:dyDescent="0.2">
      <c r="A381" s="3"/>
      <c r="B381" s="3"/>
      <c r="C381" s="3"/>
      <c r="D381" s="3"/>
      <c r="E381" s="3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15" customHeight="1" x14ac:dyDescent="0.2">
      <c r="A382" s="3"/>
      <c r="B382" s="3"/>
      <c r="C382" s="3"/>
      <c r="D382" s="3"/>
      <c r="E382" s="3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15" customHeight="1" x14ac:dyDescent="0.2">
      <c r="A383" s="3"/>
      <c r="B383" s="3"/>
      <c r="C383" s="3"/>
      <c r="D383" s="3"/>
      <c r="E383" s="3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15" customHeight="1" x14ac:dyDescent="0.2">
      <c r="A384" s="3"/>
      <c r="B384" s="3"/>
      <c r="C384" s="3"/>
      <c r="D384" s="3"/>
      <c r="E384" s="3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15" customHeight="1" x14ac:dyDescent="0.2">
      <c r="A385" s="3"/>
      <c r="B385" s="3"/>
      <c r="C385" s="3"/>
      <c r="D385" s="3"/>
      <c r="E385" s="3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15" customHeight="1" x14ac:dyDescent="0.2">
      <c r="A386" s="3"/>
      <c r="B386" s="3"/>
      <c r="C386" s="3"/>
      <c r="D386" s="3"/>
      <c r="E386" s="3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15" customHeight="1" x14ac:dyDescent="0.2">
      <c r="A387" s="3"/>
      <c r="B387" s="3"/>
      <c r="C387" s="3"/>
      <c r="D387" s="3"/>
      <c r="E387" s="3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15" customHeight="1" x14ac:dyDescent="0.2">
      <c r="A388" s="3"/>
      <c r="B388" s="3"/>
      <c r="C388" s="3"/>
      <c r="D388" s="3"/>
      <c r="E388" s="3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15" customHeight="1" x14ac:dyDescent="0.2">
      <c r="A389" s="3"/>
      <c r="B389" s="3"/>
      <c r="C389" s="3"/>
      <c r="D389" s="3"/>
      <c r="E389" s="3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15" customHeight="1" x14ac:dyDescent="0.2">
      <c r="A390" s="3"/>
      <c r="B390" s="3"/>
      <c r="C390" s="3"/>
      <c r="D390" s="3"/>
      <c r="E390" s="3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15" customHeight="1" x14ac:dyDescent="0.2">
      <c r="A391" s="3"/>
      <c r="B391" s="3"/>
      <c r="C391" s="3"/>
      <c r="D391" s="3"/>
      <c r="E391" s="3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15" customHeight="1" x14ac:dyDescent="0.2">
      <c r="A392" s="3"/>
      <c r="B392" s="3"/>
      <c r="C392" s="3"/>
      <c r="D392" s="3"/>
      <c r="E392" s="3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15" customHeight="1" x14ac:dyDescent="0.2">
      <c r="A393" s="3"/>
      <c r="B393" s="3"/>
      <c r="C393" s="3"/>
      <c r="D393" s="3"/>
      <c r="E393" s="3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15" customHeight="1" x14ac:dyDescent="0.2">
      <c r="A394" s="3"/>
      <c r="B394" s="3"/>
      <c r="C394" s="3"/>
      <c r="D394" s="3"/>
      <c r="E394" s="3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15" customHeight="1" x14ac:dyDescent="0.2">
      <c r="A395" s="3"/>
      <c r="B395" s="3"/>
      <c r="C395" s="3"/>
      <c r="D395" s="3"/>
      <c r="E395" s="3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15" customHeight="1" x14ac:dyDescent="0.2">
      <c r="A396" s="3"/>
      <c r="B396" s="3"/>
      <c r="C396" s="3"/>
      <c r="D396" s="3"/>
      <c r="E396" s="3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15" customHeight="1" x14ac:dyDescent="0.2">
      <c r="A397" s="3"/>
      <c r="B397" s="3"/>
      <c r="C397" s="3"/>
      <c r="D397" s="3"/>
      <c r="E397" s="3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15" customHeight="1" x14ac:dyDescent="0.2">
      <c r="A398" s="3"/>
      <c r="B398" s="3"/>
      <c r="C398" s="3"/>
      <c r="D398" s="3"/>
      <c r="E398" s="3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15" customHeight="1" x14ac:dyDescent="0.2">
      <c r="A399" s="3"/>
      <c r="B399" s="3"/>
      <c r="C399" s="3"/>
      <c r="D399" s="3"/>
      <c r="E399" s="3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5" customHeight="1" x14ac:dyDescent="0.2">
      <c r="A400" s="3"/>
      <c r="B400" s="3"/>
      <c r="C400" s="3"/>
      <c r="D400" s="3"/>
      <c r="E400" s="3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15" customHeight="1" x14ac:dyDescent="0.2">
      <c r="A401" s="3"/>
      <c r="B401" s="3"/>
      <c r="C401" s="3"/>
      <c r="D401" s="3"/>
      <c r="E401" s="3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15" customHeight="1" x14ac:dyDescent="0.2">
      <c r="A402" s="3"/>
      <c r="B402" s="3"/>
      <c r="C402" s="3"/>
      <c r="D402" s="3"/>
      <c r="E402" s="3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15" customHeight="1" x14ac:dyDescent="0.2">
      <c r="A403" s="3"/>
      <c r="B403" s="3"/>
      <c r="C403" s="3"/>
      <c r="D403" s="3"/>
      <c r="E403" s="3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15" customHeight="1" x14ac:dyDescent="0.2">
      <c r="A404" s="3"/>
      <c r="B404" s="3"/>
      <c r="C404" s="3"/>
      <c r="D404" s="3"/>
      <c r="E404" s="3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ht="15" customHeight="1" x14ac:dyDescent="0.2">
      <c r="A405" s="3"/>
      <c r="B405" s="3"/>
      <c r="C405" s="3"/>
      <c r="D405" s="3"/>
      <c r="E405" s="3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ht="15" customHeight="1" x14ac:dyDescent="0.2">
      <c r="A406" s="3"/>
      <c r="B406" s="3"/>
      <c r="C406" s="3"/>
      <c r="D406" s="3"/>
      <c r="E406" s="3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ht="15" customHeight="1" x14ac:dyDescent="0.2">
      <c r="A407" s="3"/>
      <c r="B407" s="3"/>
      <c r="C407" s="3"/>
      <c r="D407" s="3"/>
      <c r="E407" s="3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ht="15" customHeight="1" x14ac:dyDescent="0.2">
      <c r="A408" s="3"/>
      <c r="B408" s="3"/>
      <c r="C408" s="3"/>
      <c r="D408" s="3"/>
      <c r="E408" s="3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ht="15" customHeight="1" x14ac:dyDescent="0.2">
      <c r="A409" s="3"/>
      <c r="B409" s="3"/>
      <c r="C409" s="3"/>
      <c r="D409" s="3"/>
      <c r="E409" s="3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ht="15" customHeight="1" x14ac:dyDescent="0.2">
      <c r="A410" s="3"/>
      <c r="B410" s="3"/>
      <c r="C410" s="3"/>
      <c r="D410" s="3"/>
      <c r="E410" s="3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ht="15" customHeight="1" x14ac:dyDescent="0.2">
      <c r="A411" s="3"/>
      <c r="B411" s="3"/>
      <c r="C411" s="3"/>
      <c r="D411" s="3"/>
      <c r="E411" s="3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ht="15" customHeight="1" x14ac:dyDescent="0.2">
      <c r="A412" s="3"/>
      <c r="B412" s="3"/>
      <c r="C412" s="3"/>
      <c r="D412" s="3"/>
      <c r="E412" s="3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ht="15" customHeight="1" x14ac:dyDescent="0.2">
      <c r="A413" s="3"/>
      <c r="B413" s="3"/>
      <c r="C413" s="3"/>
      <c r="D413" s="3"/>
      <c r="E413" s="3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15" customHeight="1" x14ac:dyDescent="0.2">
      <c r="A414" s="3"/>
      <c r="B414" s="3"/>
      <c r="C414" s="3"/>
      <c r="D414" s="3"/>
      <c r="E414" s="3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15" customHeight="1" x14ac:dyDescent="0.2">
      <c r="A415" s="3"/>
      <c r="B415" s="3"/>
      <c r="C415" s="3"/>
      <c r="D415" s="3"/>
      <c r="E415" s="3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15" customHeight="1" x14ac:dyDescent="0.2">
      <c r="A416" s="3"/>
      <c r="B416" s="3"/>
      <c r="C416" s="3"/>
      <c r="D416" s="3"/>
      <c r="E416" s="3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15" customHeight="1" x14ac:dyDescent="0.2">
      <c r="A417" s="3"/>
      <c r="B417" s="3"/>
      <c r="C417" s="3"/>
      <c r="D417" s="3"/>
      <c r="E417" s="3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15" customHeight="1" x14ac:dyDescent="0.2">
      <c r="A418" s="3"/>
      <c r="B418" s="3"/>
      <c r="C418" s="3"/>
      <c r="D418" s="3"/>
      <c r="E418" s="3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15" customHeight="1" x14ac:dyDescent="0.2">
      <c r="A419" s="3"/>
      <c r="B419" s="3"/>
      <c r="C419" s="3"/>
      <c r="D419" s="3"/>
      <c r="E419" s="3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15" customHeight="1" x14ac:dyDescent="0.2">
      <c r="A420" s="3"/>
      <c r="B420" s="3"/>
      <c r="C420" s="3"/>
      <c r="D420" s="3"/>
      <c r="E420" s="3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15" customHeight="1" x14ac:dyDescent="0.2">
      <c r="A421" s="3"/>
      <c r="B421" s="3"/>
      <c r="C421" s="3"/>
      <c r="D421" s="3"/>
      <c r="E421" s="3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15" customHeight="1" x14ac:dyDescent="0.2">
      <c r="A422" s="3"/>
      <c r="B422" s="3"/>
      <c r="C422" s="3"/>
      <c r="D422" s="3"/>
      <c r="E422" s="3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15" customHeight="1" x14ac:dyDescent="0.2">
      <c r="A423" s="3"/>
      <c r="B423" s="3"/>
      <c r="C423" s="3"/>
      <c r="D423" s="3"/>
      <c r="E423" s="3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15" customHeight="1" x14ac:dyDescent="0.2">
      <c r="A424" s="3"/>
      <c r="B424" s="3"/>
      <c r="C424" s="3"/>
      <c r="D424" s="3"/>
      <c r="E424" s="3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ht="15" customHeight="1" x14ac:dyDescent="0.2">
      <c r="A425" s="3"/>
      <c r="B425" s="3"/>
      <c r="C425" s="3"/>
      <c r="D425" s="3"/>
      <c r="E425" s="3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15" customHeight="1" x14ac:dyDescent="0.2">
      <c r="A426" s="3"/>
      <c r="B426" s="3"/>
      <c r="C426" s="3"/>
      <c r="D426" s="3"/>
      <c r="E426" s="3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15" customHeight="1" x14ac:dyDescent="0.2">
      <c r="A427" s="3"/>
      <c r="B427" s="3"/>
      <c r="C427" s="3"/>
      <c r="D427" s="3"/>
      <c r="E427" s="3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15" customHeight="1" x14ac:dyDescent="0.2">
      <c r="A428" s="3"/>
      <c r="B428" s="3"/>
      <c r="C428" s="3"/>
      <c r="D428" s="3"/>
      <c r="E428" s="3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15" customHeight="1" x14ac:dyDescent="0.2">
      <c r="A429" s="3"/>
      <c r="B429" s="3"/>
      <c r="C429" s="3"/>
      <c r="D429" s="3"/>
      <c r="E429" s="3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15" customHeight="1" x14ac:dyDescent="0.2">
      <c r="A430" s="3"/>
      <c r="B430" s="3"/>
      <c r="C430" s="3"/>
      <c r="D430" s="3"/>
      <c r="E430" s="3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15" customHeight="1" x14ac:dyDescent="0.2">
      <c r="A431" s="3"/>
      <c r="B431" s="3"/>
      <c r="C431" s="3"/>
      <c r="D431" s="3"/>
      <c r="E431" s="3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15" customHeight="1" x14ac:dyDescent="0.2">
      <c r="A432" s="3"/>
      <c r="B432" s="3"/>
      <c r="C432" s="3"/>
      <c r="D432" s="3"/>
      <c r="E432" s="3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15" customHeight="1" x14ac:dyDescent="0.2">
      <c r="A433" s="3"/>
      <c r="B433" s="3"/>
      <c r="C433" s="3"/>
      <c r="D433" s="3"/>
      <c r="E433" s="3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15" customHeight="1" x14ac:dyDescent="0.2">
      <c r="A434" s="3"/>
      <c r="B434" s="3"/>
      <c r="C434" s="3"/>
      <c r="D434" s="3"/>
      <c r="E434" s="3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15" customHeight="1" x14ac:dyDescent="0.2">
      <c r="A435" s="3"/>
      <c r="B435" s="3"/>
      <c r="C435" s="3"/>
      <c r="D435" s="3"/>
      <c r="E435" s="3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15" customHeight="1" x14ac:dyDescent="0.2">
      <c r="A436" s="3"/>
      <c r="B436" s="3"/>
      <c r="C436" s="3"/>
      <c r="D436" s="3"/>
      <c r="E436" s="3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15" customHeight="1" x14ac:dyDescent="0.2">
      <c r="A437" s="3"/>
      <c r="B437" s="3"/>
      <c r="C437" s="3"/>
      <c r="D437" s="3"/>
      <c r="E437" s="3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15" customHeight="1" x14ac:dyDescent="0.2">
      <c r="A438" s="3"/>
      <c r="B438" s="3"/>
      <c r="C438" s="3"/>
      <c r="D438" s="3"/>
      <c r="E438" s="3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15" customHeight="1" x14ac:dyDescent="0.2">
      <c r="A439" s="3"/>
      <c r="B439" s="3"/>
      <c r="C439" s="3"/>
      <c r="D439" s="3"/>
      <c r="E439" s="3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15" customHeight="1" x14ac:dyDescent="0.2">
      <c r="A440" s="3"/>
      <c r="B440" s="3"/>
      <c r="C440" s="3"/>
      <c r="D440" s="3"/>
      <c r="E440" s="3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15" customHeight="1" x14ac:dyDescent="0.2">
      <c r="A441" s="3"/>
      <c r="B441" s="3"/>
      <c r="C441" s="3"/>
      <c r="D441" s="3"/>
      <c r="E441" s="3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15" customHeight="1" x14ac:dyDescent="0.2">
      <c r="A442" s="3"/>
      <c r="B442" s="3"/>
      <c r="C442" s="3"/>
      <c r="D442" s="3"/>
      <c r="E442" s="3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15" customHeight="1" x14ac:dyDescent="0.2">
      <c r="A443" s="3"/>
      <c r="B443" s="3"/>
      <c r="C443" s="3"/>
      <c r="D443" s="3"/>
      <c r="E443" s="3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15" customHeight="1" x14ac:dyDescent="0.2">
      <c r="A444" s="3"/>
      <c r="B444" s="3"/>
      <c r="C444" s="3"/>
      <c r="D444" s="3"/>
      <c r="E444" s="3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15" customHeight="1" x14ac:dyDescent="0.2">
      <c r="A445" s="3"/>
      <c r="B445" s="3"/>
      <c r="C445" s="3"/>
      <c r="D445" s="3"/>
      <c r="E445" s="3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15" customHeight="1" x14ac:dyDescent="0.2">
      <c r="A446" s="3"/>
      <c r="B446" s="3"/>
      <c r="C446" s="3"/>
      <c r="D446" s="3"/>
      <c r="E446" s="3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15" customHeight="1" x14ac:dyDescent="0.2">
      <c r="A447" s="3"/>
      <c r="B447" s="3"/>
      <c r="C447" s="3"/>
      <c r="D447" s="3"/>
      <c r="E447" s="3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15" customHeight="1" x14ac:dyDescent="0.2">
      <c r="A448" s="3"/>
      <c r="B448" s="3"/>
      <c r="C448" s="3"/>
      <c r="D448" s="3"/>
      <c r="E448" s="3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15" customHeight="1" x14ac:dyDescent="0.2">
      <c r="A449" s="3"/>
      <c r="B449" s="3"/>
      <c r="C449" s="3"/>
      <c r="D449" s="3"/>
      <c r="E449" s="3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15" customHeight="1" x14ac:dyDescent="0.2">
      <c r="A450" s="3"/>
      <c r="B450" s="3"/>
      <c r="C450" s="3"/>
      <c r="D450" s="3"/>
      <c r="E450" s="3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15" customHeight="1" x14ac:dyDescent="0.2">
      <c r="A451" s="3"/>
      <c r="B451" s="3"/>
      <c r="C451" s="3"/>
      <c r="D451" s="3"/>
      <c r="E451" s="3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15" customHeight="1" x14ac:dyDescent="0.2">
      <c r="A452" s="3"/>
      <c r="B452" s="3"/>
      <c r="C452" s="3"/>
      <c r="D452" s="3"/>
      <c r="E452" s="3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15" customHeight="1" x14ac:dyDescent="0.2">
      <c r="A453" s="3"/>
      <c r="B453" s="3"/>
      <c r="C453" s="3"/>
      <c r="D453" s="3"/>
      <c r="E453" s="3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15" customHeight="1" x14ac:dyDescent="0.2">
      <c r="A454" s="3"/>
      <c r="B454" s="3"/>
      <c r="C454" s="3"/>
      <c r="D454" s="3"/>
      <c r="E454" s="3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15" customHeight="1" x14ac:dyDescent="0.2">
      <c r="A455" s="3"/>
      <c r="B455" s="3"/>
      <c r="C455" s="3"/>
      <c r="D455" s="3"/>
      <c r="E455" s="3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15" customHeight="1" x14ac:dyDescent="0.2">
      <c r="A456" s="3"/>
      <c r="B456" s="3"/>
      <c r="C456" s="3"/>
      <c r="D456" s="3"/>
      <c r="E456" s="3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15" customHeight="1" x14ac:dyDescent="0.2">
      <c r="A457" s="3"/>
      <c r="B457" s="3"/>
      <c r="C457" s="3"/>
      <c r="D457" s="3"/>
      <c r="E457" s="3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15" customHeight="1" x14ac:dyDescent="0.2">
      <c r="A458" s="3"/>
      <c r="B458" s="3"/>
      <c r="C458" s="3"/>
      <c r="D458" s="3"/>
      <c r="E458" s="3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15" customHeight="1" x14ac:dyDescent="0.2">
      <c r="A459" s="3"/>
      <c r="B459" s="3"/>
      <c r="C459" s="3"/>
      <c r="D459" s="3"/>
      <c r="E459" s="3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15" customHeight="1" x14ac:dyDescent="0.2">
      <c r="A460" s="3"/>
      <c r="B460" s="3"/>
      <c r="C460" s="3"/>
      <c r="D460" s="3"/>
      <c r="E460" s="3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15" customHeight="1" x14ac:dyDescent="0.2">
      <c r="A461" s="3"/>
      <c r="B461" s="3"/>
      <c r="C461" s="3"/>
      <c r="D461" s="3"/>
      <c r="E461" s="3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15" customHeight="1" x14ac:dyDescent="0.2">
      <c r="A462" s="3"/>
      <c r="B462" s="3"/>
      <c r="C462" s="3"/>
      <c r="D462" s="3"/>
      <c r="E462" s="3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15" customHeight="1" x14ac:dyDescent="0.2">
      <c r="A463" s="3"/>
      <c r="B463" s="3"/>
      <c r="C463" s="3"/>
      <c r="D463" s="3"/>
      <c r="E463" s="3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15" customHeight="1" x14ac:dyDescent="0.2">
      <c r="A464" s="3"/>
      <c r="B464" s="3"/>
      <c r="C464" s="3"/>
      <c r="D464" s="3"/>
      <c r="E464" s="3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15" customHeight="1" x14ac:dyDescent="0.2">
      <c r="A465" s="3"/>
      <c r="B465" s="3"/>
      <c r="C465" s="3"/>
      <c r="D465" s="3"/>
      <c r="E465" s="3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15" customHeight="1" x14ac:dyDescent="0.2">
      <c r="A466" s="3"/>
      <c r="B466" s="3"/>
      <c r="C466" s="3"/>
      <c r="D466" s="3"/>
      <c r="E466" s="3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15" customHeight="1" x14ac:dyDescent="0.2">
      <c r="A467" s="3"/>
      <c r="B467" s="3"/>
      <c r="C467" s="3"/>
      <c r="D467" s="3"/>
      <c r="E467" s="3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15" customHeight="1" x14ac:dyDescent="0.2">
      <c r="A468" s="3"/>
      <c r="B468" s="3"/>
      <c r="C468" s="3"/>
      <c r="D468" s="3"/>
      <c r="E468" s="3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15" customHeight="1" x14ac:dyDescent="0.2">
      <c r="A469" s="3"/>
      <c r="B469" s="3"/>
      <c r="C469" s="3"/>
      <c r="D469" s="3"/>
      <c r="E469" s="3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15" customHeight="1" x14ac:dyDescent="0.2">
      <c r="A470" s="3"/>
      <c r="B470" s="3"/>
      <c r="C470" s="3"/>
      <c r="D470" s="3"/>
      <c r="E470" s="3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15" customHeight="1" x14ac:dyDescent="0.2">
      <c r="A471" s="3"/>
      <c r="B471" s="3"/>
      <c r="C471" s="3"/>
      <c r="D471" s="3"/>
      <c r="E471" s="3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15" customHeight="1" x14ac:dyDescent="0.2">
      <c r="A472" s="3"/>
      <c r="B472" s="3"/>
      <c r="C472" s="3"/>
      <c r="D472" s="3"/>
      <c r="E472" s="3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15" customHeight="1" x14ac:dyDescent="0.2">
      <c r="A473" s="3"/>
      <c r="B473" s="3"/>
      <c r="C473" s="3"/>
      <c r="D473" s="3"/>
      <c r="E473" s="3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15" customHeight="1" x14ac:dyDescent="0.2">
      <c r="A474" s="3"/>
      <c r="B474" s="3"/>
      <c r="C474" s="3"/>
      <c r="D474" s="3"/>
      <c r="E474" s="3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15" customHeight="1" x14ac:dyDescent="0.2">
      <c r="A475" s="3"/>
      <c r="B475" s="3"/>
      <c r="C475" s="3"/>
      <c r="D475" s="3"/>
      <c r="E475" s="3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15" customHeight="1" x14ac:dyDescent="0.2">
      <c r="A476" s="3"/>
      <c r="B476" s="3"/>
      <c r="C476" s="3"/>
      <c r="D476" s="3"/>
      <c r="E476" s="3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15" customHeight="1" x14ac:dyDescent="0.2">
      <c r="A477" s="3"/>
      <c r="B477" s="3"/>
      <c r="C477" s="3"/>
      <c r="D477" s="3"/>
      <c r="E477" s="3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15" customHeight="1" x14ac:dyDescent="0.2">
      <c r="A478" s="3"/>
      <c r="B478" s="3"/>
      <c r="C478" s="3"/>
      <c r="D478" s="3"/>
      <c r="E478" s="3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15" customHeight="1" x14ac:dyDescent="0.2">
      <c r="A479" s="3"/>
      <c r="B479" s="3"/>
      <c r="C479" s="3"/>
      <c r="D479" s="3"/>
      <c r="E479" s="3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15" customHeight="1" x14ac:dyDescent="0.2">
      <c r="A480" s="3"/>
      <c r="B480" s="3"/>
      <c r="C480" s="3"/>
      <c r="D480" s="3"/>
      <c r="E480" s="3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15" customHeight="1" x14ac:dyDescent="0.2">
      <c r="A481" s="3"/>
      <c r="B481" s="3"/>
      <c r="C481" s="3"/>
      <c r="D481" s="3"/>
      <c r="E481" s="3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15" customHeight="1" x14ac:dyDescent="0.2">
      <c r="A482" s="3"/>
      <c r="B482" s="3"/>
      <c r="C482" s="3"/>
      <c r="D482" s="3"/>
      <c r="E482" s="3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15" customHeight="1" x14ac:dyDescent="0.2">
      <c r="A483" s="3"/>
      <c r="B483" s="3"/>
      <c r="C483" s="3"/>
      <c r="D483" s="3"/>
      <c r="E483" s="3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15" customHeight="1" x14ac:dyDescent="0.2">
      <c r="A484" s="3"/>
      <c r="B484" s="3"/>
      <c r="C484" s="3"/>
      <c r="D484" s="3"/>
      <c r="E484" s="3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15" customHeight="1" x14ac:dyDescent="0.2">
      <c r="A485" s="3"/>
      <c r="B485" s="3"/>
      <c r="C485" s="3"/>
      <c r="D485" s="3"/>
      <c r="E485" s="3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15" customHeight="1" x14ac:dyDescent="0.2">
      <c r="A486" s="3"/>
      <c r="B486" s="3"/>
      <c r="C486" s="3"/>
      <c r="D486" s="3"/>
      <c r="E486" s="3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15" customHeight="1" x14ac:dyDescent="0.2">
      <c r="A487" s="3"/>
      <c r="B487" s="3"/>
      <c r="C487" s="3"/>
      <c r="D487" s="3"/>
      <c r="E487" s="3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15" customHeight="1" x14ac:dyDescent="0.2">
      <c r="A488" s="3"/>
      <c r="B488" s="3"/>
      <c r="C488" s="3"/>
      <c r="D488" s="3"/>
      <c r="E488" s="3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15" customHeight="1" x14ac:dyDescent="0.2">
      <c r="A489" s="3"/>
      <c r="B489" s="3"/>
      <c r="C489" s="3"/>
      <c r="D489" s="3"/>
      <c r="E489" s="3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15" customHeight="1" x14ac:dyDescent="0.2">
      <c r="A490" s="3"/>
      <c r="B490" s="3"/>
      <c r="C490" s="3"/>
      <c r="D490" s="3"/>
      <c r="E490" s="3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15" customHeight="1" x14ac:dyDescent="0.2">
      <c r="A491" s="3"/>
      <c r="B491" s="3"/>
      <c r="C491" s="3"/>
      <c r="D491" s="3"/>
      <c r="E491" s="3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15" customHeight="1" x14ac:dyDescent="0.2">
      <c r="A492" s="3"/>
      <c r="B492" s="3"/>
      <c r="C492" s="3"/>
      <c r="D492" s="3"/>
      <c r="E492" s="3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15" customHeight="1" x14ac:dyDescent="0.2">
      <c r="A493" s="3"/>
      <c r="B493" s="3"/>
      <c r="C493" s="3"/>
      <c r="D493" s="3"/>
      <c r="E493" s="3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15" customHeight="1" x14ac:dyDescent="0.2">
      <c r="A494" s="3"/>
      <c r="B494" s="3"/>
      <c r="C494" s="3"/>
      <c r="D494" s="3"/>
      <c r="E494" s="3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15" customHeight="1" x14ac:dyDescent="0.2">
      <c r="A495" s="3"/>
      <c r="B495" s="3"/>
      <c r="C495" s="3"/>
      <c r="D495" s="3"/>
      <c r="E495" s="3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15" customHeight="1" x14ac:dyDescent="0.2">
      <c r="A496" s="3"/>
      <c r="B496" s="3"/>
      <c r="C496" s="3"/>
      <c r="D496" s="3"/>
      <c r="E496" s="3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15" customHeight="1" x14ac:dyDescent="0.2">
      <c r="A497" s="3"/>
      <c r="B497" s="3"/>
      <c r="C497" s="3"/>
      <c r="D497" s="3"/>
      <c r="E497" s="3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15" customHeight="1" x14ac:dyDescent="0.2">
      <c r="A498" s="3"/>
      <c r="B498" s="3"/>
      <c r="C498" s="3"/>
      <c r="D498" s="3"/>
      <c r="E498" s="3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15" customHeight="1" x14ac:dyDescent="0.2">
      <c r="A499" s="3"/>
      <c r="B499" s="3"/>
      <c r="C499" s="3"/>
      <c r="D499" s="3"/>
      <c r="E499" s="3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15" customHeight="1" x14ac:dyDescent="0.2">
      <c r="A500" s="3"/>
      <c r="B500" s="3"/>
      <c r="C500" s="3"/>
      <c r="D500" s="3"/>
      <c r="E500" s="3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15" customHeight="1" x14ac:dyDescent="0.2">
      <c r="A501" s="3"/>
      <c r="B501" s="3"/>
      <c r="C501" s="3"/>
      <c r="D501" s="3"/>
      <c r="E501" s="3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15" customHeight="1" x14ac:dyDescent="0.2">
      <c r="A502" s="3"/>
      <c r="B502" s="3"/>
      <c r="C502" s="3"/>
      <c r="D502" s="3"/>
      <c r="E502" s="3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15" customHeight="1" x14ac:dyDescent="0.2">
      <c r="A503" s="3"/>
      <c r="B503" s="3"/>
      <c r="C503" s="3"/>
      <c r="D503" s="3"/>
      <c r="E503" s="3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15" customHeight="1" x14ac:dyDescent="0.2">
      <c r="A504" s="3"/>
      <c r="B504" s="3"/>
      <c r="C504" s="3"/>
      <c r="D504" s="3"/>
      <c r="E504" s="3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15" customHeight="1" x14ac:dyDescent="0.2">
      <c r="A505" s="3"/>
      <c r="B505" s="3"/>
      <c r="C505" s="3"/>
      <c r="D505" s="3"/>
      <c r="E505" s="3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15" customHeight="1" x14ac:dyDescent="0.2">
      <c r="A506" s="3"/>
      <c r="B506" s="3"/>
      <c r="C506" s="3"/>
      <c r="D506" s="3"/>
      <c r="E506" s="3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15" customHeight="1" x14ac:dyDescent="0.2">
      <c r="A507" s="3"/>
      <c r="B507" s="3"/>
      <c r="C507" s="3"/>
      <c r="D507" s="3"/>
      <c r="E507" s="3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15" customHeight="1" x14ac:dyDescent="0.2">
      <c r="A508" s="3"/>
      <c r="B508" s="3"/>
      <c r="C508" s="3"/>
      <c r="D508" s="3"/>
      <c r="E508" s="3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15" customHeight="1" x14ac:dyDescent="0.2">
      <c r="A509" s="3"/>
      <c r="B509" s="3"/>
      <c r="C509" s="3"/>
      <c r="D509" s="3"/>
      <c r="E509" s="3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15" customHeight="1" x14ac:dyDescent="0.2">
      <c r="A510" s="3"/>
      <c r="B510" s="3"/>
      <c r="C510" s="3"/>
      <c r="D510" s="3"/>
      <c r="E510" s="3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15" customHeight="1" x14ac:dyDescent="0.2">
      <c r="A511" s="3"/>
      <c r="B511" s="3"/>
      <c r="C511" s="3"/>
      <c r="D511" s="3"/>
      <c r="E511" s="3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15" customHeight="1" x14ac:dyDescent="0.2">
      <c r="A512" s="3"/>
      <c r="B512" s="3"/>
      <c r="C512" s="3"/>
      <c r="D512" s="3"/>
      <c r="E512" s="3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15" customHeight="1" x14ac:dyDescent="0.2">
      <c r="A513" s="3"/>
      <c r="B513" s="3"/>
      <c r="C513" s="3"/>
      <c r="D513" s="3"/>
      <c r="E513" s="3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15" customHeight="1" x14ac:dyDescent="0.2">
      <c r="A514" s="3"/>
      <c r="B514" s="3"/>
      <c r="C514" s="3"/>
      <c r="D514" s="3"/>
      <c r="E514" s="3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15" customHeight="1" x14ac:dyDescent="0.2">
      <c r="A515" s="3"/>
      <c r="B515" s="3"/>
      <c r="C515" s="3"/>
      <c r="D515" s="3"/>
      <c r="E515" s="3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15" customHeight="1" x14ac:dyDescent="0.2">
      <c r="A516" s="3"/>
      <c r="B516" s="3"/>
      <c r="C516" s="3"/>
      <c r="D516" s="3"/>
      <c r="E516" s="3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15" customHeight="1" x14ac:dyDescent="0.2">
      <c r="A517" s="3"/>
      <c r="B517" s="3"/>
      <c r="C517" s="3"/>
      <c r="D517" s="3"/>
      <c r="E517" s="3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15" customHeight="1" x14ac:dyDescent="0.2">
      <c r="A518" s="3"/>
      <c r="B518" s="3"/>
      <c r="C518" s="3"/>
      <c r="D518" s="3"/>
      <c r="E518" s="3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15" customHeight="1" x14ac:dyDescent="0.2">
      <c r="A519" s="3"/>
      <c r="B519" s="3"/>
      <c r="C519" s="3"/>
      <c r="D519" s="3"/>
      <c r="E519" s="3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ht="15" customHeight="1" x14ac:dyDescent="0.2">
      <c r="A520" s="3"/>
      <c r="B520" s="3"/>
      <c r="C520" s="3"/>
      <c r="D520" s="3"/>
      <c r="E520" s="3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ht="15" customHeight="1" x14ac:dyDescent="0.2">
      <c r="A521" s="3"/>
      <c r="B521" s="3"/>
      <c r="C521" s="3"/>
      <c r="D521" s="3"/>
      <c r="E521" s="3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ht="15" customHeight="1" x14ac:dyDescent="0.2">
      <c r="A522" s="3"/>
      <c r="B522" s="3"/>
      <c r="C522" s="3"/>
      <c r="D522" s="3"/>
      <c r="E522" s="3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ht="15" customHeight="1" x14ac:dyDescent="0.2">
      <c r="A523" s="3"/>
      <c r="B523" s="3"/>
      <c r="C523" s="3"/>
      <c r="D523" s="3"/>
      <c r="E523" s="3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ht="15" customHeight="1" x14ac:dyDescent="0.2">
      <c r="A524" s="3"/>
      <c r="B524" s="3"/>
      <c r="C524" s="3"/>
      <c r="D524" s="3"/>
      <c r="E524" s="3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ht="15" customHeight="1" x14ac:dyDescent="0.2">
      <c r="A525" s="3"/>
      <c r="B525" s="3"/>
      <c r="C525" s="3"/>
      <c r="D525" s="3"/>
      <c r="E525" s="3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ht="15" customHeight="1" x14ac:dyDescent="0.2">
      <c r="A526" s="3"/>
      <c r="B526" s="3"/>
      <c r="C526" s="3"/>
      <c r="D526" s="3"/>
      <c r="E526" s="3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ht="15" customHeight="1" x14ac:dyDescent="0.2">
      <c r="A527" s="3"/>
      <c r="B527" s="3"/>
      <c r="C527" s="3"/>
      <c r="D527" s="3"/>
      <c r="E527" s="3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ht="15" customHeight="1" x14ac:dyDescent="0.2">
      <c r="A528" s="3"/>
      <c r="B528" s="3"/>
      <c r="C528" s="3"/>
      <c r="D528" s="3"/>
      <c r="E528" s="3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ht="15" customHeight="1" x14ac:dyDescent="0.2">
      <c r="A529" s="3"/>
      <c r="B529" s="3"/>
      <c r="C529" s="3"/>
      <c r="D529" s="3"/>
      <c r="E529" s="3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ht="15" customHeight="1" x14ac:dyDescent="0.2">
      <c r="A530" s="3"/>
      <c r="B530" s="3"/>
      <c r="C530" s="3"/>
      <c r="D530" s="3"/>
      <c r="E530" s="3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ht="15" customHeight="1" x14ac:dyDescent="0.2">
      <c r="A531" s="3"/>
      <c r="B531" s="3"/>
      <c r="C531" s="3"/>
      <c r="D531" s="3"/>
      <c r="E531" s="3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ht="15" customHeight="1" x14ac:dyDescent="0.2">
      <c r="A532" s="3"/>
      <c r="B532" s="3"/>
      <c r="C532" s="3"/>
      <c r="D532" s="3"/>
      <c r="E532" s="3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ht="15" customHeight="1" x14ac:dyDescent="0.2">
      <c r="A533" s="3"/>
      <c r="B533" s="3"/>
      <c r="C533" s="3"/>
      <c r="D533" s="3"/>
      <c r="E533" s="3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ht="15" customHeight="1" x14ac:dyDescent="0.2">
      <c r="A534" s="3"/>
      <c r="B534" s="3"/>
      <c r="C534" s="3"/>
      <c r="D534" s="3"/>
      <c r="E534" s="3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ht="15" customHeight="1" x14ac:dyDescent="0.2">
      <c r="A535" s="3"/>
      <c r="B535" s="3"/>
      <c r="C535" s="3"/>
      <c r="D535" s="3"/>
      <c r="E535" s="3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ht="15" customHeight="1" x14ac:dyDescent="0.2">
      <c r="A536" s="3"/>
      <c r="B536" s="3"/>
      <c r="C536" s="3"/>
      <c r="D536" s="3"/>
      <c r="E536" s="3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ht="15" customHeight="1" x14ac:dyDescent="0.2">
      <c r="A537" s="3"/>
      <c r="B537" s="3"/>
      <c r="C537" s="3"/>
      <c r="D537" s="3"/>
      <c r="E537" s="3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ht="15" customHeight="1" x14ac:dyDescent="0.2">
      <c r="A538" s="3"/>
      <c r="B538" s="3"/>
      <c r="C538" s="3"/>
      <c r="D538" s="3"/>
      <c r="E538" s="3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ht="15" customHeight="1" x14ac:dyDescent="0.2">
      <c r="A539" s="3"/>
      <c r="B539" s="3"/>
      <c r="C539" s="3"/>
      <c r="D539" s="3"/>
      <c r="E539" s="3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ht="15" customHeight="1" x14ac:dyDescent="0.2">
      <c r="A540" s="3"/>
      <c r="B540" s="3"/>
      <c r="C540" s="3"/>
      <c r="D540" s="3"/>
      <c r="E540" s="3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ht="15" customHeight="1" x14ac:dyDescent="0.2">
      <c r="A541" s="3"/>
      <c r="B541" s="3"/>
      <c r="C541" s="3"/>
      <c r="D541" s="3"/>
      <c r="E541" s="3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ht="15" customHeight="1" x14ac:dyDescent="0.2">
      <c r="A542" s="3"/>
      <c r="B542" s="3"/>
      <c r="C542" s="3"/>
      <c r="D542" s="3"/>
      <c r="E542" s="3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ht="15" customHeight="1" x14ac:dyDescent="0.2">
      <c r="A543" s="3"/>
      <c r="B543" s="3"/>
      <c r="C543" s="3"/>
      <c r="D543" s="3"/>
      <c r="E543" s="3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ht="15" customHeight="1" x14ac:dyDescent="0.2">
      <c r="A544" s="3"/>
      <c r="B544" s="3"/>
      <c r="C544" s="3"/>
      <c r="D544" s="3"/>
      <c r="E544" s="3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ht="15" customHeight="1" x14ac:dyDescent="0.2">
      <c r="A545" s="3"/>
      <c r="B545" s="3"/>
      <c r="C545" s="3"/>
      <c r="D545" s="3"/>
      <c r="E545" s="3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ht="15" customHeight="1" x14ac:dyDescent="0.2">
      <c r="A546" s="3"/>
      <c r="B546" s="3"/>
      <c r="C546" s="3"/>
      <c r="D546" s="3"/>
      <c r="E546" s="3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ht="15" customHeight="1" x14ac:dyDescent="0.2">
      <c r="A547" s="3"/>
      <c r="B547" s="3"/>
      <c r="C547" s="3"/>
      <c r="D547" s="3"/>
      <c r="E547" s="3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ht="15" customHeight="1" x14ac:dyDescent="0.2">
      <c r="A548" s="3"/>
      <c r="B548" s="3"/>
      <c r="C548" s="3"/>
      <c r="D548" s="3"/>
      <c r="E548" s="3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ht="15" customHeight="1" x14ac:dyDescent="0.2">
      <c r="A549" s="3"/>
      <c r="B549" s="3"/>
      <c r="C549" s="3"/>
      <c r="D549" s="3"/>
      <c r="E549" s="3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ht="15" customHeight="1" x14ac:dyDescent="0.2">
      <c r="A550" s="3"/>
      <c r="B550" s="3"/>
      <c r="C550" s="3"/>
      <c r="D550" s="3"/>
      <c r="E550" s="3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ht="15" customHeight="1" x14ac:dyDescent="0.2">
      <c r="A551" s="3"/>
      <c r="B551" s="3"/>
      <c r="C551" s="3"/>
      <c r="D551" s="3"/>
      <c r="E551" s="3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ht="15" customHeight="1" x14ac:dyDescent="0.2">
      <c r="A552" s="3"/>
      <c r="B552" s="3"/>
      <c r="C552" s="3"/>
      <c r="D552" s="3"/>
      <c r="E552" s="3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ht="15" customHeight="1" x14ac:dyDescent="0.2">
      <c r="A553" s="3"/>
      <c r="B553" s="3"/>
      <c r="C553" s="3"/>
      <c r="D553" s="3"/>
      <c r="E553" s="3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ht="15" customHeight="1" x14ac:dyDescent="0.2">
      <c r="A554" s="3"/>
      <c r="B554" s="3"/>
      <c r="C554" s="3"/>
      <c r="D554" s="3"/>
      <c r="E554" s="3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ht="15" customHeight="1" x14ac:dyDescent="0.2">
      <c r="A555" s="3"/>
      <c r="B555" s="3"/>
      <c r="C555" s="3"/>
      <c r="D555" s="3"/>
      <c r="E555" s="3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ht="15" customHeight="1" x14ac:dyDescent="0.2">
      <c r="A556" s="3"/>
      <c r="B556" s="3"/>
      <c r="C556" s="3"/>
      <c r="D556" s="3"/>
      <c r="E556" s="3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ht="15" customHeight="1" x14ac:dyDescent="0.2">
      <c r="A557" s="3"/>
      <c r="B557" s="3"/>
      <c r="C557" s="3"/>
      <c r="D557" s="3"/>
      <c r="E557" s="3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ht="15" customHeight="1" x14ac:dyDescent="0.2">
      <c r="A558" s="3"/>
      <c r="B558" s="3"/>
      <c r="C558" s="3"/>
      <c r="D558" s="3"/>
      <c r="E558" s="3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ht="15" customHeight="1" x14ac:dyDescent="0.2">
      <c r="A559" s="3"/>
      <c r="B559" s="3"/>
      <c r="C559" s="3"/>
      <c r="D559" s="3"/>
      <c r="E559" s="3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ht="15" customHeight="1" x14ac:dyDescent="0.2">
      <c r="A560" s="3"/>
      <c r="B560" s="3"/>
      <c r="C560" s="3"/>
      <c r="D560" s="3"/>
      <c r="E560" s="3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ht="15" customHeight="1" x14ac:dyDescent="0.2">
      <c r="A561" s="3"/>
      <c r="B561" s="3"/>
      <c r="C561" s="3"/>
      <c r="D561" s="3"/>
      <c r="E561" s="3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ht="15" customHeight="1" x14ac:dyDescent="0.2">
      <c r="A562" s="3"/>
      <c r="B562" s="3"/>
      <c r="C562" s="3"/>
      <c r="D562" s="3"/>
      <c r="E562" s="3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ht="15" customHeight="1" x14ac:dyDescent="0.2">
      <c r="A563" s="3"/>
      <c r="B563" s="3"/>
      <c r="C563" s="3"/>
      <c r="D563" s="3"/>
      <c r="E563" s="3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ht="15" customHeight="1" x14ac:dyDescent="0.2">
      <c r="A564" s="3"/>
      <c r="B564" s="3"/>
      <c r="C564" s="3"/>
      <c r="D564" s="3"/>
      <c r="E564" s="3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ht="15" customHeight="1" x14ac:dyDescent="0.2">
      <c r="A565" s="3"/>
      <c r="B565" s="3"/>
      <c r="C565" s="3"/>
      <c r="D565" s="3"/>
      <c r="E565" s="3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ht="15" customHeight="1" x14ac:dyDescent="0.2">
      <c r="A566" s="3"/>
      <c r="B566" s="3"/>
      <c r="C566" s="3"/>
      <c r="D566" s="3"/>
      <c r="E566" s="3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ht="15" customHeight="1" x14ac:dyDescent="0.2">
      <c r="A567" s="3"/>
      <c r="B567" s="3"/>
      <c r="C567" s="3"/>
      <c r="D567" s="3"/>
      <c r="E567" s="3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ht="15" customHeight="1" x14ac:dyDescent="0.2">
      <c r="A568" s="3"/>
      <c r="B568" s="3"/>
      <c r="C568" s="3"/>
      <c r="D568" s="3"/>
      <c r="E568" s="3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15" customHeight="1" x14ac:dyDescent="0.2">
      <c r="A569" s="3"/>
      <c r="B569" s="3"/>
      <c r="C569" s="3"/>
      <c r="D569" s="3"/>
      <c r="E569" s="3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ht="15" customHeight="1" x14ac:dyDescent="0.2">
      <c r="A570" s="3"/>
      <c r="B570" s="3"/>
      <c r="C570" s="3"/>
      <c r="D570" s="3"/>
      <c r="E570" s="3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ht="15" customHeight="1" x14ac:dyDescent="0.2">
      <c r="A571" s="3"/>
      <c r="B571" s="3"/>
      <c r="C571" s="3"/>
      <c r="D571" s="3"/>
      <c r="E571" s="3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ht="15" customHeight="1" x14ac:dyDescent="0.2">
      <c r="A572" s="3"/>
      <c r="B572" s="3"/>
      <c r="C572" s="3"/>
      <c r="D572" s="3"/>
      <c r="E572" s="3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ht="15" customHeight="1" x14ac:dyDescent="0.2">
      <c r="A573" s="3"/>
      <c r="B573" s="3"/>
      <c r="C573" s="3"/>
      <c r="D573" s="3"/>
      <c r="E573" s="3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ht="15" customHeight="1" x14ac:dyDescent="0.2">
      <c r="A574" s="3"/>
      <c r="B574" s="3"/>
      <c r="C574" s="3"/>
      <c r="D574" s="3"/>
      <c r="E574" s="3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ht="15" customHeight="1" x14ac:dyDescent="0.2">
      <c r="A575" s="3"/>
      <c r="B575" s="3"/>
      <c r="C575" s="3"/>
      <c r="D575" s="3"/>
      <c r="E575" s="3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ht="15" customHeight="1" x14ac:dyDescent="0.2">
      <c r="A576" s="3"/>
      <c r="B576" s="3"/>
      <c r="C576" s="3"/>
      <c r="D576" s="3"/>
      <c r="E576" s="3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ht="15" customHeight="1" x14ac:dyDescent="0.2">
      <c r="A577" s="3"/>
      <c r="B577" s="3"/>
      <c r="C577" s="3"/>
      <c r="D577" s="3"/>
      <c r="E577" s="3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ht="15" customHeight="1" x14ac:dyDescent="0.2">
      <c r="A578" s="3"/>
      <c r="B578" s="3"/>
      <c r="C578" s="3"/>
      <c r="D578" s="3"/>
      <c r="E578" s="3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ht="15" customHeight="1" x14ac:dyDescent="0.2">
      <c r="A579" s="3"/>
      <c r="B579" s="3"/>
      <c r="C579" s="3"/>
      <c r="D579" s="3"/>
      <c r="E579" s="3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ht="15" customHeight="1" x14ac:dyDescent="0.2">
      <c r="A580" s="3"/>
      <c r="B580" s="3"/>
      <c r="C580" s="3"/>
      <c r="D580" s="3"/>
      <c r="E580" s="3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ht="15" customHeight="1" x14ac:dyDescent="0.2">
      <c r="A581" s="3"/>
      <c r="B581" s="3"/>
      <c r="C581" s="3"/>
      <c r="D581" s="3"/>
      <c r="E581" s="3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ht="15" customHeight="1" x14ac:dyDescent="0.2">
      <c r="A582" s="3"/>
      <c r="B582" s="3"/>
      <c r="C582" s="3"/>
      <c r="D582" s="3"/>
      <c r="E582" s="3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ht="15" customHeight="1" x14ac:dyDescent="0.2">
      <c r="A583" s="3"/>
      <c r="B583" s="3"/>
      <c r="C583" s="3"/>
      <c r="D583" s="3"/>
      <c r="E583" s="3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ht="15" customHeight="1" x14ac:dyDescent="0.2">
      <c r="A584" s="3"/>
      <c r="B584" s="3"/>
      <c r="C584" s="3"/>
      <c r="D584" s="3"/>
      <c r="E584" s="3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ht="15" customHeight="1" x14ac:dyDescent="0.2">
      <c r="A585" s="3"/>
      <c r="B585" s="3"/>
      <c r="C585" s="3"/>
      <c r="D585" s="3"/>
      <c r="E585" s="3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ht="15" customHeight="1" x14ac:dyDescent="0.2">
      <c r="A586" s="3"/>
      <c r="B586" s="3"/>
      <c r="C586" s="3"/>
      <c r="D586" s="3"/>
      <c r="E586" s="3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ht="15" customHeight="1" x14ac:dyDescent="0.2">
      <c r="A587" s="3"/>
      <c r="B587" s="3"/>
      <c r="C587" s="3"/>
      <c r="D587" s="3"/>
      <c r="E587" s="3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ht="15" customHeight="1" x14ac:dyDescent="0.2">
      <c r="A588" s="3"/>
      <c r="B588" s="3"/>
      <c r="C588" s="3"/>
      <c r="D588" s="3"/>
      <c r="E588" s="3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ht="15" customHeight="1" x14ac:dyDescent="0.2">
      <c r="A589" s="3"/>
      <c r="B589" s="3"/>
      <c r="C589" s="3"/>
      <c r="D589" s="3"/>
      <c r="E589" s="3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ht="15" customHeight="1" x14ac:dyDescent="0.2">
      <c r="A590" s="3"/>
      <c r="B590" s="3"/>
      <c r="C590" s="3"/>
      <c r="D590" s="3"/>
      <c r="E590" s="3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ht="15" customHeight="1" x14ac:dyDescent="0.2">
      <c r="A591" s="3"/>
      <c r="B591" s="3"/>
      <c r="C591" s="3"/>
      <c r="D591" s="3"/>
      <c r="E591" s="3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ht="15" customHeight="1" x14ac:dyDescent="0.2">
      <c r="A592" s="3"/>
      <c r="B592" s="3"/>
      <c r="C592" s="3"/>
      <c r="D592" s="3"/>
      <c r="E592" s="3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ht="15" customHeight="1" x14ac:dyDescent="0.2">
      <c r="A593" s="3"/>
      <c r="B593" s="3"/>
      <c r="C593" s="3"/>
      <c r="D593" s="3"/>
      <c r="E593" s="3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ht="15" customHeight="1" x14ac:dyDescent="0.2">
      <c r="A594" s="3"/>
      <c r="B594" s="3"/>
      <c r="C594" s="3"/>
      <c r="D594" s="3"/>
      <c r="E594" s="3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ht="15" customHeight="1" x14ac:dyDescent="0.2">
      <c r="A595" s="3"/>
      <c r="B595" s="3"/>
      <c r="C595" s="3"/>
      <c r="D595" s="3"/>
      <c r="E595" s="3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ht="15" customHeight="1" x14ac:dyDescent="0.2">
      <c r="A596" s="3"/>
      <c r="B596" s="3"/>
      <c r="C596" s="3"/>
      <c r="D596" s="3"/>
      <c r="E596" s="3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ht="15" customHeight="1" x14ac:dyDescent="0.2">
      <c r="A597" s="3"/>
      <c r="B597" s="3"/>
      <c r="C597" s="3"/>
      <c r="D597" s="3"/>
      <c r="E597" s="3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ht="15" customHeight="1" x14ac:dyDescent="0.2">
      <c r="A598" s="3"/>
      <c r="B598" s="3"/>
      <c r="C598" s="3"/>
      <c r="D598" s="3"/>
      <c r="E598" s="3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ht="15" customHeight="1" x14ac:dyDescent="0.2">
      <c r="A599" s="3"/>
      <c r="B599" s="3"/>
      <c r="C599" s="3"/>
      <c r="D599" s="3"/>
      <c r="E599" s="3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15" customHeight="1" x14ac:dyDescent="0.2">
      <c r="A600" s="3"/>
      <c r="B600" s="3"/>
      <c r="C600" s="3"/>
      <c r="D600" s="3"/>
      <c r="E600" s="3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ht="15" customHeight="1" x14ac:dyDescent="0.2">
      <c r="A601" s="3"/>
      <c r="B601" s="3"/>
      <c r="C601" s="3"/>
      <c r="D601" s="3"/>
      <c r="E601" s="3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ht="15" customHeight="1" x14ac:dyDescent="0.2">
      <c r="A602" s="3"/>
      <c r="B602" s="3"/>
      <c r="C602" s="3"/>
      <c r="D602" s="3"/>
      <c r="E602" s="3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ht="15" customHeight="1" x14ac:dyDescent="0.2">
      <c r="A603" s="3"/>
      <c r="B603" s="3"/>
      <c r="C603" s="3"/>
      <c r="D603" s="3"/>
      <c r="E603" s="3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ht="15" customHeight="1" x14ac:dyDescent="0.2">
      <c r="A604" s="3"/>
      <c r="B604" s="3"/>
      <c r="C604" s="3"/>
      <c r="D604" s="3"/>
      <c r="E604" s="3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ht="15" customHeight="1" x14ac:dyDescent="0.2">
      <c r="A605" s="3"/>
      <c r="B605" s="3"/>
      <c r="C605" s="3"/>
      <c r="D605" s="3"/>
      <c r="E605" s="3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ht="15" customHeight="1" x14ac:dyDescent="0.2">
      <c r="A606" s="3"/>
      <c r="B606" s="3"/>
      <c r="C606" s="3"/>
      <c r="D606" s="3"/>
      <c r="E606" s="3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ht="15" customHeight="1" x14ac:dyDescent="0.2">
      <c r="A607" s="3"/>
      <c r="B607" s="3"/>
      <c r="C607" s="3"/>
      <c r="D607" s="3"/>
      <c r="E607" s="3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ht="15" customHeight="1" x14ac:dyDescent="0.2">
      <c r="A608" s="3"/>
      <c r="B608" s="3"/>
      <c r="C608" s="3"/>
      <c r="D608" s="3"/>
      <c r="E608" s="3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ht="15" customHeight="1" x14ac:dyDescent="0.2">
      <c r="A609" s="3"/>
      <c r="B609" s="3"/>
      <c r="C609" s="3"/>
      <c r="D609" s="3"/>
      <c r="E609" s="3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ht="15" customHeight="1" x14ac:dyDescent="0.2">
      <c r="A610" s="3"/>
      <c r="B610" s="3"/>
      <c r="C610" s="3"/>
      <c r="D610" s="3"/>
      <c r="E610" s="3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ht="15" customHeight="1" x14ac:dyDescent="0.2">
      <c r="A611" s="3"/>
      <c r="B611" s="3"/>
      <c r="C611" s="3"/>
      <c r="D611" s="3"/>
      <c r="E611" s="3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ht="15" customHeight="1" x14ac:dyDescent="0.2">
      <c r="A612" s="3"/>
      <c r="B612" s="3"/>
      <c r="C612" s="3"/>
      <c r="D612" s="3"/>
      <c r="E612" s="3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ht="15" customHeight="1" x14ac:dyDescent="0.2">
      <c r="A613" s="3"/>
      <c r="B613" s="3"/>
      <c r="C613" s="3"/>
      <c r="D613" s="3"/>
      <c r="E613" s="3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ht="15" customHeight="1" x14ac:dyDescent="0.2">
      <c r="A614" s="3"/>
      <c r="B614" s="3"/>
      <c r="C614" s="3"/>
      <c r="D614" s="3"/>
      <c r="E614" s="3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ht="15" customHeight="1" x14ac:dyDescent="0.2">
      <c r="A615" s="3"/>
      <c r="B615" s="3"/>
      <c r="C615" s="3"/>
      <c r="D615" s="3"/>
      <c r="E615" s="3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ht="15" customHeight="1" x14ac:dyDescent="0.2">
      <c r="A616" s="3"/>
      <c r="B616" s="3"/>
      <c r="C616" s="3"/>
      <c r="D616" s="3"/>
      <c r="E616" s="3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ht="15" customHeight="1" x14ac:dyDescent="0.2">
      <c r="A617" s="3"/>
      <c r="B617" s="3"/>
      <c r="C617" s="3"/>
      <c r="D617" s="3"/>
      <c r="E617" s="3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ht="15" customHeight="1" x14ac:dyDescent="0.2">
      <c r="A618" s="3"/>
      <c r="B618" s="3"/>
      <c r="C618" s="3"/>
      <c r="D618" s="3"/>
      <c r="E618" s="3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ht="15" customHeight="1" x14ac:dyDescent="0.2">
      <c r="A619" s="3"/>
      <c r="B619" s="3"/>
      <c r="C619" s="3"/>
      <c r="D619" s="3"/>
      <c r="E619" s="3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ht="15" customHeight="1" x14ac:dyDescent="0.2">
      <c r="A620" s="3"/>
      <c r="B620" s="3"/>
      <c r="C620" s="3"/>
      <c r="D620" s="3"/>
      <c r="E620" s="3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ht="15" customHeight="1" x14ac:dyDescent="0.2">
      <c r="A621" s="3"/>
      <c r="B621" s="3"/>
      <c r="C621" s="3"/>
      <c r="D621" s="3"/>
      <c r="E621" s="3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ht="15" customHeight="1" x14ac:dyDescent="0.2">
      <c r="A622" s="3"/>
      <c r="B622" s="3"/>
      <c r="C622" s="3"/>
      <c r="D622" s="3"/>
      <c r="E622" s="3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ht="15" customHeight="1" x14ac:dyDescent="0.2">
      <c r="A623" s="3"/>
      <c r="B623" s="3"/>
      <c r="C623" s="3"/>
      <c r="D623" s="3"/>
      <c r="E623" s="3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ht="15" customHeight="1" x14ac:dyDescent="0.2">
      <c r="A624" s="3"/>
      <c r="B624" s="3"/>
      <c r="C624" s="3"/>
      <c r="D624" s="3"/>
      <c r="E624" s="3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ht="15" customHeight="1" x14ac:dyDescent="0.2">
      <c r="A625" s="3"/>
      <c r="B625" s="3"/>
      <c r="C625" s="3"/>
      <c r="D625" s="3"/>
      <c r="E625" s="3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ht="15" customHeight="1" x14ac:dyDescent="0.2">
      <c r="A626" s="3"/>
      <c r="B626" s="3"/>
      <c r="C626" s="3"/>
      <c r="D626" s="3"/>
      <c r="E626" s="3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ht="15" customHeight="1" x14ac:dyDescent="0.2">
      <c r="A627" s="3"/>
      <c r="B627" s="3"/>
      <c r="C627" s="3"/>
      <c r="D627" s="3"/>
      <c r="E627" s="3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ht="15" customHeight="1" x14ac:dyDescent="0.2">
      <c r="A628" s="3"/>
      <c r="B628" s="3"/>
      <c r="C628" s="3"/>
      <c r="D628" s="3"/>
      <c r="E628" s="3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ht="15" customHeight="1" x14ac:dyDescent="0.2">
      <c r="A629" s="3"/>
      <c r="B629" s="3"/>
      <c r="C629" s="3"/>
      <c r="D629" s="3"/>
      <c r="E629" s="3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ht="15" customHeight="1" x14ac:dyDescent="0.2">
      <c r="A630" s="3"/>
      <c r="B630" s="3"/>
      <c r="C630" s="3"/>
      <c r="D630" s="3"/>
      <c r="E630" s="3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ht="15" customHeight="1" x14ac:dyDescent="0.2">
      <c r="A631" s="3"/>
      <c r="B631" s="3"/>
      <c r="C631" s="3"/>
      <c r="D631" s="3"/>
      <c r="E631" s="3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ht="15" customHeight="1" x14ac:dyDescent="0.2">
      <c r="A632" s="3"/>
      <c r="B632" s="3"/>
      <c r="C632" s="3"/>
      <c r="D632" s="3"/>
      <c r="E632" s="3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ht="15" customHeight="1" x14ac:dyDescent="0.2">
      <c r="A633" s="3"/>
      <c r="B633" s="3"/>
      <c r="C633" s="3"/>
      <c r="D633" s="3"/>
      <c r="E633" s="3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ht="15" customHeight="1" x14ac:dyDescent="0.2">
      <c r="A634" s="3"/>
      <c r="B634" s="3"/>
      <c r="C634" s="3"/>
      <c r="D634" s="3"/>
      <c r="E634" s="3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ht="15" customHeight="1" x14ac:dyDescent="0.2">
      <c r="A635" s="3"/>
      <c r="B635" s="3"/>
      <c r="C635" s="3"/>
      <c r="D635" s="3"/>
      <c r="E635" s="3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ht="15" customHeight="1" x14ac:dyDescent="0.2">
      <c r="A636" s="3"/>
      <c r="B636" s="3"/>
      <c r="C636" s="3"/>
      <c r="D636" s="3"/>
      <c r="E636" s="3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ht="15" customHeight="1" x14ac:dyDescent="0.2">
      <c r="A637" s="3"/>
      <c r="B637" s="3"/>
      <c r="C637" s="3"/>
      <c r="D637" s="3"/>
      <c r="E637" s="3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ht="15" customHeight="1" x14ac:dyDescent="0.2">
      <c r="A638" s="3"/>
      <c r="B638" s="3"/>
      <c r="C638" s="3"/>
      <c r="D638" s="3"/>
      <c r="E638" s="3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ht="15" customHeight="1" x14ac:dyDescent="0.2">
      <c r="A639" s="3"/>
      <c r="B639" s="3"/>
      <c r="C639" s="3"/>
      <c r="D639" s="3"/>
      <c r="E639" s="3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ht="15" customHeight="1" x14ac:dyDescent="0.2">
      <c r="A640" s="3"/>
      <c r="B640" s="3"/>
      <c r="C640" s="3"/>
      <c r="D640" s="3"/>
      <c r="E640" s="3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ht="15" customHeight="1" x14ac:dyDescent="0.2">
      <c r="A641" s="3"/>
      <c r="B641" s="3"/>
      <c r="C641" s="3"/>
      <c r="D641" s="3"/>
      <c r="E641" s="3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ht="15" customHeight="1" x14ac:dyDescent="0.2">
      <c r="A642" s="3"/>
      <c r="B642" s="3"/>
      <c r="C642" s="3"/>
      <c r="D642" s="3"/>
      <c r="E642" s="3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ht="15" customHeight="1" x14ac:dyDescent="0.2">
      <c r="A643" s="3"/>
      <c r="B643" s="3"/>
      <c r="C643" s="3"/>
      <c r="D643" s="3"/>
      <c r="E643" s="3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ht="15" customHeight="1" x14ac:dyDescent="0.2">
      <c r="A644" s="3"/>
      <c r="B644" s="3"/>
      <c r="C644" s="3"/>
      <c r="D644" s="3"/>
      <c r="E644" s="3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ht="15" customHeight="1" x14ac:dyDescent="0.2">
      <c r="A645" s="3"/>
      <c r="B645" s="3"/>
      <c r="C645" s="3"/>
      <c r="D645" s="3"/>
      <c r="E645" s="3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ht="15" customHeight="1" x14ac:dyDescent="0.2">
      <c r="A646" s="3"/>
      <c r="B646" s="3"/>
      <c r="C646" s="3"/>
      <c r="D646" s="3"/>
      <c r="E646" s="3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ht="15" customHeight="1" x14ac:dyDescent="0.2">
      <c r="A647" s="3"/>
      <c r="B647" s="3"/>
      <c r="C647" s="3"/>
      <c r="D647" s="3"/>
      <c r="E647" s="3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ht="15" customHeight="1" x14ac:dyDescent="0.2">
      <c r="A648" s="3"/>
      <c r="B648" s="3"/>
      <c r="C648" s="3"/>
      <c r="D648" s="3"/>
      <c r="E648" s="3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ht="15" customHeight="1" x14ac:dyDescent="0.2">
      <c r="A649" s="3"/>
      <c r="B649" s="3"/>
      <c r="C649" s="3"/>
      <c r="D649" s="3"/>
      <c r="E649" s="3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ht="15" customHeight="1" x14ac:dyDescent="0.2">
      <c r="A650" s="3"/>
      <c r="B650" s="3"/>
      <c r="C650" s="3"/>
      <c r="D650" s="3"/>
      <c r="E650" s="3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ht="15" customHeight="1" x14ac:dyDescent="0.2">
      <c r="A651" s="3"/>
      <c r="B651" s="3"/>
      <c r="C651" s="3"/>
      <c r="D651" s="3"/>
      <c r="E651" s="3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ht="15" customHeight="1" x14ac:dyDescent="0.2">
      <c r="A652" s="3"/>
      <c r="B652" s="3"/>
      <c r="C652" s="3"/>
      <c r="D652" s="3"/>
      <c r="E652" s="3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ht="15" customHeight="1" x14ac:dyDescent="0.2">
      <c r="A653" s="3"/>
      <c r="B653" s="3"/>
      <c r="C653" s="3"/>
      <c r="D653" s="3"/>
      <c r="E653" s="3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ht="15" customHeight="1" x14ac:dyDescent="0.2">
      <c r="A654" s="3"/>
      <c r="B654" s="3"/>
      <c r="C654" s="3"/>
      <c r="D654" s="3"/>
      <c r="E654" s="3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ht="15" customHeight="1" x14ac:dyDescent="0.2">
      <c r="A655" s="3"/>
      <c r="B655" s="3"/>
      <c r="C655" s="3"/>
      <c r="D655" s="3"/>
      <c r="E655" s="3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ht="15" customHeight="1" x14ac:dyDescent="0.2">
      <c r="A656" s="3"/>
      <c r="B656" s="3"/>
      <c r="C656" s="3"/>
      <c r="D656" s="3"/>
      <c r="E656" s="3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ht="15" customHeight="1" x14ac:dyDescent="0.2">
      <c r="A657" s="3"/>
      <c r="B657" s="3"/>
      <c r="C657" s="3"/>
      <c r="D657" s="3"/>
      <c r="E657" s="3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ht="15" customHeight="1" x14ac:dyDescent="0.2">
      <c r="A658" s="3"/>
      <c r="B658" s="3"/>
      <c r="C658" s="3"/>
      <c r="D658" s="3"/>
      <c r="E658" s="3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ht="15" customHeight="1" x14ac:dyDescent="0.2">
      <c r="A659" s="3"/>
      <c r="B659" s="3"/>
      <c r="C659" s="3"/>
      <c r="D659" s="3"/>
      <c r="E659" s="3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ht="15" customHeight="1" x14ac:dyDescent="0.2">
      <c r="A660" s="3"/>
      <c r="B660" s="3"/>
      <c r="C660" s="3"/>
      <c r="D660" s="3"/>
      <c r="E660" s="3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ht="15" customHeight="1" x14ac:dyDescent="0.2">
      <c r="A661" s="3"/>
      <c r="B661" s="3"/>
      <c r="C661" s="3"/>
      <c r="D661" s="3"/>
      <c r="E661" s="3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ht="15" customHeight="1" x14ac:dyDescent="0.2">
      <c r="A662" s="3"/>
      <c r="B662" s="3"/>
      <c r="C662" s="3"/>
      <c r="D662" s="3"/>
      <c r="E662" s="3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ht="15" customHeight="1" x14ac:dyDescent="0.2">
      <c r="A663" s="3"/>
      <c r="B663" s="3"/>
      <c r="C663" s="3"/>
      <c r="D663" s="3"/>
      <c r="E663" s="3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ht="15" customHeight="1" x14ac:dyDescent="0.2">
      <c r="A664" s="3"/>
      <c r="B664" s="3"/>
      <c r="C664" s="3"/>
      <c r="D664" s="3"/>
      <c r="E664" s="3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ht="15" customHeight="1" x14ac:dyDescent="0.2">
      <c r="A665" s="3"/>
      <c r="B665" s="3"/>
      <c r="C665" s="3"/>
      <c r="D665" s="3"/>
      <c r="E665" s="3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ht="15" customHeight="1" x14ac:dyDescent="0.2">
      <c r="A666" s="3"/>
      <c r="B666" s="3"/>
      <c r="C666" s="3"/>
      <c r="D666" s="3"/>
      <c r="E666" s="3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ht="15" customHeight="1" x14ac:dyDescent="0.2">
      <c r="A667" s="3"/>
      <c r="B667" s="3"/>
      <c r="C667" s="3"/>
      <c r="D667" s="3"/>
      <c r="E667" s="3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ht="15" customHeight="1" x14ac:dyDescent="0.2">
      <c r="A668" s="3"/>
      <c r="B668" s="3"/>
      <c r="C668" s="3"/>
      <c r="D668" s="3"/>
      <c r="E668" s="3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ht="15" customHeight="1" x14ac:dyDescent="0.2">
      <c r="A669" s="3"/>
      <c r="B669" s="3"/>
      <c r="C669" s="3"/>
      <c r="D669" s="3"/>
      <c r="E669" s="3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ht="15" customHeight="1" x14ac:dyDescent="0.2">
      <c r="A670" s="3"/>
      <c r="B670" s="3"/>
      <c r="C670" s="3"/>
      <c r="D670" s="3"/>
      <c r="E670" s="3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ht="15" customHeight="1" x14ac:dyDescent="0.2">
      <c r="A671" s="3"/>
      <c r="B671" s="3"/>
      <c r="C671" s="3"/>
      <c r="D671" s="3"/>
      <c r="E671" s="3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ht="15" customHeight="1" x14ac:dyDescent="0.2">
      <c r="A672" s="3"/>
      <c r="B672" s="3"/>
      <c r="C672" s="3"/>
      <c r="D672" s="3"/>
      <c r="E672" s="3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ht="15" customHeight="1" x14ac:dyDescent="0.2">
      <c r="A673" s="3"/>
      <c r="B673" s="3"/>
      <c r="C673" s="3"/>
      <c r="D673" s="3"/>
      <c r="E673" s="3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ht="15" customHeight="1" x14ac:dyDescent="0.2">
      <c r="A674" s="3"/>
      <c r="B674" s="3"/>
      <c r="C674" s="3"/>
      <c r="D674" s="3"/>
      <c r="E674" s="3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ht="15" customHeight="1" x14ac:dyDescent="0.2">
      <c r="A675" s="3"/>
      <c r="B675" s="3"/>
      <c r="C675" s="3"/>
      <c r="D675" s="3"/>
      <c r="E675" s="3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ht="15" customHeight="1" x14ac:dyDescent="0.2">
      <c r="A676" s="3"/>
      <c r="B676" s="3"/>
      <c r="C676" s="3"/>
      <c r="D676" s="3"/>
      <c r="E676" s="3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ht="15" customHeight="1" x14ac:dyDescent="0.2">
      <c r="A677" s="3"/>
      <c r="B677" s="3"/>
      <c r="C677" s="3"/>
      <c r="D677" s="3"/>
      <c r="E677" s="3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ht="15" customHeight="1" x14ac:dyDescent="0.2">
      <c r="A678" s="3"/>
      <c r="B678" s="3"/>
      <c r="C678" s="3"/>
      <c r="D678" s="3"/>
      <c r="E678" s="3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ht="15" customHeight="1" x14ac:dyDescent="0.2">
      <c r="A679" s="3"/>
      <c r="B679" s="3"/>
      <c r="C679" s="3"/>
      <c r="D679" s="3"/>
      <c r="E679" s="3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ht="15" customHeight="1" x14ac:dyDescent="0.2">
      <c r="A680" s="3"/>
      <c r="B680" s="3"/>
      <c r="C680" s="3"/>
      <c r="D680" s="3"/>
      <c r="E680" s="3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ht="15" customHeight="1" x14ac:dyDescent="0.2">
      <c r="A681" s="3"/>
      <c r="B681" s="3"/>
      <c r="C681" s="3"/>
      <c r="D681" s="3"/>
      <c r="E681" s="3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ht="15" customHeight="1" x14ac:dyDescent="0.2">
      <c r="A682" s="3"/>
      <c r="B682" s="3"/>
      <c r="C682" s="3"/>
      <c r="D682" s="3"/>
      <c r="E682" s="3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ht="15" customHeight="1" x14ac:dyDescent="0.2">
      <c r="A683" s="3"/>
      <c r="B683" s="3"/>
      <c r="C683" s="3"/>
      <c r="D683" s="3"/>
      <c r="E683" s="3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ht="15" customHeight="1" x14ac:dyDescent="0.2">
      <c r="A684" s="3"/>
      <c r="B684" s="3"/>
      <c r="C684" s="3"/>
      <c r="D684" s="3"/>
      <c r="E684" s="3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ht="15" customHeight="1" x14ac:dyDescent="0.2">
      <c r="A685" s="3"/>
      <c r="B685" s="3"/>
      <c r="C685" s="3"/>
      <c r="D685" s="3"/>
      <c r="E685" s="3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ht="15" customHeight="1" x14ac:dyDescent="0.2">
      <c r="A686" s="3"/>
      <c r="B686" s="3"/>
      <c r="C686" s="3"/>
      <c r="D686" s="3"/>
      <c r="E686" s="3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ht="15" customHeight="1" x14ac:dyDescent="0.2">
      <c r="A687" s="3"/>
      <c r="B687" s="3"/>
      <c r="C687" s="3"/>
      <c r="D687" s="3"/>
      <c r="E687" s="3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ht="15" customHeight="1" x14ac:dyDescent="0.2">
      <c r="A688" s="3"/>
      <c r="B688" s="3"/>
      <c r="C688" s="3"/>
      <c r="D688" s="3"/>
      <c r="E688" s="3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 ht="15" customHeight="1" x14ac:dyDescent="0.2">
      <c r="A689" s="3"/>
      <c r="B689" s="3"/>
      <c r="C689" s="3"/>
      <c r="D689" s="3"/>
      <c r="E689" s="3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 ht="15" customHeight="1" x14ac:dyDescent="0.2">
      <c r="A690" s="3"/>
      <c r="B690" s="3"/>
      <c r="C690" s="3"/>
      <c r="D690" s="3"/>
      <c r="E690" s="3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 ht="15" customHeight="1" x14ac:dyDescent="0.2">
      <c r="A691" s="3"/>
      <c r="B691" s="3"/>
      <c r="C691" s="3"/>
      <c r="D691" s="3"/>
      <c r="E691" s="3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 ht="15" customHeight="1" x14ac:dyDescent="0.2">
      <c r="B692" s="3"/>
      <c r="C692" s="3"/>
      <c r="D692" s="3"/>
      <c r="E692" s="3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 ht="15" customHeight="1" x14ac:dyDescent="0.2">
      <c r="B693" s="3"/>
      <c r="C693" s="3"/>
      <c r="D693" s="3"/>
      <c r="E693" s="3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 ht="15" customHeight="1" x14ac:dyDescent="0.2">
      <c r="B694" s="3"/>
      <c r="C694" s="3"/>
      <c r="D694" s="3"/>
      <c r="E694" s="3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1:49" ht="15" customHeight="1" x14ac:dyDescent="0.2">
      <c r="B695" s="3"/>
      <c r="C695" s="3"/>
      <c r="D695" s="3"/>
      <c r="E695" s="3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1:49" ht="15" customHeight="1" x14ac:dyDescent="0.2">
      <c r="B696" s="3"/>
      <c r="C696" s="3"/>
      <c r="D696" s="3"/>
      <c r="E696" s="3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1:49" ht="15" customHeight="1" x14ac:dyDescent="0.2">
      <c r="B697" s="3"/>
      <c r="C697" s="3"/>
      <c r="D697" s="3"/>
      <c r="E697" s="3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1:49" ht="15" customHeight="1" x14ac:dyDescent="0.2">
      <c r="B698" s="3"/>
      <c r="C698" s="3"/>
      <c r="D698" s="3"/>
      <c r="E698" s="3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1:49" ht="15" customHeight="1" x14ac:dyDescent="0.2">
      <c r="B699" s="3"/>
      <c r="C699" s="3"/>
      <c r="D699" s="3"/>
      <c r="E699" s="3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1:49" ht="15" customHeight="1" x14ac:dyDescent="0.2">
      <c r="B700" s="3"/>
      <c r="C700" s="3"/>
      <c r="D700" s="3"/>
      <c r="E700" s="3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1:49" ht="15" customHeight="1" x14ac:dyDescent="0.2">
      <c r="B701" s="3"/>
      <c r="C701" s="3"/>
      <c r="D701" s="3"/>
      <c r="E701" s="3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1:49" ht="15" customHeight="1" x14ac:dyDescent="0.2">
      <c r="B702" s="3"/>
      <c r="C702" s="3"/>
      <c r="D702" s="3"/>
      <c r="E702" s="3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1:49" ht="15" customHeight="1" x14ac:dyDescent="0.2">
      <c r="B703" s="3"/>
      <c r="C703" s="3"/>
      <c r="D703" s="3"/>
      <c r="E703" s="3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1:49" ht="15" customHeight="1" x14ac:dyDescent="0.2">
      <c r="B704" s="3"/>
      <c r="C704" s="3"/>
      <c r="D704" s="3"/>
      <c r="E704" s="3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2:49" ht="15" customHeight="1" x14ac:dyDescent="0.2">
      <c r="B705" s="3"/>
      <c r="C705" s="3"/>
      <c r="D705" s="3"/>
      <c r="E705" s="3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2:49" ht="15" customHeight="1" x14ac:dyDescent="0.2">
      <c r="B706" s="3"/>
      <c r="C706" s="3"/>
      <c r="D706" s="3"/>
      <c r="E706" s="3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2:49" ht="15" customHeight="1" x14ac:dyDescent="0.2">
      <c r="B707" s="3"/>
      <c r="C707" s="3"/>
      <c r="D707" s="3"/>
      <c r="E707" s="3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2:49" ht="15" customHeight="1" x14ac:dyDescent="0.2">
      <c r="B708" s="3"/>
      <c r="C708" s="3"/>
      <c r="D708" s="3"/>
      <c r="E708" s="3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2:49" ht="15" customHeight="1" x14ac:dyDescent="0.2">
      <c r="B709" s="3"/>
      <c r="C709" s="3"/>
      <c r="D709" s="3"/>
      <c r="E709" s="3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2:49" ht="15" customHeight="1" x14ac:dyDescent="0.2">
      <c r="B710" s="3"/>
      <c r="C710" s="3"/>
      <c r="D710" s="3"/>
      <c r="E710" s="3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2:49" ht="15" customHeight="1" x14ac:dyDescent="0.2">
      <c r="B711" s="3"/>
      <c r="C711" s="3"/>
      <c r="D711" s="3"/>
      <c r="E711" s="3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2:49" ht="15" customHeight="1" x14ac:dyDescent="0.2">
      <c r="B712" s="3"/>
      <c r="C712" s="3"/>
      <c r="D712" s="3"/>
      <c r="E712" s="3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2:49" ht="15" customHeight="1" x14ac:dyDescent="0.2">
      <c r="B713" s="3"/>
      <c r="C713" s="3"/>
      <c r="D713" s="3"/>
      <c r="E713" s="3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2:49" ht="15" customHeight="1" x14ac:dyDescent="0.2">
      <c r="B714" s="3"/>
      <c r="C714" s="3"/>
      <c r="D714" s="3"/>
      <c r="E714" s="3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2:49" ht="15" customHeight="1" x14ac:dyDescent="0.2">
      <c r="B715" s="3"/>
      <c r="C715" s="3"/>
      <c r="D715" s="3"/>
      <c r="E715" s="3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2:49" ht="15" customHeight="1" x14ac:dyDescent="0.2">
      <c r="B716" s="3"/>
      <c r="C716" s="3"/>
      <c r="D716" s="3"/>
      <c r="E716" s="3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2:49" ht="15" customHeight="1" x14ac:dyDescent="0.2">
      <c r="B717" s="3"/>
      <c r="C717" s="3"/>
      <c r="D717" s="3"/>
      <c r="E717" s="3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2:49" ht="15" customHeight="1" x14ac:dyDescent="0.2">
      <c r="B718" s="3"/>
      <c r="C718" s="3"/>
      <c r="D718" s="3"/>
      <c r="E718" s="3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2:49" ht="15" customHeight="1" x14ac:dyDescent="0.2">
      <c r="B719" s="3"/>
      <c r="C719" s="3"/>
      <c r="D719" s="3"/>
      <c r="E719" s="3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2:49" ht="15" customHeight="1" x14ac:dyDescent="0.2">
      <c r="B720" s="3"/>
      <c r="C720" s="3"/>
      <c r="D720" s="3"/>
      <c r="E720" s="3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2:49" ht="15" customHeight="1" x14ac:dyDescent="0.2">
      <c r="B721" s="3"/>
      <c r="C721" s="3"/>
      <c r="D721" s="3"/>
      <c r="E721" s="3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2:49" ht="15" customHeight="1" x14ac:dyDescent="0.2">
      <c r="B722" s="3"/>
      <c r="C722" s="3"/>
      <c r="D722" s="3"/>
      <c r="E722" s="3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2:49" ht="15" customHeight="1" x14ac:dyDescent="0.2">
      <c r="B723" s="3"/>
      <c r="C723" s="3"/>
      <c r="D723" s="3"/>
      <c r="E723" s="3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2:49" ht="15" customHeight="1" x14ac:dyDescent="0.2">
      <c r="B724" s="3"/>
      <c r="C724" s="3"/>
      <c r="D724" s="3"/>
      <c r="E724" s="3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2:49" ht="15" customHeight="1" x14ac:dyDescent="0.2">
      <c r="B725" s="3"/>
      <c r="C725" s="3"/>
      <c r="D725" s="3"/>
      <c r="E725" s="3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2:49" ht="15" customHeight="1" x14ac:dyDescent="0.2">
      <c r="B726" s="3"/>
      <c r="C726" s="3"/>
      <c r="D726" s="3"/>
      <c r="E726" s="3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2:49" ht="15" customHeight="1" x14ac:dyDescent="0.2">
      <c r="B727" s="3"/>
      <c r="C727" s="3"/>
      <c r="D727" s="3"/>
      <c r="E727" s="3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2:49" ht="15" customHeight="1" x14ac:dyDescent="0.2">
      <c r="B728" s="3"/>
      <c r="C728" s="3"/>
      <c r="D728" s="3"/>
      <c r="E728" s="3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2:49" ht="15" customHeight="1" x14ac:dyDescent="0.2">
      <c r="B729" s="3"/>
      <c r="C729" s="3"/>
      <c r="D729" s="3"/>
      <c r="E729" s="3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2:49" ht="15" customHeight="1" x14ac:dyDescent="0.2">
      <c r="B730" s="3"/>
      <c r="C730" s="3"/>
      <c r="D730" s="3"/>
      <c r="E730" s="3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2:49" ht="15" customHeight="1" x14ac:dyDescent="0.2">
      <c r="B731" s="3"/>
      <c r="C731" s="3"/>
      <c r="D731" s="3"/>
      <c r="E731" s="3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2:49" ht="15" customHeight="1" x14ac:dyDescent="0.2">
      <c r="B732" s="3"/>
      <c r="C732" s="3"/>
      <c r="D732" s="3"/>
      <c r="E732" s="3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2:49" ht="15" customHeight="1" x14ac:dyDescent="0.2">
      <c r="B733" s="3"/>
      <c r="C733" s="3"/>
      <c r="D733" s="3"/>
      <c r="E733" s="3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2:49" ht="15" customHeight="1" x14ac:dyDescent="0.2">
      <c r="B734" s="3"/>
      <c r="C734" s="3"/>
      <c r="D734" s="3"/>
      <c r="E734" s="3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2:49" ht="15" customHeight="1" x14ac:dyDescent="0.2">
      <c r="B735" s="3"/>
      <c r="C735" s="3"/>
      <c r="D735" s="3"/>
      <c r="E735" s="3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2:49" ht="15" customHeight="1" x14ac:dyDescent="0.2">
      <c r="B736" s="3"/>
      <c r="C736" s="3"/>
      <c r="D736" s="3"/>
      <c r="E736" s="3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2:49" ht="15" customHeight="1" x14ac:dyDescent="0.2">
      <c r="B737" s="3"/>
      <c r="C737" s="3"/>
      <c r="D737" s="3"/>
      <c r="E737" s="3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2:49" ht="15" customHeight="1" x14ac:dyDescent="0.2">
      <c r="B738" s="3"/>
      <c r="C738" s="3"/>
      <c r="D738" s="3"/>
      <c r="E738" s="3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2:49" ht="15" customHeight="1" x14ac:dyDescent="0.2">
      <c r="B739" s="3"/>
      <c r="C739" s="3"/>
      <c r="D739" s="3"/>
      <c r="E739" s="3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2:49" ht="15" customHeight="1" x14ac:dyDescent="0.2">
      <c r="B740" s="3"/>
      <c r="C740" s="3"/>
      <c r="D740" s="3"/>
      <c r="E740" s="3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2:49" ht="15" customHeight="1" x14ac:dyDescent="0.2">
      <c r="B741" s="3"/>
      <c r="C741" s="3"/>
      <c r="D741" s="3"/>
      <c r="E741" s="3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2:49" ht="15" customHeight="1" x14ac:dyDescent="0.2">
      <c r="B742" s="3"/>
      <c r="C742" s="3"/>
      <c r="D742" s="3"/>
      <c r="E742" s="3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2:49" ht="15" customHeight="1" x14ac:dyDescent="0.2">
      <c r="B743" s="3"/>
      <c r="C743" s="3"/>
      <c r="D743" s="3"/>
      <c r="E743" s="3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2:49" ht="15" customHeight="1" x14ac:dyDescent="0.2">
      <c r="B744" s="3"/>
      <c r="C744" s="3"/>
      <c r="D744" s="3"/>
      <c r="E744" s="3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2:49" ht="15" customHeight="1" x14ac:dyDescent="0.2">
      <c r="B745" s="3"/>
      <c r="C745" s="3"/>
      <c r="D745" s="3"/>
      <c r="E745" s="3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2:49" ht="15" customHeight="1" x14ac:dyDescent="0.2">
      <c r="B746" s="3"/>
      <c r="C746" s="3"/>
      <c r="D746" s="3"/>
      <c r="E746" s="3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2:49" ht="15" customHeight="1" x14ac:dyDescent="0.2">
      <c r="B747" s="3"/>
      <c r="C747" s="3"/>
      <c r="D747" s="3"/>
      <c r="E747" s="3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2:49" ht="15" customHeight="1" x14ac:dyDescent="0.2">
      <c r="B748" s="3"/>
      <c r="C748" s="3"/>
      <c r="D748" s="3"/>
      <c r="E748" s="3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2:49" ht="15" customHeight="1" x14ac:dyDescent="0.2">
      <c r="B749" s="3"/>
      <c r="C749" s="3"/>
      <c r="D749" s="3"/>
      <c r="E749" s="3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2:49" ht="15" customHeight="1" x14ac:dyDescent="0.2">
      <c r="B750" s="3"/>
      <c r="C750" s="3"/>
      <c r="D750" s="3"/>
      <c r="E750" s="3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2:49" ht="15" customHeight="1" x14ac:dyDescent="0.2">
      <c r="B751" s="3"/>
      <c r="C751" s="3"/>
      <c r="D751" s="3"/>
      <c r="E751" s="3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2:49" ht="15" customHeight="1" x14ac:dyDescent="0.2">
      <c r="B752" s="3"/>
      <c r="C752" s="3"/>
      <c r="D752" s="3"/>
      <c r="E752" s="3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2:49" ht="15" customHeight="1" x14ac:dyDescent="0.2">
      <c r="B753" s="3"/>
      <c r="C753" s="3"/>
      <c r="D753" s="3"/>
      <c r="E753" s="3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2:49" ht="15" customHeight="1" x14ac:dyDescent="0.2">
      <c r="B754" s="3"/>
      <c r="C754" s="3"/>
      <c r="D754" s="3"/>
      <c r="E754" s="3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2:49" ht="15" customHeight="1" x14ac:dyDescent="0.2">
      <c r="B755" s="3"/>
      <c r="C755" s="3"/>
      <c r="D755" s="3"/>
      <c r="E755" s="3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2:49" ht="15" customHeight="1" x14ac:dyDescent="0.2">
      <c r="B756" s="3"/>
      <c r="C756" s="3"/>
      <c r="D756" s="3"/>
      <c r="E756" s="3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2:49" ht="15" customHeight="1" x14ac:dyDescent="0.2">
      <c r="B757" s="3"/>
      <c r="C757" s="3"/>
      <c r="D757" s="3"/>
      <c r="E757" s="3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2:49" ht="15" customHeight="1" x14ac:dyDescent="0.2">
      <c r="B758" s="3"/>
      <c r="C758" s="3"/>
      <c r="D758" s="3"/>
      <c r="E758" s="3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2:49" ht="15" customHeight="1" x14ac:dyDescent="0.2">
      <c r="B759" s="3"/>
      <c r="C759" s="3"/>
      <c r="D759" s="3"/>
      <c r="E759" s="3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2:49" ht="15" customHeight="1" x14ac:dyDescent="0.2">
      <c r="B760" s="3"/>
      <c r="C760" s="3"/>
      <c r="D760" s="3"/>
      <c r="E760" s="3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2:49" ht="15" customHeight="1" x14ac:dyDescent="0.2">
      <c r="B761" s="3"/>
      <c r="C761" s="3"/>
      <c r="D761" s="3"/>
      <c r="E761" s="3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2:49" ht="15" customHeight="1" x14ac:dyDescent="0.2">
      <c r="B762" s="3"/>
      <c r="C762" s="3"/>
      <c r="D762" s="3"/>
      <c r="E762" s="3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2:49" ht="15" customHeight="1" x14ac:dyDescent="0.2">
      <c r="B763" s="3"/>
      <c r="C763" s="3"/>
      <c r="D763" s="3"/>
      <c r="E763" s="3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2:49" ht="15" customHeight="1" x14ac:dyDescent="0.2">
      <c r="B764" s="3"/>
      <c r="C764" s="3"/>
      <c r="D764" s="3"/>
      <c r="E764" s="3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2:49" ht="15" customHeight="1" x14ac:dyDescent="0.2">
      <c r="B765" s="3"/>
      <c r="C765" s="3"/>
      <c r="D765" s="3"/>
      <c r="E765" s="3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2:49" ht="15" customHeight="1" x14ac:dyDescent="0.2">
      <c r="B766" s="3"/>
      <c r="C766" s="3"/>
      <c r="D766" s="3"/>
      <c r="E766" s="3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2:49" ht="15" customHeight="1" x14ac:dyDescent="0.2">
      <c r="B767" s="3"/>
      <c r="C767" s="3"/>
      <c r="D767" s="3"/>
      <c r="E767" s="3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2:49" ht="15" customHeight="1" x14ac:dyDescent="0.2">
      <c r="B768" s="3"/>
      <c r="C768" s="3"/>
      <c r="D768" s="3"/>
      <c r="E768" s="3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2:49" ht="15" customHeight="1" x14ac:dyDescent="0.2">
      <c r="B769" s="3"/>
      <c r="C769" s="3"/>
      <c r="D769" s="3"/>
      <c r="E769" s="3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2:49" ht="15" customHeight="1" x14ac:dyDescent="0.2">
      <c r="B770" s="3"/>
      <c r="C770" s="3"/>
      <c r="D770" s="3"/>
      <c r="E770" s="3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2:49" ht="15" customHeight="1" x14ac:dyDescent="0.2">
      <c r="B771" s="3"/>
      <c r="C771" s="3"/>
      <c r="D771" s="3"/>
      <c r="E771" s="3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2:49" ht="15" customHeight="1" x14ac:dyDescent="0.2">
      <c r="B772" s="3"/>
      <c r="C772" s="3"/>
      <c r="D772" s="3"/>
      <c r="E772" s="3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2:49" ht="15" customHeight="1" x14ac:dyDescent="0.2">
      <c r="B773" s="3"/>
      <c r="C773" s="3"/>
      <c r="D773" s="3"/>
      <c r="E773" s="3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2:49" ht="15" customHeight="1" x14ac:dyDescent="0.2">
      <c r="B774" s="3"/>
      <c r="C774" s="3"/>
      <c r="D774" s="3"/>
      <c r="E774" s="3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2:49" ht="15" customHeight="1" x14ac:dyDescent="0.2">
      <c r="B775" s="3"/>
      <c r="C775" s="3"/>
      <c r="D775" s="3"/>
      <c r="E775" s="3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2:49" ht="15" customHeight="1" x14ac:dyDescent="0.2">
      <c r="B776" s="3"/>
      <c r="C776" s="3"/>
      <c r="D776" s="3"/>
      <c r="E776" s="3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2:49" ht="15" customHeight="1" x14ac:dyDescent="0.2">
      <c r="B777" s="3"/>
      <c r="C777" s="3"/>
      <c r="D777" s="3"/>
      <c r="E777" s="3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2:49" ht="15" customHeight="1" x14ac:dyDescent="0.2">
      <c r="B778" s="3"/>
      <c r="C778" s="3"/>
      <c r="D778" s="3"/>
      <c r="E778" s="3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2:49" ht="15" customHeight="1" x14ac:dyDescent="0.2">
      <c r="B779" s="3"/>
      <c r="C779" s="3"/>
      <c r="D779" s="3"/>
      <c r="E779" s="3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2:49" ht="15" customHeight="1" x14ac:dyDescent="0.2">
      <c r="B780" s="3"/>
      <c r="C780" s="3"/>
      <c r="D780" s="3"/>
      <c r="E780" s="3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2:49" ht="15" customHeight="1" x14ac:dyDescent="0.2">
      <c r="B781" s="3"/>
      <c r="C781" s="3"/>
      <c r="D781" s="3"/>
      <c r="E781" s="3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2:49" ht="15" customHeight="1" x14ac:dyDescent="0.2">
      <c r="B782" s="3"/>
      <c r="C782" s="3"/>
      <c r="D782" s="3"/>
      <c r="E782" s="3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2:49" ht="15" customHeight="1" x14ac:dyDescent="0.2">
      <c r="B783" s="3"/>
      <c r="C783" s="3"/>
      <c r="D783" s="3"/>
      <c r="E783" s="3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2:49" ht="15" customHeight="1" x14ac:dyDescent="0.2">
      <c r="B784" s="3"/>
      <c r="C784" s="3"/>
      <c r="D784" s="3"/>
      <c r="E784" s="3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2:49" ht="15" customHeight="1" x14ac:dyDescent="0.2">
      <c r="B785" s="3"/>
      <c r="C785" s="3"/>
      <c r="D785" s="3"/>
      <c r="E785" s="3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2:49" ht="15" customHeight="1" x14ac:dyDescent="0.2">
      <c r="B786" s="3"/>
      <c r="C786" s="3"/>
      <c r="D786" s="3"/>
      <c r="E786" s="3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2:49" ht="15" customHeight="1" x14ac:dyDescent="0.2">
      <c r="B787" s="3"/>
      <c r="C787" s="3"/>
      <c r="D787" s="3"/>
      <c r="E787" s="3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2:49" ht="15" customHeight="1" x14ac:dyDescent="0.2">
      <c r="B788" s="3"/>
      <c r="C788" s="3"/>
      <c r="D788" s="3"/>
      <c r="E788" s="3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2:49" ht="15" customHeight="1" x14ac:dyDescent="0.2">
      <c r="B789" s="3"/>
      <c r="C789" s="3"/>
      <c r="D789" s="3"/>
      <c r="E789" s="3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2:49" ht="15" customHeight="1" x14ac:dyDescent="0.2">
      <c r="B790" s="3"/>
      <c r="C790" s="3"/>
      <c r="D790" s="3"/>
      <c r="E790" s="3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2:49" ht="15" customHeight="1" x14ac:dyDescent="0.2">
      <c r="B791" s="3"/>
      <c r="C791" s="3"/>
      <c r="D791" s="3"/>
      <c r="E791" s="3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2:49" ht="15" customHeight="1" x14ac:dyDescent="0.2">
      <c r="B792" s="3"/>
      <c r="C792" s="3"/>
      <c r="D792" s="3"/>
      <c r="E792" s="3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2:49" ht="15" customHeight="1" x14ac:dyDescent="0.2">
      <c r="B793" s="3"/>
      <c r="C793" s="3"/>
      <c r="D793" s="3"/>
      <c r="E793" s="3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2:49" ht="15" customHeight="1" x14ac:dyDescent="0.2">
      <c r="B794" s="3"/>
      <c r="C794" s="3"/>
      <c r="D794" s="3"/>
      <c r="E794" s="3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2:49" ht="15" customHeight="1" x14ac:dyDescent="0.2">
      <c r="B795" s="3"/>
      <c r="C795" s="3"/>
      <c r="D795" s="3"/>
      <c r="E795" s="3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2:49" ht="15" customHeight="1" x14ac:dyDescent="0.2">
      <c r="B796" s="3"/>
      <c r="C796" s="3"/>
      <c r="D796" s="3"/>
      <c r="E796" s="3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2:49" ht="15" customHeight="1" x14ac:dyDescent="0.2">
      <c r="B797" s="3"/>
      <c r="C797" s="3"/>
      <c r="D797" s="3"/>
      <c r="E797" s="3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2:49" ht="15" customHeight="1" x14ac:dyDescent="0.2">
      <c r="B798" s="3"/>
      <c r="C798" s="3"/>
      <c r="D798" s="3"/>
      <c r="E798" s="3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2:49" ht="15" customHeight="1" x14ac:dyDescent="0.2">
      <c r="B799" s="3"/>
      <c r="C799" s="3"/>
      <c r="D799" s="3"/>
      <c r="E799" s="3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2:49" ht="15" customHeight="1" x14ac:dyDescent="0.2">
      <c r="B800" s="3"/>
      <c r="C800" s="3"/>
      <c r="D800" s="3"/>
      <c r="E800" s="3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2:49" ht="15" customHeight="1" x14ac:dyDescent="0.2">
      <c r="B801" s="3"/>
      <c r="C801" s="3"/>
      <c r="D801" s="3"/>
      <c r="E801" s="3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2:49" ht="15" customHeight="1" x14ac:dyDescent="0.2">
      <c r="B802" s="3"/>
      <c r="C802" s="3"/>
      <c r="D802" s="3"/>
      <c r="E802" s="3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2:49" ht="15" customHeight="1" x14ac:dyDescent="0.2">
      <c r="B803" s="3"/>
      <c r="C803" s="3"/>
      <c r="D803" s="3"/>
      <c r="E803" s="3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2:49" ht="15" customHeight="1" x14ac:dyDescent="0.2">
      <c r="B804" s="3"/>
      <c r="C804" s="3"/>
      <c r="D804" s="3"/>
      <c r="E804" s="3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2:49" ht="15" customHeight="1" x14ac:dyDescent="0.2">
      <c r="B805" s="3"/>
      <c r="C805" s="3"/>
      <c r="D805" s="3"/>
      <c r="E805" s="3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2:49" ht="15" customHeight="1" x14ac:dyDescent="0.2">
      <c r="B806" s="3"/>
      <c r="C806" s="3"/>
      <c r="D806" s="3"/>
      <c r="E806" s="3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2:49" ht="15" customHeight="1" x14ac:dyDescent="0.2">
      <c r="B807" s="3"/>
      <c r="C807" s="3"/>
      <c r="D807" s="3"/>
      <c r="E807" s="3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2:49" ht="15" customHeight="1" x14ac:dyDescent="0.2">
      <c r="B808" s="3"/>
      <c r="C808" s="3"/>
      <c r="D808" s="3"/>
      <c r="E808" s="3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2:49" ht="15" customHeight="1" x14ac:dyDescent="0.2">
      <c r="B809" s="3"/>
      <c r="C809" s="3"/>
      <c r="D809" s="3"/>
      <c r="E809" s="3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2:49" ht="15" customHeight="1" x14ac:dyDescent="0.2">
      <c r="B810" s="3"/>
      <c r="C810" s="3"/>
      <c r="D810" s="3"/>
      <c r="E810" s="3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2:49" ht="15" customHeight="1" x14ac:dyDescent="0.2">
      <c r="B811" s="3"/>
      <c r="C811" s="3"/>
      <c r="D811" s="3"/>
      <c r="E811" s="3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2:49" ht="15" customHeight="1" x14ac:dyDescent="0.2">
      <c r="B812" s="3"/>
      <c r="C812" s="3"/>
      <c r="D812" s="3"/>
      <c r="E812" s="3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2:49" ht="15" customHeight="1" x14ac:dyDescent="0.2">
      <c r="B813" s="3"/>
      <c r="C813" s="3"/>
      <c r="D813" s="3"/>
      <c r="E813" s="3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2:49" ht="15" customHeight="1" x14ac:dyDescent="0.2">
      <c r="B814" s="3"/>
      <c r="C814" s="3"/>
      <c r="D814" s="3"/>
      <c r="E814" s="3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2:49" ht="15" customHeight="1" x14ac:dyDescent="0.2">
      <c r="B815" s="3"/>
      <c r="C815" s="3"/>
      <c r="D815" s="3"/>
      <c r="E815" s="3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2:49" ht="15" customHeight="1" x14ac:dyDescent="0.2">
      <c r="B816" s="3"/>
      <c r="C816" s="3"/>
      <c r="D816" s="3"/>
      <c r="E816" s="3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2:49" ht="15" customHeight="1" x14ac:dyDescent="0.2">
      <c r="B817" s="3"/>
      <c r="C817" s="3"/>
      <c r="D817" s="3"/>
      <c r="E817" s="3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2:49" ht="15" customHeight="1" x14ac:dyDescent="0.2">
      <c r="B818" s="3"/>
      <c r="C818" s="3"/>
      <c r="D818" s="3"/>
      <c r="E818" s="3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2:49" ht="15" customHeight="1" x14ac:dyDescent="0.2">
      <c r="B819" s="3"/>
      <c r="C819" s="3"/>
      <c r="D819" s="3"/>
      <c r="E819" s="3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2:49" ht="15" customHeight="1" x14ac:dyDescent="0.2">
      <c r="B820" s="3"/>
      <c r="C820" s="3"/>
      <c r="D820" s="3"/>
      <c r="E820" s="3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2:49" ht="15" customHeight="1" x14ac:dyDescent="0.2">
      <c r="B821" s="3"/>
      <c r="C821" s="3"/>
      <c r="D821" s="3"/>
      <c r="E821" s="3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2:49" ht="15" customHeight="1" x14ac:dyDescent="0.2">
      <c r="B822" s="3"/>
      <c r="C822" s="3"/>
      <c r="D822" s="3"/>
      <c r="E822" s="3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2:49" ht="15" customHeight="1" x14ac:dyDescent="0.2">
      <c r="B823" s="3"/>
      <c r="C823" s="3"/>
      <c r="D823" s="3"/>
      <c r="E823" s="3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2:49" ht="15" customHeight="1" x14ac:dyDescent="0.2">
      <c r="B824" s="3"/>
      <c r="C824" s="3"/>
      <c r="D824" s="3"/>
      <c r="E824" s="3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2:49" ht="15" customHeight="1" x14ac:dyDescent="0.2">
      <c r="B825" s="3"/>
      <c r="C825" s="3"/>
      <c r="D825" s="3"/>
      <c r="E825" s="3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2:49" ht="15" customHeight="1" x14ac:dyDescent="0.2">
      <c r="B826" s="3"/>
      <c r="C826" s="3"/>
      <c r="D826" s="3"/>
      <c r="E826" s="3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2:49" ht="15" customHeight="1" x14ac:dyDescent="0.2">
      <c r="B827" s="3"/>
      <c r="C827" s="3"/>
      <c r="D827" s="3"/>
      <c r="E827" s="3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2:49" ht="15" customHeight="1" x14ac:dyDescent="0.2">
      <c r="B828" s="3"/>
      <c r="C828" s="3"/>
      <c r="D828" s="3"/>
      <c r="E828" s="3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2:49" ht="15" customHeight="1" x14ac:dyDescent="0.2">
      <c r="B829" s="3"/>
      <c r="C829" s="3"/>
      <c r="D829" s="3"/>
      <c r="E829" s="3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2:49" ht="15" customHeight="1" x14ac:dyDescent="0.2">
      <c r="B830" s="3"/>
      <c r="C830" s="3"/>
      <c r="D830" s="3"/>
      <c r="E830" s="3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2:49" ht="15" customHeight="1" x14ac:dyDescent="0.2">
      <c r="B831" s="3"/>
      <c r="C831" s="3"/>
      <c r="D831" s="3"/>
      <c r="E831" s="3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2:49" ht="15" customHeight="1" x14ac:dyDescent="0.2">
      <c r="B832" s="3"/>
      <c r="C832" s="3"/>
      <c r="D832" s="3"/>
      <c r="E832" s="3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2:49" ht="15" customHeight="1" x14ac:dyDescent="0.2">
      <c r="B833" s="3"/>
      <c r="C833" s="3"/>
      <c r="D833" s="3"/>
      <c r="E833" s="3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2:49" ht="15" customHeight="1" x14ac:dyDescent="0.2">
      <c r="B834" s="3"/>
      <c r="C834" s="3"/>
      <c r="D834" s="3"/>
      <c r="E834" s="3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2:49" ht="15" customHeight="1" x14ac:dyDescent="0.2">
      <c r="B835" s="3"/>
      <c r="C835" s="3"/>
      <c r="D835" s="3"/>
      <c r="E835" s="3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2:49" ht="15" customHeight="1" x14ac:dyDescent="0.2">
      <c r="B836" s="3"/>
      <c r="C836" s="3"/>
      <c r="D836" s="3"/>
      <c r="E836" s="3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2:49" ht="15" customHeight="1" x14ac:dyDescent="0.2">
      <c r="B837" s="3"/>
      <c r="C837" s="3"/>
      <c r="D837" s="3"/>
      <c r="E837" s="3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2:49" ht="15" customHeight="1" x14ac:dyDescent="0.2">
      <c r="B838" s="3"/>
      <c r="C838" s="3"/>
      <c r="D838" s="3"/>
      <c r="E838" s="3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2:49" ht="15" customHeight="1" x14ac:dyDescent="0.2">
      <c r="B839" s="3"/>
      <c r="C839" s="3"/>
      <c r="D839" s="3"/>
      <c r="E839" s="3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2:49" ht="15" customHeight="1" x14ac:dyDescent="0.2">
      <c r="B840" s="3"/>
      <c r="C840" s="3"/>
      <c r="D840" s="3"/>
      <c r="E840" s="3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2:49" ht="15" customHeight="1" x14ac:dyDescent="0.2">
      <c r="B841" s="3"/>
      <c r="C841" s="3"/>
      <c r="D841" s="3"/>
      <c r="E841" s="3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2:49" ht="15" customHeight="1" x14ac:dyDescent="0.2">
      <c r="B842" s="3"/>
      <c r="C842" s="3"/>
      <c r="D842" s="3"/>
      <c r="E842" s="3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2:49" ht="15" customHeight="1" x14ac:dyDescent="0.2">
      <c r="B843" s="3"/>
      <c r="C843" s="3"/>
      <c r="D843" s="3"/>
      <c r="E843" s="3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2:49" ht="15" customHeight="1" x14ac:dyDescent="0.2">
      <c r="B844" s="3"/>
      <c r="C844" s="3"/>
      <c r="D844" s="3"/>
      <c r="E844" s="3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2:49" ht="15" customHeight="1" x14ac:dyDescent="0.2">
      <c r="B845" s="3"/>
      <c r="C845" s="3"/>
      <c r="D845" s="3"/>
      <c r="E845" s="3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2:49" ht="15" customHeight="1" x14ac:dyDescent="0.2">
      <c r="B846" s="3"/>
      <c r="C846" s="3"/>
      <c r="D846" s="3"/>
      <c r="E846" s="3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2:49" ht="15" customHeight="1" x14ac:dyDescent="0.2">
      <c r="B847" s="3"/>
      <c r="C847" s="3"/>
      <c r="D847" s="3"/>
      <c r="E847" s="3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2:49" ht="15" customHeight="1" x14ac:dyDescent="0.2">
      <c r="B848" s="3"/>
      <c r="C848" s="3"/>
      <c r="D848" s="3"/>
      <c r="E848" s="3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2:49" ht="15" customHeight="1" x14ac:dyDescent="0.2">
      <c r="B849" s="3"/>
      <c r="C849" s="3"/>
      <c r="D849" s="3"/>
      <c r="E849" s="3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2:49" ht="15" customHeight="1" x14ac:dyDescent="0.2">
      <c r="B850" s="3"/>
      <c r="C850" s="3"/>
      <c r="D850" s="3"/>
      <c r="E850" s="3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2:49" ht="15" customHeight="1" x14ac:dyDescent="0.2">
      <c r="B851" s="3"/>
      <c r="C851" s="3"/>
      <c r="D851" s="3"/>
      <c r="E851" s="3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2:49" ht="15" customHeight="1" x14ac:dyDescent="0.2">
      <c r="B852" s="3"/>
      <c r="C852" s="3"/>
      <c r="D852" s="3"/>
      <c r="E852" s="3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2:49" ht="15" customHeight="1" x14ac:dyDescent="0.2">
      <c r="B853" s="3"/>
      <c r="C853" s="3"/>
      <c r="D853" s="3"/>
      <c r="E853" s="3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2:49" ht="15" customHeight="1" x14ac:dyDescent="0.2">
      <c r="B854" s="3"/>
      <c r="C854" s="3"/>
      <c r="D854" s="3"/>
      <c r="E854" s="3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2:49" ht="15" customHeight="1" x14ac:dyDescent="0.2">
      <c r="B855" s="3"/>
      <c r="C855" s="3"/>
      <c r="D855" s="3"/>
      <c r="E855" s="3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2:49" ht="15" customHeight="1" x14ac:dyDescent="0.2">
      <c r="B856" s="3"/>
      <c r="C856" s="3"/>
      <c r="D856" s="3"/>
      <c r="E856" s="3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2:49" ht="15" customHeight="1" x14ac:dyDescent="0.2">
      <c r="B857" s="3"/>
      <c r="C857" s="3"/>
      <c r="D857" s="3"/>
      <c r="E857" s="3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2:49" ht="15" customHeight="1" x14ac:dyDescent="0.2">
      <c r="B858" s="3"/>
      <c r="C858" s="3"/>
      <c r="D858" s="3"/>
      <c r="E858" s="3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2:49" ht="15" customHeight="1" x14ac:dyDescent="0.2">
      <c r="B859" s="3"/>
      <c r="C859" s="3"/>
      <c r="D859" s="3"/>
      <c r="E859" s="3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2:49" ht="15" customHeight="1" x14ac:dyDescent="0.2">
      <c r="B860" s="3"/>
      <c r="C860" s="3"/>
      <c r="D860" s="3"/>
      <c r="E860" s="3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2:49" ht="15" customHeight="1" x14ac:dyDescent="0.2">
      <c r="B861" s="3"/>
      <c r="C861" s="3"/>
      <c r="D861" s="3"/>
      <c r="E861" s="3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2:49" ht="15" customHeight="1" x14ac:dyDescent="0.2">
      <c r="B862" s="3"/>
      <c r="C862" s="3"/>
      <c r="D862" s="3"/>
      <c r="E862" s="3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2:49" ht="15" customHeight="1" x14ac:dyDescent="0.2">
      <c r="B863" s="3"/>
      <c r="C863" s="3"/>
      <c r="D863" s="3"/>
      <c r="E863" s="3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2:49" ht="15" customHeight="1" x14ac:dyDescent="0.2">
      <c r="B864" s="3"/>
      <c r="C864" s="3"/>
      <c r="D864" s="3"/>
      <c r="E864" s="3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2:49" ht="15" customHeight="1" x14ac:dyDescent="0.2">
      <c r="B865" s="3"/>
      <c r="C865" s="3"/>
      <c r="D865" s="3"/>
      <c r="E865" s="3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2:49" ht="15" customHeight="1" x14ac:dyDescent="0.2">
      <c r="B866" s="3"/>
      <c r="C866" s="3"/>
      <c r="D866" s="3"/>
      <c r="E866" s="3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2:49" ht="15" customHeight="1" x14ac:dyDescent="0.2">
      <c r="B867" s="3"/>
      <c r="C867" s="3"/>
      <c r="D867" s="3"/>
      <c r="E867" s="3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2:49" ht="15" customHeight="1" x14ac:dyDescent="0.2">
      <c r="B868" s="3"/>
      <c r="C868" s="3"/>
      <c r="D868" s="3"/>
      <c r="E868" s="3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2:49" ht="15" customHeight="1" x14ac:dyDescent="0.2">
      <c r="B869" s="3"/>
      <c r="C869" s="3"/>
      <c r="D869" s="3"/>
      <c r="E869" s="3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2:49" ht="15" customHeight="1" x14ac:dyDescent="0.2">
      <c r="B870" s="3"/>
      <c r="C870" s="3"/>
      <c r="D870" s="3"/>
      <c r="E870" s="3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2:49" ht="15" customHeight="1" x14ac:dyDescent="0.2">
      <c r="B871" s="3"/>
      <c r="C871" s="3"/>
      <c r="D871" s="3"/>
      <c r="E871" s="3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2:49" ht="15" customHeight="1" x14ac:dyDescent="0.2">
      <c r="B872" s="3"/>
      <c r="C872" s="3"/>
      <c r="D872" s="3"/>
      <c r="E872" s="3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2:49" ht="15" customHeight="1" x14ac:dyDescent="0.2">
      <c r="B873" s="3"/>
      <c r="C873" s="3"/>
      <c r="D873" s="3"/>
      <c r="E873" s="3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2:49" ht="15" customHeight="1" x14ac:dyDescent="0.2">
      <c r="B874" s="3"/>
      <c r="C874" s="3"/>
      <c r="D874" s="3"/>
      <c r="E874" s="3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2:49" ht="15" customHeight="1" x14ac:dyDescent="0.2">
      <c r="B875" s="3"/>
      <c r="C875" s="3"/>
      <c r="D875" s="3"/>
      <c r="E875" s="3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2:49" ht="15" customHeight="1" x14ac:dyDescent="0.2">
      <c r="B876" s="3"/>
      <c r="C876" s="3"/>
      <c r="D876" s="3"/>
      <c r="E876" s="3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2:49" ht="15" customHeight="1" x14ac:dyDescent="0.2">
      <c r="B877" s="3"/>
      <c r="C877" s="3"/>
      <c r="D877" s="3"/>
      <c r="E877" s="3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2:49" ht="15" customHeight="1" x14ac:dyDescent="0.2">
      <c r="B878" s="3"/>
      <c r="C878" s="3"/>
      <c r="D878" s="3"/>
      <c r="E878" s="3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2:49" ht="15" customHeight="1" x14ac:dyDescent="0.2">
      <c r="B879" s="3"/>
      <c r="C879" s="3"/>
      <c r="D879" s="3"/>
      <c r="E879" s="3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2:49" ht="15" customHeight="1" x14ac:dyDescent="0.2">
      <c r="B880" s="3"/>
      <c r="C880" s="3"/>
      <c r="D880" s="3"/>
      <c r="E880" s="3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2:49" ht="15" customHeight="1" x14ac:dyDescent="0.2">
      <c r="B881" s="3"/>
      <c r="C881" s="3"/>
      <c r="D881" s="3"/>
      <c r="E881" s="3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2:49" ht="15" customHeight="1" x14ac:dyDescent="0.2">
      <c r="B882" s="3"/>
      <c r="C882" s="3"/>
      <c r="D882" s="3"/>
      <c r="E882" s="3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2:49" ht="15" customHeight="1" x14ac:dyDescent="0.2">
      <c r="B883" s="3"/>
      <c r="C883" s="3"/>
      <c r="D883" s="3"/>
      <c r="E883" s="3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2:49" ht="15" customHeight="1" x14ac:dyDescent="0.2">
      <c r="B884" s="3"/>
      <c r="C884" s="3"/>
      <c r="D884" s="3"/>
      <c r="E884" s="3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2:49" ht="15" customHeight="1" x14ac:dyDescent="0.2">
      <c r="B885" s="3"/>
      <c r="C885" s="3"/>
      <c r="D885" s="3"/>
      <c r="E885" s="3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2:49" ht="15" customHeight="1" x14ac:dyDescent="0.2">
      <c r="B886" s="3"/>
      <c r="C886" s="3"/>
      <c r="D886" s="3"/>
      <c r="E886" s="3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2:49" ht="15" customHeight="1" x14ac:dyDescent="0.2">
      <c r="B887" s="3"/>
      <c r="C887" s="3"/>
      <c r="D887" s="3"/>
      <c r="E887" s="3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2:49" ht="15" customHeight="1" x14ac:dyDescent="0.2">
      <c r="B888" s="3"/>
      <c r="C888" s="3"/>
      <c r="D888" s="3"/>
      <c r="E888" s="3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2:49" ht="15" customHeight="1" x14ac:dyDescent="0.2">
      <c r="B889" s="3"/>
      <c r="C889" s="3"/>
      <c r="D889" s="3"/>
      <c r="E889" s="3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2:49" ht="15" customHeight="1" x14ac:dyDescent="0.2">
      <c r="B890" s="3"/>
      <c r="C890" s="3"/>
      <c r="D890" s="3"/>
      <c r="E890" s="3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2:49" ht="15" customHeight="1" x14ac:dyDescent="0.2">
      <c r="B891" s="3"/>
      <c r="C891" s="3"/>
      <c r="D891" s="3"/>
      <c r="E891" s="3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2:49" ht="15" customHeight="1" x14ac:dyDescent="0.2">
      <c r="B892" s="3"/>
      <c r="C892" s="3"/>
      <c r="D892" s="3"/>
      <c r="E892" s="3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2:49" ht="15" customHeight="1" x14ac:dyDescent="0.2">
      <c r="B893" s="3"/>
      <c r="C893" s="3"/>
      <c r="D893" s="3"/>
      <c r="E893" s="3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2:49" ht="15" customHeight="1" x14ac:dyDescent="0.2">
      <c r="B894" s="3"/>
      <c r="C894" s="3"/>
      <c r="D894" s="3"/>
      <c r="E894" s="3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2:49" ht="15" customHeight="1" x14ac:dyDescent="0.2">
      <c r="B895" s="3"/>
      <c r="C895" s="3"/>
      <c r="D895" s="3"/>
      <c r="E895" s="3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2:49" ht="15" customHeight="1" x14ac:dyDescent="0.2">
      <c r="B896" s="3"/>
      <c r="C896" s="3"/>
      <c r="D896" s="3"/>
      <c r="E896" s="3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2:49" ht="15" customHeight="1" x14ac:dyDescent="0.2">
      <c r="B897" s="3"/>
      <c r="C897" s="3"/>
      <c r="D897" s="3"/>
      <c r="E897" s="3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2:49" ht="15" customHeight="1" x14ac:dyDescent="0.2">
      <c r="B898" s="3"/>
      <c r="C898" s="3"/>
      <c r="D898" s="3"/>
      <c r="E898" s="3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2:49" ht="15" customHeight="1" x14ac:dyDescent="0.2">
      <c r="B899" s="3"/>
      <c r="C899" s="3"/>
      <c r="D899" s="3"/>
      <c r="E899" s="3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2:49" ht="15" customHeight="1" x14ac:dyDescent="0.2">
      <c r="B900" s="3"/>
      <c r="C900" s="3"/>
      <c r="D900" s="3"/>
      <c r="E900" s="3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2:49" ht="15" customHeight="1" x14ac:dyDescent="0.2">
      <c r="B901" s="3"/>
      <c r="C901" s="3"/>
      <c r="D901" s="3"/>
      <c r="E901" s="3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2:49" ht="15" customHeight="1" x14ac:dyDescent="0.2">
      <c r="B902" s="3"/>
      <c r="C902" s="3"/>
      <c r="D902" s="3"/>
      <c r="E902" s="3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2:49" ht="15" customHeight="1" x14ac:dyDescent="0.2">
      <c r="B903" s="3"/>
      <c r="C903" s="3"/>
      <c r="D903" s="3"/>
      <c r="E903" s="3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2:49" ht="15" customHeight="1" x14ac:dyDescent="0.2">
      <c r="B904" s="3"/>
      <c r="C904" s="3"/>
      <c r="D904" s="3"/>
      <c r="E904" s="3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2:49" ht="15" customHeight="1" x14ac:dyDescent="0.2">
      <c r="B905" s="3"/>
      <c r="C905" s="3"/>
      <c r="D905" s="3"/>
      <c r="E905" s="3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2:49" ht="15" customHeight="1" x14ac:dyDescent="0.2">
      <c r="B906" s="3"/>
      <c r="C906" s="3"/>
      <c r="D906" s="3"/>
      <c r="E906" s="3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2:49" ht="15" customHeight="1" x14ac:dyDescent="0.2">
      <c r="B907" s="3"/>
      <c r="C907" s="3"/>
      <c r="D907" s="3"/>
      <c r="E907" s="3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2:49" ht="15" customHeight="1" x14ac:dyDescent="0.2">
      <c r="B908" s="3"/>
      <c r="C908" s="3"/>
      <c r="D908" s="3"/>
      <c r="E908" s="3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2:49" ht="15" customHeight="1" x14ac:dyDescent="0.2">
      <c r="B909" s="3"/>
      <c r="C909" s="3"/>
      <c r="D909" s="3"/>
      <c r="E909" s="3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2:49" ht="15" customHeight="1" x14ac:dyDescent="0.2">
      <c r="B910" s="3"/>
      <c r="C910" s="3"/>
      <c r="D910" s="3"/>
      <c r="E910" s="3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2:49" ht="15" customHeight="1" x14ac:dyDescent="0.2">
      <c r="B911" s="3"/>
      <c r="C911" s="3"/>
      <c r="D911" s="3"/>
      <c r="E911" s="3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2:49" ht="15" customHeight="1" x14ac:dyDescent="0.2">
      <c r="B912" s="3"/>
      <c r="C912" s="3"/>
      <c r="D912" s="3"/>
      <c r="E912" s="3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2:49" ht="15" customHeight="1" x14ac:dyDescent="0.2">
      <c r="B913" s="3"/>
      <c r="C913" s="3"/>
      <c r="D913" s="3"/>
      <c r="E913" s="3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2:49" ht="15" customHeight="1" x14ac:dyDescent="0.2">
      <c r="B914" s="3"/>
      <c r="C914" s="3"/>
      <c r="D914" s="3"/>
      <c r="E914" s="3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2:49" ht="15" customHeight="1" x14ac:dyDescent="0.2">
      <c r="B915" s="3"/>
      <c r="C915" s="3"/>
      <c r="D915" s="3"/>
      <c r="E915" s="3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2:49" ht="15" customHeight="1" x14ac:dyDescent="0.2">
      <c r="B916" s="3"/>
      <c r="C916" s="3"/>
      <c r="D916" s="3"/>
      <c r="E916" s="3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2:49" ht="15" customHeight="1" x14ac:dyDescent="0.2">
      <c r="B917" s="3"/>
      <c r="C917" s="3"/>
      <c r="D917" s="3"/>
      <c r="E917" s="3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2:49" ht="15" customHeight="1" x14ac:dyDescent="0.2">
      <c r="B918" s="3"/>
      <c r="C918" s="3"/>
      <c r="D918" s="3"/>
      <c r="E918" s="3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2:49" ht="15" customHeight="1" x14ac:dyDescent="0.2">
      <c r="B919" s="3"/>
      <c r="C919" s="3"/>
      <c r="D919" s="3"/>
      <c r="E919" s="3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2:49" ht="15" customHeight="1" x14ac:dyDescent="0.2">
      <c r="B920" s="3"/>
      <c r="C920" s="3"/>
      <c r="D920" s="3"/>
      <c r="E920" s="3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2:49" ht="15" customHeight="1" x14ac:dyDescent="0.2">
      <c r="B921" s="3"/>
      <c r="C921" s="3"/>
      <c r="D921" s="3"/>
      <c r="E921" s="3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2:49" ht="15" customHeight="1" x14ac:dyDescent="0.2">
      <c r="B922" s="3"/>
      <c r="C922" s="3"/>
      <c r="D922" s="3"/>
      <c r="E922" s="3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2:49" ht="15" customHeight="1" x14ac:dyDescent="0.2">
      <c r="B923" s="3"/>
      <c r="C923" s="3"/>
      <c r="D923" s="3"/>
      <c r="E923" s="3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2:49" ht="15" customHeight="1" x14ac:dyDescent="0.2">
      <c r="B924" s="3"/>
      <c r="C924" s="3"/>
      <c r="D924" s="3"/>
      <c r="E924" s="3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2:49" ht="15" customHeight="1" x14ac:dyDescent="0.2">
      <c r="B925" s="3"/>
      <c r="C925" s="3"/>
      <c r="D925" s="3"/>
      <c r="E925" s="3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2:49" ht="15" customHeight="1" x14ac:dyDescent="0.2">
      <c r="B926" s="3"/>
      <c r="C926" s="3"/>
      <c r="D926" s="3"/>
      <c r="E926" s="3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2:49" ht="15" customHeight="1" x14ac:dyDescent="0.2">
      <c r="B927" s="3"/>
      <c r="C927" s="3"/>
      <c r="D927" s="3"/>
      <c r="E927" s="3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2:49" ht="15" customHeight="1" x14ac:dyDescent="0.2">
      <c r="B928" s="3"/>
      <c r="C928" s="3"/>
      <c r="D928" s="3"/>
      <c r="E928" s="3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2:49" ht="15" customHeight="1" x14ac:dyDescent="0.2">
      <c r="B929" s="3"/>
      <c r="C929" s="3"/>
      <c r="D929" s="3"/>
      <c r="E929" s="3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2:49" ht="15" customHeight="1" x14ac:dyDescent="0.2">
      <c r="B930" s="3"/>
      <c r="C930" s="3"/>
      <c r="D930" s="3"/>
      <c r="E930" s="3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2:49" ht="15" customHeight="1" x14ac:dyDescent="0.2">
      <c r="B931" s="3"/>
      <c r="C931" s="3"/>
      <c r="D931" s="3"/>
      <c r="E931" s="3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2:49" ht="15" customHeight="1" x14ac:dyDescent="0.2">
      <c r="B932" s="3"/>
      <c r="C932" s="3"/>
      <c r="D932" s="3"/>
      <c r="E932" s="3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2:49" ht="15" customHeight="1" x14ac:dyDescent="0.2">
      <c r="B933" s="3"/>
      <c r="C933" s="3"/>
      <c r="D933" s="3"/>
      <c r="E933" s="3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2:49" ht="15" customHeight="1" x14ac:dyDescent="0.2">
      <c r="B934" s="3"/>
      <c r="C934" s="3"/>
      <c r="D934" s="3"/>
      <c r="E934" s="3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2:49" ht="15" customHeight="1" x14ac:dyDescent="0.2">
      <c r="B935" s="3"/>
      <c r="C935" s="3"/>
      <c r="D935" s="3"/>
      <c r="E935" s="3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2:49" ht="15" customHeight="1" x14ac:dyDescent="0.2">
      <c r="B936" s="3"/>
      <c r="C936" s="3"/>
      <c r="D936" s="3"/>
      <c r="E936" s="3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2:49" ht="15" customHeight="1" x14ac:dyDescent="0.2">
      <c r="B937" s="3"/>
      <c r="C937" s="3"/>
      <c r="D937" s="3"/>
      <c r="E937" s="3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2:49" ht="15" customHeight="1" x14ac:dyDescent="0.2">
      <c r="B938" s="3"/>
      <c r="C938" s="3"/>
      <c r="D938" s="3"/>
      <c r="E938" s="3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2:49" ht="15" customHeight="1" x14ac:dyDescent="0.2">
      <c r="B939" s="3"/>
      <c r="C939" s="3"/>
      <c r="D939" s="3"/>
      <c r="E939" s="3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2:49" ht="15" customHeight="1" x14ac:dyDescent="0.2">
      <c r="B940" s="3"/>
      <c r="C940" s="3"/>
      <c r="D940" s="3"/>
      <c r="E940" s="3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2:49" ht="15" customHeight="1" x14ac:dyDescent="0.2">
      <c r="B941" s="3"/>
      <c r="C941" s="3"/>
      <c r="D941" s="3"/>
      <c r="E941" s="3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2:49" ht="15" customHeight="1" x14ac:dyDescent="0.2">
      <c r="B942" s="3"/>
      <c r="C942" s="3"/>
      <c r="D942" s="3"/>
      <c r="E942" s="3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2:49" ht="15" customHeight="1" x14ac:dyDescent="0.2">
      <c r="B943" s="3"/>
      <c r="C943" s="3"/>
      <c r="D943" s="3"/>
      <c r="E943" s="3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2:49" ht="15" customHeight="1" x14ac:dyDescent="0.2">
      <c r="B944" s="3"/>
      <c r="C944" s="3"/>
      <c r="D944" s="3"/>
      <c r="E944" s="3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2:49" ht="15" customHeight="1" x14ac:dyDescent="0.2">
      <c r="B945" s="3"/>
      <c r="C945" s="3"/>
      <c r="D945" s="3"/>
      <c r="E945" s="3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2:49" ht="15" customHeight="1" x14ac:dyDescent="0.2">
      <c r="B946" s="3"/>
      <c r="C946" s="3"/>
      <c r="D946" s="3"/>
      <c r="E946" s="3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2:49" ht="15" customHeight="1" x14ac:dyDescent="0.2">
      <c r="B947" s="3"/>
      <c r="C947" s="3"/>
      <c r="D947" s="3"/>
      <c r="E947" s="3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2:49" ht="15" customHeight="1" x14ac:dyDescent="0.2">
      <c r="B948" s="3"/>
      <c r="C948" s="3"/>
      <c r="D948" s="3"/>
      <c r="E948" s="3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2:49" ht="15" customHeight="1" x14ac:dyDescent="0.2">
      <c r="B949" s="3"/>
      <c r="C949" s="3"/>
      <c r="D949" s="3"/>
      <c r="E949" s="3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2:49" ht="15" customHeight="1" x14ac:dyDescent="0.2">
      <c r="B950" s="3"/>
      <c r="C950" s="3"/>
      <c r="D950" s="3"/>
      <c r="E950" s="3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2:49" ht="15" customHeight="1" x14ac:dyDescent="0.2">
      <c r="B951" s="3"/>
      <c r="C951" s="3"/>
      <c r="D951" s="3"/>
      <c r="E951" s="3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2:49" ht="15" customHeight="1" x14ac:dyDescent="0.2">
      <c r="B952" s="3"/>
      <c r="C952" s="3"/>
      <c r="D952" s="3"/>
      <c r="E952" s="3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2:49" ht="15" customHeight="1" x14ac:dyDescent="0.2">
      <c r="B953" s="3"/>
      <c r="C953" s="3"/>
      <c r="D953" s="3"/>
      <c r="E953" s="3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2:49" ht="15" customHeight="1" x14ac:dyDescent="0.2">
      <c r="B954" s="3"/>
      <c r="C954" s="3"/>
      <c r="D954" s="3"/>
      <c r="E954" s="3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2:49" ht="15" customHeight="1" x14ac:dyDescent="0.2">
      <c r="B955" s="3"/>
      <c r="C955" s="3"/>
      <c r="D955" s="3"/>
      <c r="E955" s="3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2:49" ht="15" customHeight="1" x14ac:dyDescent="0.2">
      <c r="B956" s="3"/>
      <c r="C956" s="3"/>
      <c r="D956" s="3"/>
      <c r="E956" s="3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2:49" ht="15" customHeight="1" x14ac:dyDescent="0.2">
      <c r="B957" s="3"/>
      <c r="C957" s="3"/>
      <c r="D957" s="3"/>
      <c r="E957" s="3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2:49" ht="15" customHeight="1" x14ac:dyDescent="0.2">
      <c r="B958" s="3"/>
      <c r="C958" s="3"/>
      <c r="D958" s="3"/>
      <c r="E958" s="3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2:49" ht="15" customHeight="1" x14ac:dyDescent="0.2">
      <c r="B959" s="3"/>
      <c r="C959" s="3"/>
      <c r="D959" s="3"/>
      <c r="E959" s="3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2:49" ht="15" customHeight="1" x14ac:dyDescent="0.2">
      <c r="B960" s="3"/>
      <c r="C960" s="3"/>
      <c r="D960" s="3"/>
      <c r="E960" s="3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2:49" ht="15" customHeight="1" x14ac:dyDescent="0.2">
      <c r="B961" s="3"/>
      <c r="C961" s="3"/>
      <c r="D961" s="3"/>
      <c r="E961" s="3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2:49" ht="15" customHeight="1" x14ac:dyDescent="0.2">
      <c r="B962" s="3"/>
      <c r="C962" s="3"/>
      <c r="D962" s="3"/>
      <c r="E962" s="3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2:49" ht="15" customHeight="1" x14ac:dyDescent="0.2">
      <c r="B963" s="3"/>
      <c r="C963" s="3"/>
      <c r="D963" s="3"/>
      <c r="E963" s="3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2:49" ht="15" customHeight="1" x14ac:dyDescent="0.2">
      <c r="B964" s="3"/>
      <c r="C964" s="3"/>
      <c r="D964" s="3"/>
      <c r="E964" s="3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2:49" ht="15" customHeight="1" x14ac:dyDescent="0.2">
      <c r="B965" s="3"/>
      <c r="C965" s="3"/>
      <c r="D965" s="3"/>
      <c r="E965" s="3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2:49" ht="15" customHeight="1" x14ac:dyDescent="0.2">
      <c r="B966" s="3"/>
      <c r="C966" s="3"/>
      <c r="D966" s="3"/>
      <c r="E966" s="3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2:49" ht="15" customHeight="1" x14ac:dyDescent="0.2">
      <c r="B967" s="3"/>
      <c r="C967" s="3"/>
      <c r="D967" s="3"/>
      <c r="E967" s="3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2:49" ht="15" customHeight="1" x14ac:dyDescent="0.2">
      <c r="B968" s="3"/>
      <c r="C968" s="3"/>
      <c r="D968" s="3"/>
      <c r="E968" s="3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2:49" ht="15" customHeight="1" x14ac:dyDescent="0.2">
      <c r="B969" s="3"/>
      <c r="C969" s="3"/>
      <c r="D969" s="3"/>
      <c r="E969" s="3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2:49" ht="15" customHeight="1" x14ac:dyDescent="0.2">
      <c r="B970" s="3"/>
      <c r="C970" s="3"/>
      <c r="D970" s="3"/>
      <c r="E970" s="3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2:49" ht="15" customHeight="1" x14ac:dyDescent="0.2">
      <c r="B971" s="3"/>
      <c r="C971" s="3"/>
      <c r="D971" s="3"/>
      <c r="E971" s="3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2:49" ht="15" customHeight="1" x14ac:dyDescent="0.2">
      <c r="B972" s="3"/>
      <c r="C972" s="3"/>
      <c r="D972" s="3"/>
      <c r="E972" s="3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2:49" ht="15" customHeight="1" x14ac:dyDescent="0.2">
      <c r="B973" s="3"/>
      <c r="C973" s="3"/>
      <c r="D973" s="3"/>
      <c r="E973" s="3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2:49" ht="15" customHeight="1" x14ac:dyDescent="0.2">
      <c r="B974" s="3"/>
      <c r="C974" s="3"/>
      <c r="D974" s="3"/>
      <c r="E974" s="3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2:49" ht="15" customHeight="1" x14ac:dyDescent="0.2">
      <c r="B975" s="3"/>
      <c r="C975" s="3"/>
      <c r="D975" s="3"/>
      <c r="E975" s="3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2:49" ht="15" customHeight="1" x14ac:dyDescent="0.2">
      <c r="B976" s="3"/>
      <c r="C976" s="3"/>
      <c r="D976" s="3"/>
      <c r="E976" s="3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2:49" ht="15" customHeight="1" x14ac:dyDescent="0.2">
      <c r="B977" s="3"/>
      <c r="C977" s="3"/>
      <c r="D977" s="3"/>
      <c r="E977" s="3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2:49" ht="15" customHeight="1" x14ac:dyDescent="0.2">
      <c r="B978" s="3"/>
      <c r="C978" s="3"/>
      <c r="D978" s="3"/>
      <c r="E978" s="3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2:49" ht="15" customHeight="1" x14ac:dyDescent="0.2">
      <c r="B979" s="3"/>
      <c r="C979" s="3"/>
      <c r="D979" s="3"/>
      <c r="E979" s="3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2:49" ht="15" customHeight="1" x14ac:dyDescent="0.2">
      <c r="B980" s="3"/>
      <c r="C980" s="3"/>
      <c r="D980" s="3"/>
      <c r="E980" s="3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2:49" ht="15" customHeight="1" x14ac:dyDescent="0.2">
      <c r="B981" s="3"/>
      <c r="C981" s="3"/>
      <c r="D981" s="3"/>
      <c r="E981" s="3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2:49" ht="15" customHeight="1" x14ac:dyDescent="0.2">
      <c r="B982" s="3"/>
      <c r="C982" s="3"/>
      <c r="D982" s="3"/>
      <c r="E982" s="3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2:49" ht="15" customHeight="1" x14ac:dyDescent="0.2">
      <c r="B983" s="3"/>
      <c r="C983" s="3"/>
      <c r="D983" s="3"/>
      <c r="E983" s="3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2:49" ht="15" customHeight="1" x14ac:dyDescent="0.2">
      <c r="B984" s="3"/>
      <c r="C984" s="3"/>
      <c r="D984" s="3"/>
      <c r="E984" s="3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2:49" ht="15" customHeight="1" x14ac:dyDescent="0.2">
      <c r="B985" s="3"/>
      <c r="C985" s="3"/>
      <c r="D985" s="3"/>
      <c r="E985" s="3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2:49" ht="15" customHeight="1" x14ac:dyDescent="0.2">
      <c r="B986" s="3"/>
      <c r="C986" s="3"/>
      <c r="D986" s="3"/>
      <c r="E986" s="3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2:49" ht="15" customHeight="1" x14ac:dyDescent="0.2">
      <c r="B987" s="3"/>
      <c r="C987" s="3"/>
      <c r="D987" s="3"/>
      <c r="E987" s="3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2:49" ht="15" customHeight="1" x14ac:dyDescent="0.2">
      <c r="B988" s="3"/>
      <c r="C988" s="3"/>
      <c r="D988" s="3"/>
      <c r="E988" s="3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2:49" ht="15" customHeight="1" x14ac:dyDescent="0.2">
      <c r="B989" s="3"/>
      <c r="C989" s="3"/>
      <c r="D989" s="3"/>
      <c r="E989" s="3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2:49" ht="15" customHeight="1" x14ac:dyDescent="0.2">
      <c r="B990" s="3"/>
      <c r="C990" s="3"/>
      <c r="D990" s="3"/>
      <c r="E990" s="3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2:49" ht="15" customHeight="1" x14ac:dyDescent="0.2">
      <c r="B991" s="3"/>
      <c r="C991" s="3"/>
      <c r="D991" s="3"/>
      <c r="E991" s="3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2:49" ht="15" customHeight="1" x14ac:dyDescent="0.2">
      <c r="B992" s="3"/>
      <c r="C992" s="3"/>
      <c r="D992" s="3"/>
      <c r="E992" s="3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2:49" ht="15" customHeight="1" x14ac:dyDescent="0.2">
      <c r="B993" s="3"/>
      <c r="C993" s="3"/>
      <c r="D993" s="3"/>
      <c r="E993" s="3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2:49" ht="15" customHeight="1" x14ac:dyDescent="0.2">
      <c r="B994" s="3"/>
      <c r="C994" s="3"/>
      <c r="D994" s="3"/>
      <c r="E994" s="3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2:49" ht="15" customHeight="1" x14ac:dyDescent="0.2">
      <c r="B995" s="3"/>
      <c r="C995" s="3"/>
      <c r="D995" s="3"/>
      <c r="E995" s="3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2:49" ht="15" customHeight="1" x14ac:dyDescent="0.2">
      <c r="B996" s="3"/>
      <c r="C996" s="3"/>
      <c r="D996" s="3"/>
      <c r="E996" s="3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2:49" ht="15" customHeight="1" x14ac:dyDescent="0.2">
      <c r="B997" s="3"/>
      <c r="C997" s="3"/>
      <c r="D997" s="3"/>
      <c r="E997" s="3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2:49" ht="15" customHeight="1" x14ac:dyDescent="0.2">
      <c r="B998" s="3"/>
      <c r="C998" s="3"/>
      <c r="D998" s="3"/>
      <c r="E998" s="3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2:49" ht="15" customHeight="1" x14ac:dyDescent="0.2">
      <c r="B999" s="3"/>
      <c r="C999" s="3"/>
      <c r="D999" s="3"/>
      <c r="E999" s="3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2:49" ht="15" customHeight="1" x14ac:dyDescent="0.2">
      <c r="B1000" s="3"/>
      <c r="C1000" s="3"/>
      <c r="D1000" s="3"/>
      <c r="E1000" s="36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2:49" ht="15" customHeight="1" x14ac:dyDescent="0.2">
      <c r="B1001" s="3"/>
      <c r="C1001" s="3"/>
      <c r="D1001" s="3"/>
      <c r="E1001" s="36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2:49" ht="15" customHeight="1" x14ac:dyDescent="0.2">
      <c r="B1002" s="3"/>
      <c r="C1002" s="3"/>
      <c r="D1002" s="3"/>
      <c r="E1002" s="36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2:49" ht="15" customHeight="1" x14ac:dyDescent="0.2">
      <c r="B1003" s="3"/>
      <c r="C1003" s="3"/>
      <c r="D1003" s="3"/>
      <c r="E1003" s="36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2:49" ht="15" customHeight="1" x14ac:dyDescent="0.2">
      <c r="B1004" s="3"/>
      <c r="C1004" s="3"/>
      <c r="D1004" s="3"/>
      <c r="E1004" s="36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2:49" ht="15" customHeight="1" x14ac:dyDescent="0.2">
      <c r="B1005" s="3"/>
      <c r="C1005" s="3"/>
      <c r="D1005" s="3"/>
      <c r="E1005" s="36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2:49" ht="15" customHeight="1" x14ac:dyDescent="0.2">
      <c r="B1006" s="3"/>
      <c r="C1006" s="3"/>
      <c r="D1006" s="3"/>
      <c r="E1006" s="36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2:49" ht="15" customHeight="1" x14ac:dyDescent="0.2">
      <c r="B1007" s="3"/>
      <c r="C1007" s="3"/>
      <c r="D1007" s="3"/>
      <c r="E1007" s="36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2:49" ht="15" customHeight="1" x14ac:dyDescent="0.2">
      <c r="B1008" s="3"/>
      <c r="C1008" s="3"/>
      <c r="D1008" s="3"/>
      <c r="E1008" s="36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2:49" ht="15" customHeight="1" x14ac:dyDescent="0.2">
      <c r="B1009" s="3"/>
      <c r="C1009" s="3"/>
      <c r="D1009" s="3"/>
      <c r="E1009" s="36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2:49" ht="15" customHeight="1" x14ac:dyDescent="0.2">
      <c r="B1010" s="3"/>
      <c r="C1010" s="3"/>
      <c r="D1010" s="2"/>
      <c r="E1010" s="34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2:49" ht="15" customHeight="1" x14ac:dyDescent="0.2">
      <c r="B1011" s="3"/>
      <c r="C1011" s="3"/>
      <c r="D1011" s="2"/>
      <c r="E1011" s="34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2:49" ht="15" customHeight="1" x14ac:dyDescent="0.2">
      <c r="B1012" s="3"/>
      <c r="C1012" s="3"/>
      <c r="D1012" s="2"/>
      <c r="E1012" s="34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2:49" ht="15" customHeight="1" x14ac:dyDescent="0.2">
      <c r="B1013" s="3"/>
      <c r="C1013" s="3"/>
      <c r="D1013" s="2"/>
      <c r="E1013" s="34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2:49" ht="15" customHeight="1" x14ac:dyDescent="0.2">
      <c r="B1014" s="3"/>
      <c r="C1014" s="3"/>
      <c r="D1014" s="2"/>
      <c r="E1014" s="34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2:49" ht="15" customHeight="1" x14ac:dyDescent="0.2">
      <c r="B1015" s="3"/>
      <c r="C1015" s="3"/>
      <c r="D1015" s="2"/>
      <c r="E1015" s="34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2:49" ht="15" customHeight="1" x14ac:dyDescent="0.2">
      <c r="B1016" s="3"/>
      <c r="C1016" s="3"/>
      <c r="D1016" s="2"/>
      <c r="E1016" s="34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2:49" ht="15" customHeight="1" x14ac:dyDescent="0.2">
      <c r="B1017" s="3"/>
      <c r="C1017" s="3"/>
      <c r="D1017" s="2"/>
      <c r="E1017" s="34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2:49" ht="15" customHeight="1" x14ac:dyDescent="0.2">
      <c r="B1018" s="3"/>
      <c r="C1018" s="3"/>
      <c r="D1018" s="2"/>
      <c r="E1018" s="34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2:49" ht="15" customHeight="1" x14ac:dyDescent="0.2">
      <c r="B1019" s="3"/>
      <c r="C1019" s="3"/>
      <c r="D1019" s="2"/>
      <c r="E1019" s="34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2:49" ht="15" customHeight="1" x14ac:dyDescent="0.2">
      <c r="B1020" s="3"/>
      <c r="C1020" s="3"/>
      <c r="D1020" s="2"/>
      <c r="E1020" s="34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2:49" ht="15" customHeight="1" x14ac:dyDescent="0.2">
      <c r="B1021" s="3"/>
      <c r="C1021" s="3"/>
      <c r="D1021" s="2"/>
      <c r="E1021" s="34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2:49" ht="15" customHeight="1" x14ac:dyDescent="0.2">
      <c r="B1022" s="3"/>
      <c r="C1022" s="3"/>
      <c r="D1022" s="2"/>
      <c r="E1022" s="34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2:49" ht="15" customHeight="1" x14ac:dyDescent="0.2">
      <c r="B1023" s="3"/>
      <c r="C1023" s="3"/>
      <c r="D1023" s="2"/>
      <c r="E1023" s="34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2:49" ht="15" customHeight="1" x14ac:dyDescent="0.2">
      <c r="B1024" s="3"/>
      <c r="C1024" s="3"/>
      <c r="D1024" s="2"/>
      <c r="E1024" s="34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2:49" ht="15" customHeight="1" x14ac:dyDescent="0.2">
      <c r="B1025" s="3"/>
      <c r="C1025" s="3"/>
      <c r="D1025" s="2"/>
      <c r="E1025" s="34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2:49" ht="15" customHeight="1" x14ac:dyDescent="0.2">
      <c r="B1026" s="3"/>
      <c r="C1026" s="3"/>
      <c r="D1026" s="2"/>
      <c r="E1026" s="34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2:49" ht="15" customHeight="1" x14ac:dyDescent="0.2">
      <c r="B1027" s="3"/>
      <c r="C1027" s="3"/>
      <c r="D1027" s="2"/>
      <c r="E1027" s="34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2:49" ht="15" customHeight="1" x14ac:dyDescent="0.2">
      <c r="B1028" s="3"/>
      <c r="C1028" s="3"/>
      <c r="D1028" s="2"/>
      <c r="E1028" s="34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2:49" ht="15" customHeight="1" x14ac:dyDescent="0.2">
      <c r="B1029" s="3"/>
      <c r="C1029" s="3"/>
      <c r="D1029" s="2"/>
      <c r="E1029" s="34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2:49" ht="15" customHeight="1" x14ac:dyDescent="0.2">
      <c r="B1030" s="3"/>
      <c r="C1030" s="3"/>
      <c r="D1030" s="2"/>
      <c r="E1030" s="34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2:49" ht="15" customHeight="1" x14ac:dyDescent="0.2">
      <c r="B1031" s="3"/>
      <c r="C1031" s="3"/>
      <c r="D1031" s="2"/>
      <c r="E1031" s="34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2:49" ht="15" customHeight="1" x14ac:dyDescent="0.2">
      <c r="B1032" s="3"/>
      <c r="C1032" s="3"/>
      <c r="D1032" s="2"/>
      <c r="E1032" s="34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2:49" ht="15" customHeight="1" x14ac:dyDescent="0.2">
      <c r="B1033" s="3"/>
      <c r="C1033" s="3"/>
      <c r="D1033" s="2"/>
      <c r="E1033" s="34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2:49" ht="15" customHeight="1" x14ac:dyDescent="0.2">
      <c r="B1034" s="3"/>
      <c r="C1034" s="3"/>
      <c r="D1034" s="2"/>
      <c r="E1034" s="34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2:49" ht="15" customHeight="1" x14ac:dyDescent="0.2">
      <c r="B1035" s="3"/>
      <c r="C1035" s="3"/>
      <c r="D1035" s="2"/>
      <c r="E1035" s="34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2:49" ht="15" customHeight="1" x14ac:dyDescent="0.2">
      <c r="B1036" s="3"/>
      <c r="C1036" s="3"/>
      <c r="D1036" s="2"/>
      <c r="E1036" s="34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2:49" ht="15" customHeight="1" x14ac:dyDescent="0.2">
      <c r="B1037" s="3"/>
      <c r="C1037" s="3"/>
      <c r="D1037" s="2"/>
      <c r="E1037" s="34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2:49" ht="15" customHeight="1" x14ac:dyDescent="0.2">
      <c r="B1038" s="3"/>
      <c r="C1038" s="3"/>
      <c r="D1038" s="2"/>
      <c r="E1038" s="34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2:49" ht="15" customHeight="1" x14ac:dyDescent="0.2">
      <c r="B1039" s="3"/>
      <c r="C1039" s="3"/>
      <c r="D1039" s="2"/>
      <c r="E1039" s="34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2:49" ht="15" customHeight="1" x14ac:dyDescent="0.2">
      <c r="B1040" s="3"/>
      <c r="C1040" s="3"/>
      <c r="D1040" s="2"/>
      <c r="E1040" s="34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2:49" ht="15" customHeight="1" x14ac:dyDescent="0.2">
      <c r="B1041" s="3"/>
      <c r="C1041" s="3"/>
      <c r="D1041" s="2"/>
      <c r="E1041" s="34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2:49" ht="15" customHeight="1" x14ac:dyDescent="0.2">
      <c r="B1042" s="3"/>
      <c r="C1042" s="3"/>
      <c r="D1042" s="2"/>
      <c r="E1042" s="34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2:49" ht="15" customHeight="1" x14ac:dyDescent="0.2">
      <c r="B1043" s="3"/>
      <c r="C1043" s="3"/>
      <c r="D1043" s="2"/>
      <c r="E1043" s="34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2:49" ht="15" customHeight="1" x14ac:dyDescent="0.2">
      <c r="B1044" s="3"/>
      <c r="C1044" s="3"/>
      <c r="D1044" s="2"/>
      <c r="E1044" s="34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2:49" ht="15" customHeight="1" x14ac:dyDescent="0.2">
      <c r="B1045" s="3"/>
      <c r="C1045" s="3"/>
      <c r="D1045" s="2"/>
      <c r="E1045" s="34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2:49" ht="15" customHeight="1" x14ac:dyDescent="0.2">
      <c r="B1046" s="3"/>
      <c r="C1046" s="3"/>
      <c r="D1046" s="2"/>
      <c r="E1046" s="34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2:49" ht="15" customHeight="1" x14ac:dyDescent="0.2">
      <c r="B1047" s="3"/>
      <c r="C1047" s="3"/>
      <c r="D1047" s="2"/>
      <c r="E1047" s="34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2:49" ht="15" customHeight="1" x14ac:dyDescent="0.2">
      <c r="B1048" s="3"/>
      <c r="C1048" s="3"/>
      <c r="D1048" s="2"/>
      <c r="E1048" s="34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2:49" ht="15" customHeight="1" x14ac:dyDescent="0.2">
      <c r="B1049" s="3"/>
      <c r="C1049" s="3"/>
      <c r="D1049" s="2"/>
      <c r="E1049" s="34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2:49" ht="15" customHeight="1" x14ac:dyDescent="0.2">
      <c r="B1050" s="3"/>
      <c r="C1050" s="3"/>
      <c r="D1050" s="2"/>
      <c r="E1050" s="34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2:49" ht="15" customHeight="1" x14ac:dyDescent="0.2">
      <c r="B1051" s="3"/>
      <c r="C1051" s="3"/>
      <c r="D1051" s="2"/>
      <c r="E1051" s="34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2:49" ht="15" customHeight="1" x14ac:dyDescent="0.2">
      <c r="B1052" s="3"/>
      <c r="C1052" s="3"/>
      <c r="D1052" s="2"/>
      <c r="E1052" s="34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2:49" ht="15" customHeight="1" x14ac:dyDescent="0.2">
      <c r="B1053" s="3"/>
      <c r="C1053" s="3"/>
      <c r="D1053" s="2"/>
      <c r="E1053" s="34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2:49" ht="15" customHeight="1" x14ac:dyDescent="0.2">
      <c r="B1054" s="3"/>
      <c r="C1054" s="3"/>
      <c r="D1054" s="2"/>
      <c r="E1054" s="34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2:49" ht="15" customHeight="1" x14ac:dyDescent="0.2">
      <c r="B1055" s="3"/>
      <c r="C1055" s="3"/>
      <c r="D1055" s="2"/>
      <c r="E1055" s="34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2:49" ht="15" customHeight="1" x14ac:dyDescent="0.2">
      <c r="B1056" s="3"/>
      <c r="C1056" s="3"/>
      <c r="D1056" s="2"/>
      <c r="E1056" s="34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2:49" ht="15" customHeight="1" x14ac:dyDescent="0.2">
      <c r="B1057" s="3"/>
      <c r="C1057" s="3"/>
      <c r="D1057" s="2"/>
      <c r="E1057" s="34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2:49" ht="15" customHeight="1" x14ac:dyDescent="0.2">
      <c r="B1058" s="3"/>
      <c r="C1058" s="3"/>
      <c r="D1058" s="2"/>
      <c r="E1058" s="34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2:49" ht="15" customHeight="1" x14ac:dyDescent="0.2">
      <c r="B1059" s="3"/>
      <c r="C1059" s="3"/>
      <c r="D1059" s="2"/>
      <c r="E1059" s="34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2:49" ht="15" customHeight="1" x14ac:dyDescent="0.2">
      <c r="B1060" s="3"/>
      <c r="C1060" s="3"/>
      <c r="D1060" s="2"/>
      <c r="E1060" s="34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2:49" ht="15" customHeight="1" x14ac:dyDescent="0.2">
      <c r="B1061" s="3"/>
      <c r="C1061" s="3"/>
      <c r="D1061" s="2"/>
      <c r="E1061" s="34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2:49" ht="15" customHeight="1" x14ac:dyDescent="0.2">
      <c r="B1062" s="3"/>
      <c r="C1062" s="3"/>
      <c r="D1062" s="2"/>
      <c r="E1062" s="34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2:49" ht="15" customHeight="1" x14ac:dyDescent="0.2">
      <c r="B1063" s="3"/>
      <c r="C1063" s="3"/>
      <c r="D1063" s="2"/>
      <c r="E1063" s="34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2:49" ht="15" customHeight="1" x14ac:dyDescent="0.2">
      <c r="B1064" s="3"/>
      <c r="C1064" s="3"/>
      <c r="D1064" s="2"/>
      <c r="E1064" s="34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2:49" ht="15" customHeight="1" x14ac:dyDescent="0.2">
      <c r="B1065" s="3"/>
      <c r="C1065" s="3"/>
      <c r="D1065" s="2"/>
      <c r="E1065" s="34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2:49" ht="15" customHeight="1" x14ac:dyDescent="0.2">
      <c r="B1066" s="3"/>
      <c r="C1066" s="3"/>
      <c r="D1066" s="2"/>
      <c r="E1066" s="34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2:49" ht="15" customHeight="1" x14ac:dyDescent="0.2">
      <c r="B1067" s="3"/>
      <c r="C1067" s="3"/>
      <c r="D1067" s="2"/>
      <c r="E1067" s="34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2:49" ht="15" customHeight="1" x14ac:dyDescent="0.2">
      <c r="B1068" s="3"/>
      <c r="C1068" s="3"/>
      <c r="D1068" s="2"/>
      <c r="E1068" s="34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2:49" ht="15" customHeight="1" x14ac:dyDescent="0.2">
      <c r="B1069" s="3"/>
      <c r="C1069" s="3"/>
      <c r="D1069" s="2"/>
      <c r="E1069" s="34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2:49" ht="15" customHeight="1" x14ac:dyDescent="0.2">
      <c r="B1070" s="3"/>
      <c r="C1070" s="3"/>
      <c r="D1070" s="2"/>
      <c r="E1070" s="34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2:49" ht="15" customHeight="1" x14ac:dyDescent="0.2">
      <c r="B1071" s="3"/>
      <c r="C1071" s="3"/>
      <c r="D1071" s="2"/>
      <c r="E1071" s="34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2:49" ht="15" customHeight="1" x14ac:dyDescent="0.2">
      <c r="B1072" s="3"/>
      <c r="C1072" s="3"/>
      <c r="D1072" s="2"/>
      <c r="E1072" s="34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2:49" ht="15" customHeight="1" x14ac:dyDescent="0.2">
      <c r="B1073" s="3"/>
      <c r="C1073" s="3"/>
      <c r="D1073" s="2"/>
      <c r="E1073" s="34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2:49" ht="15" customHeight="1" x14ac:dyDescent="0.2">
      <c r="B1074" s="3"/>
      <c r="C1074" s="3"/>
      <c r="D1074" s="2"/>
      <c r="E1074" s="34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2:49" ht="15" customHeight="1" x14ac:dyDescent="0.2">
      <c r="B1075" s="3"/>
      <c r="C1075" s="3"/>
      <c r="D1075" s="2"/>
      <c r="E1075" s="34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2:49" ht="15" customHeight="1" x14ac:dyDescent="0.2">
      <c r="B1076" s="3"/>
      <c r="C1076" s="3"/>
      <c r="D1076" s="2"/>
      <c r="E1076" s="34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2:49" ht="15" customHeight="1" x14ac:dyDescent="0.2">
      <c r="B1077" s="3"/>
      <c r="C1077" s="3"/>
      <c r="D1077" s="2"/>
      <c r="E1077" s="34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2:49" ht="15" customHeight="1" x14ac:dyDescent="0.2">
      <c r="B1078" s="3"/>
      <c r="C1078" s="3"/>
      <c r="D1078" s="2"/>
      <c r="E1078" s="34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2:49" ht="15" customHeight="1" x14ac:dyDescent="0.2">
      <c r="B1079" s="3"/>
      <c r="C1079" s="3"/>
      <c r="D1079" s="2"/>
      <c r="E1079" s="34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2:49" ht="15" customHeight="1" x14ac:dyDescent="0.2">
      <c r="B1080" s="3"/>
      <c r="C1080" s="3"/>
      <c r="D1080" s="2"/>
      <c r="E1080" s="34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2:49" ht="15" customHeight="1" x14ac:dyDescent="0.2">
      <c r="B1081" s="3"/>
      <c r="C1081" s="3"/>
      <c r="D1081" s="2"/>
      <c r="E1081" s="34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2:49" ht="15" customHeight="1" x14ac:dyDescent="0.2">
      <c r="B1082" s="3"/>
      <c r="C1082" s="3"/>
      <c r="D1082" s="2"/>
      <c r="E1082" s="34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2:49" ht="15" customHeight="1" x14ac:dyDescent="0.2">
      <c r="B1083" s="3"/>
      <c r="C1083" s="3"/>
      <c r="D1083" s="2"/>
      <c r="E1083" s="34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2:49" ht="15" customHeight="1" x14ac:dyDescent="0.2">
      <c r="B1084" s="3"/>
      <c r="C1084" s="3"/>
      <c r="D1084" s="2"/>
      <c r="E1084" s="34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2:49" ht="15" customHeight="1" x14ac:dyDescent="0.2">
      <c r="B1085" s="3"/>
      <c r="C1085" s="3"/>
      <c r="D1085" s="2"/>
      <c r="E1085" s="34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2:49" ht="15" customHeight="1" x14ac:dyDescent="0.2">
      <c r="B1086" s="3"/>
      <c r="C1086" s="3"/>
      <c r="D1086" s="2"/>
      <c r="E1086" s="34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2:49" ht="15" customHeight="1" x14ac:dyDescent="0.2">
      <c r="B1087" s="3"/>
      <c r="C1087" s="3"/>
      <c r="D1087" s="2"/>
      <c r="E1087" s="34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2:49" ht="15" customHeight="1" x14ac:dyDescent="0.2">
      <c r="B1088" s="3"/>
      <c r="C1088" s="3"/>
      <c r="D1088" s="2"/>
      <c r="E1088" s="34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2:49" ht="15" customHeight="1" x14ac:dyDescent="0.2">
      <c r="B1089" s="3"/>
      <c r="C1089" s="3"/>
      <c r="D1089" s="2"/>
      <c r="E1089" s="34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2:49" ht="15" customHeight="1" x14ac:dyDescent="0.2">
      <c r="B1090" s="3"/>
      <c r="C1090" s="3"/>
      <c r="D1090" s="2"/>
      <c r="E1090" s="34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2:49" ht="15" customHeight="1" x14ac:dyDescent="0.2">
      <c r="B1091" s="3"/>
      <c r="C1091" s="3"/>
      <c r="D1091" s="2"/>
      <c r="E1091" s="34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2:49" ht="15" customHeight="1" x14ac:dyDescent="0.2">
      <c r="B1092" s="3"/>
      <c r="C1092" s="3"/>
      <c r="D1092" s="2"/>
      <c r="E1092" s="34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2:49" ht="15" customHeight="1" x14ac:dyDescent="0.2">
      <c r="B1093" s="3"/>
      <c r="C1093" s="3"/>
      <c r="D1093" s="2"/>
      <c r="E1093" s="34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2:49" ht="15" customHeight="1" x14ac:dyDescent="0.2">
      <c r="B1094" s="3"/>
      <c r="C1094" s="3"/>
      <c r="D1094" s="2"/>
      <c r="E1094" s="34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2:49" ht="15" customHeight="1" x14ac:dyDescent="0.2">
      <c r="B1095" s="3"/>
      <c r="C1095" s="3"/>
      <c r="D1095" s="2"/>
      <c r="E1095" s="34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2:49" ht="15" customHeight="1" x14ac:dyDescent="0.2">
      <c r="B1096" s="3"/>
      <c r="C1096" s="3"/>
      <c r="D1096" s="2"/>
      <c r="E1096" s="34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2:49" ht="15" customHeight="1" x14ac:dyDescent="0.2">
      <c r="B1097" s="3"/>
      <c r="C1097" s="3"/>
      <c r="D1097" s="2"/>
      <c r="E1097" s="34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2:49" ht="15" customHeight="1" x14ac:dyDescent="0.2">
      <c r="B1098" s="3"/>
      <c r="C1098" s="3"/>
      <c r="D1098" s="2"/>
      <c r="E1098" s="34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2:49" ht="15" customHeight="1" x14ac:dyDescent="0.2">
      <c r="B1099" s="3"/>
      <c r="C1099" s="3"/>
      <c r="D1099" s="2"/>
      <c r="E1099" s="34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2:49" ht="15" customHeight="1" x14ac:dyDescent="0.2">
      <c r="B1100" s="3"/>
      <c r="C1100" s="3"/>
      <c r="D1100" s="2"/>
      <c r="E1100" s="34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2:49" ht="15" customHeight="1" x14ac:dyDescent="0.2">
      <c r="B1101" s="3"/>
      <c r="C1101" s="3"/>
      <c r="D1101" s="2"/>
      <c r="E1101" s="34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2:49" ht="15" customHeight="1" x14ac:dyDescent="0.2">
      <c r="B1102" s="3"/>
      <c r="C1102" s="3"/>
      <c r="D1102" s="2"/>
      <c r="E1102" s="34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2:49" ht="15" customHeight="1" x14ac:dyDescent="0.2">
      <c r="B1103" s="2"/>
      <c r="C1103" s="2"/>
      <c r="D1103" s="2"/>
      <c r="E1103" s="34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2:49" ht="15" customHeight="1" x14ac:dyDescent="0.2">
      <c r="B1104" s="2"/>
      <c r="C1104" s="2"/>
      <c r="D1104" s="2"/>
      <c r="E1104" s="34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2:49" ht="15" customHeight="1" x14ac:dyDescent="0.2">
      <c r="B1105" s="2"/>
      <c r="C1105" s="2"/>
      <c r="D1105" s="2"/>
      <c r="E1105" s="34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2:49" ht="15" customHeight="1" x14ac:dyDescent="0.2">
      <c r="B1106" s="2"/>
      <c r="C1106" s="2"/>
      <c r="D1106" s="2"/>
      <c r="E1106" s="34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2:49" ht="15" customHeight="1" x14ac:dyDescent="0.2">
      <c r="B1107" s="2"/>
      <c r="C1107" s="2"/>
      <c r="D1107" s="2"/>
      <c r="E1107" s="34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2:49" ht="15" customHeight="1" x14ac:dyDescent="0.2">
      <c r="B1108" s="2"/>
      <c r="C1108" s="2"/>
      <c r="D1108" s="2"/>
      <c r="E1108" s="34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2:49" ht="15" customHeight="1" x14ac:dyDescent="0.2">
      <c r="B1109" s="2"/>
      <c r="C1109" s="2"/>
      <c r="D1109" s="2"/>
      <c r="E1109" s="34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2:49" ht="15" customHeight="1" x14ac:dyDescent="0.2">
      <c r="B1110" s="2"/>
      <c r="C1110" s="2"/>
      <c r="D1110" s="2"/>
      <c r="E1110" s="34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2:49" ht="15" customHeight="1" x14ac:dyDescent="0.2">
      <c r="B1111" s="2"/>
      <c r="C1111" s="2"/>
      <c r="D1111" s="2"/>
      <c r="E1111" s="34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2:49" ht="15" customHeight="1" x14ac:dyDescent="0.2">
      <c r="B1112" s="2"/>
      <c r="C1112" s="2"/>
      <c r="D1112" s="2"/>
      <c r="E1112" s="34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2:49" ht="15" customHeight="1" x14ac:dyDescent="0.2">
      <c r="B1113" s="2"/>
      <c r="C1113" s="2"/>
      <c r="D1113" s="2"/>
      <c r="E1113" s="34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2:49" ht="15" customHeight="1" x14ac:dyDescent="0.2">
      <c r="B1114" s="2"/>
      <c r="C1114" s="2"/>
      <c r="D1114" s="2"/>
      <c r="E1114" s="34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2:49" ht="15" customHeight="1" x14ac:dyDescent="0.2">
      <c r="B1115" s="2"/>
      <c r="C1115" s="2"/>
      <c r="D1115" s="2"/>
      <c r="E1115" s="34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2:49" ht="15" customHeight="1" x14ac:dyDescent="0.2">
      <c r="B1116" s="2"/>
      <c r="C1116" s="2"/>
      <c r="D1116" s="2"/>
      <c r="E1116" s="34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2:49" ht="15" customHeight="1" x14ac:dyDescent="0.2">
      <c r="B1117" s="2"/>
      <c r="C1117" s="2"/>
      <c r="D1117" s="2"/>
      <c r="E1117" s="34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2:49" ht="15" customHeight="1" x14ac:dyDescent="0.2">
      <c r="B1118" s="2"/>
      <c r="C1118" s="2"/>
      <c r="D1118" s="2"/>
      <c r="E1118" s="34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2:49" ht="15" customHeight="1" x14ac:dyDescent="0.2">
      <c r="B1119" s="2"/>
      <c r="C1119" s="2"/>
      <c r="D1119" s="2"/>
      <c r="E1119" s="34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2:49" ht="15" customHeight="1" x14ac:dyDescent="0.2">
      <c r="B1120" s="2"/>
      <c r="C1120" s="2"/>
      <c r="D1120" s="2"/>
      <c r="E1120" s="34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2:49" ht="15" customHeight="1" x14ac:dyDescent="0.2">
      <c r="B1121" s="2"/>
      <c r="C1121" s="2"/>
      <c r="D1121" s="2"/>
      <c r="E1121" s="34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2:49" ht="15" customHeight="1" x14ac:dyDescent="0.2">
      <c r="B1122" s="2"/>
      <c r="C1122" s="2"/>
      <c r="D1122" s="2"/>
      <c r="E1122" s="34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2:49" ht="15" customHeight="1" x14ac:dyDescent="0.2">
      <c r="B1123" s="2"/>
      <c r="C1123" s="2"/>
      <c r="D1123" s="2"/>
      <c r="E1123" s="34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2:49" ht="15" customHeight="1" x14ac:dyDescent="0.2">
      <c r="B1124" s="2"/>
      <c r="C1124" s="2"/>
      <c r="D1124" s="2"/>
      <c r="E1124" s="34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2:49" ht="15" customHeight="1" x14ac:dyDescent="0.2">
      <c r="B1125" s="2"/>
      <c r="C1125" s="2"/>
      <c r="D1125" s="2"/>
      <c r="E1125" s="34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2:49" ht="15" customHeight="1" x14ac:dyDescent="0.2">
      <c r="B1126" s="2"/>
      <c r="C1126" s="2"/>
      <c r="D1126" s="2"/>
      <c r="E1126" s="34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2:49" ht="15" customHeight="1" x14ac:dyDescent="0.2">
      <c r="B1127" s="2"/>
      <c r="C1127" s="2"/>
      <c r="D1127" s="2"/>
      <c r="E1127" s="34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2:49" ht="15" customHeight="1" x14ac:dyDescent="0.2">
      <c r="B1128" s="2"/>
      <c r="C1128" s="2"/>
      <c r="D1128" s="2"/>
      <c r="E1128" s="34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2:49" ht="15" customHeight="1" x14ac:dyDescent="0.2">
      <c r="B1129" s="2"/>
      <c r="C1129" s="2"/>
      <c r="D1129" s="2"/>
      <c r="E1129" s="34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2:49" ht="15" customHeight="1" x14ac:dyDescent="0.2">
      <c r="B1130" s="2"/>
      <c r="C1130" s="2"/>
      <c r="D1130" s="2"/>
      <c r="E1130" s="34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2:49" ht="15" customHeight="1" x14ac:dyDescent="0.2">
      <c r="B1131" s="2"/>
      <c r="C1131" s="2"/>
      <c r="D1131" s="2"/>
      <c r="E1131" s="34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2:49" ht="15" customHeight="1" x14ac:dyDescent="0.2">
      <c r="B1132" s="2"/>
      <c r="C1132" s="2"/>
      <c r="D1132" s="2"/>
      <c r="E1132" s="34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2:49" ht="15" customHeight="1" x14ac:dyDescent="0.2">
      <c r="B1133" s="2"/>
      <c r="C1133" s="2"/>
      <c r="D1133" s="2"/>
      <c r="E1133" s="34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2:49" ht="15" customHeight="1" x14ac:dyDescent="0.2">
      <c r="B1134" s="2"/>
      <c r="C1134" s="2"/>
      <c r="D1134" s="2"/>
      <c r="E1134" s="34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2:49" ht="15" customHeight="1" x14ac:dyDescent="0.2">
      <c r="B1135" s="2"/>
      <c r="C1135" s="2"/>
      <c r="D1135" s="2"/>
      <c r="E1135" s="34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2:49" ht="15" customHeight="1" x14ac:dyDescent="0.2">
      <c r="B1136" s="2"/>
      <c r="C1136" s="2"/>
      <c r="D1136" s="2"/>
      <c r="E1136" s="34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2:49" ht="15" customHeight="1" x14ac:dyDescent="0.2">
      <c r="B1137" s="2"/>
      <c r="C1137" s="2"/>
      <c r="D1137" s="2"/>
      <c r="E1137" s="34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2:49" ht="15" customHeight="1" x14ac:dyDescent="0.2">
      <c r="B1138" s="2"/>
      <c r="C1138" s="2"/>
      <c r="D1138" s="2"/>
      <c r="E1138" s="34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2:49" ht="15" customHeight="1" x14ac:dyDescent="0.2">
      <c r="B1139" s="2"/>
      <c r="C1139" s="2"/>
      <c r="D1139" s="2"/>
      <c r="E1139" s="34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2:49" ht="15" customHeight="1" x14ac:dyDescent="0.2">
      <c r="B1140" s="2"/>
      <c r="C1140" s="2"/>
      <c r="D1140" s="2"/>
      <c r="E1140" s="34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2:49" ht="15" customHeight="1" x14ac:dyDescent="0.2">
      <c r="B1141" s="2"/>
      <c r="C1141" s="2"/>
      <c r="D1141" s="2"/>
      <c r="E1141" s="34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2:49" ht="15" customHeight="1" x14ac:dyDescent="0.2">
      <c r="B1142" s="2"/>
      <c r="C1142" s="2"/>
      <c r="D1142" s="2"/>
      <c r="E1142" s="34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2:49" ht="15" customHeight="1" x14ac:dyDescent="0.2">
      <c r="B1143" s="2"/>
      <c r="C1143" s="2"/>
      <c r="D1143" s="2"/>
      <c r="E1143" s="34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2:49" ht="15" customHeight="1" x14ac:dyDescent="0.2">
      <c r="B1144" s="2"/>
      <c r="C1144" s="2"/>
      <c r="D1144" s="2"/>
      <c r="E1144" s="34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2:49" ht="15" customHeight="1" x14ac:dyDescent="0.2">
      <c r="B1145" s="2"/>
      <c r="C1145" s="2"/>
      <c r="D1145" s="2"/>
      <c r="E1145" s="34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2:49" ht="15" customHeight="1" x14ac:dyDescent="0.2">
      <c r="B1146" s="2"/>
      <c r="C1146" s="2"/>
      <c r="D1146" s="2"/>
      <c r="E1146" s="34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2:49" ht="15" customHeight="1" x14ac:dyDescent="0.2">
      <c r="B1147" s="2"/>
      <c r="C1147" s="2"/>
      <c r="D1147" s="2"/>
      <c r="E1147" s="34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2:49" ht="15" customHeight="1" x14ac:dyDescent="0.2">
      <c r="B1148" s="2"/>
      <c r="C1148" s="2"/>
      <c r="D1148" s="2"/>
      <c r="E1148" s="34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2:49" ht="15" customHeight="1" x14ac:dyDescent="0.2">
      <c r="B1149" s="2"/>
      <c r="C1149" s="2"/>
      <c r="D1149" s="2"/>
      <c r="E1149" s="34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2:49" ht="15" customHeight="1" x14ac:dyDescent="0.2">
      <c r="B1150" s="2"/>
      <c r="C1150" s="2"/>
      <c r="D1150" s="2"/>
      <c r="E1150" s="34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2:49" ht="15" customHeight="1" x14ac:dyDescent="0.2">
      <c r="B1151" s="2"/>
      <c r="C1151" s="2"/>
      <c r="D1151" s="2"/>
      <c r="E1151" s="34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2:49" ht="15" customHeight="1" x14ac:dyDescent="0.2">
      <c r="B1152" s="2"/>
      <c r="C1152" s="2"/>
      <c r="D1152" s="2"/>
      <c r="E1152" s="34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2:49" ht="15" customHeight="1" x14ac:dyDescent="0.2">
      <c r="B1153" s="2"/>
      <c r="C1153" s="2"/>
      <c r="D1153" s="2"/>
      <c r="E1153" s="34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2:49" ht="15" customHeight="1" x14ac:dyDescent="0.2">
      <c r="B1154" s="2"/>
      <c r="C1154" s="2"/>
      <c r="D1154" s="2"/>
      <c r="E1154" s="34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2:49" ht="15" customHeight="1" x14ac:dyDescent="0.2">
      <c r="B1155" s="2"/>
      <c r="C1155" s="2"/>
      <c r="D1155" s="2"/>
      <c r="E1155" s="34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2:49" ht="15" customHeight="1" x14ac:dyDescent="0.2">
      <c r="B1156" s="2"/>
      <c r="C1156" s="2"/>
      <c r="D1156" s="2"/>
      <c r="E1156" s="34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2:49" ht="15" customHeight="1" x14ac:dyDescent="0.2">
      <c r="B1157" s="2"/>
      <c r="C1157" s="2"/>
      <c r="D1157" s="2"/>
      <c r="E1157" s="34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2:49" ht="15" customHeight="1" x14ac:dyDescent="0.2">
      <c r="B1158" s="2"/>
      <c r="C1158" s="2"/>
      <c r="D1158" s="2"/>
      <c r="E1158" s="34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2:49" ht="15" customHeight="1" x14ac:dyDescent="0.2">
      <c r="B1159" s="2"/>
      <c r="C1159" s="2"/>
      <c r="D1159" s="2"/>
      <c r="E1159" s="34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2:49" ht="15" customHeight="1" x14ac:dyDescent="0.2">
      <c r="B1160" s="2"/>
      <c r="C1160" s="2"/>
      <c r="D1160" s="2"/>
      <c r="E1160" s="34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2:49" ht="15" customHeight="1" x14ac:dyDescent="0.2">
      <c r="B1161" s="2"/>
      <c r="C1161" s="2"/>
      <c r="D1161" s="2"/>
      <c r="E1161" s="34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2:49" ht="15" customHeight="1" x14ac:dyDescent="0.2">
      <c r="B1162" s="2"/>
      <c r="C1162" s="2"/>
      <c r="D1162" s="2"/>
      <c r="E1162" s="34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</sheetData>
  <sheetProtection algorithmName="SHA-512" hashValue="49XD+/ntCGmctxISiKW9bb2VYMC45xczW2JM2WZDDPC9falDnsLmdngP5e82IQxhedpffx0/G6iPZYStKp1VHg==" saltValue="ebG4ds2953AT7ESzmG9G0Q==" spinCount="100000" sheet="1" objects="1" scenarios="1"/>
  <protectedRanges>
    <protectedRange sqref="C15:E15 E47 D24:E24 C54:E54 E34 D46:E46 D38:E38 E45 D50:E50 D40:E43 D51:E51 D53:E53 D21:E22 D35:E35 D48:E48 D60:E64 D5:E5 D7:E8 D31:E32 D59:E59 D55:E56 D57:E57" name="Diapazons1"/>
    <protectedRange sqref="D26:E26" name="Diapazons1_2"/>
    <protectedRange sqref="C24 C45:C47 C38:C43 C53 C16:C17 C35 C21:C22 C48 C60:C64 C5 C7:C8 C26 C31:C32 C50 C51 C59 C55:C56 C57" name="Diapazons1_1"/>
    <protectedRange sqref="C19:E19" name="Diapazons1_5"/>
    <protectedRange sqref="C23:E23" name="Diapazons1_7"/>
    <protectedRange sqref="C52:E52" name="Diapazons1_9"/>
    <protectedRange sqref="C6:E6" name="Diapazons1_10"/>
    <protectedRange sqref="C28:E28" name="Diapazons1_11"/>
    <protectedRange sqref="C58:E58" name="Diapazons1_12"/>
    <protectedRange sqref="C18:E18" name="Diapazons1_13"/>
    <protectedRange sqref="C13:E13" name="Diapazons1_14"/>
    <protectedRange sqref="C25:E25" name="Diapazons1_16"/>
    <protectedRange sqref="C33:E33" name="Diapazons1_17"/>
    <protectedRange sqref="C14:E14" name="Diapazons1_18"/>
    <protectedRange sqref="C9:E9" name="Diapazons1_19"/>
    <protectedRange sqref="C37:E37" name="Diapazons1_21"/>
  </protectedRanges>
  <autoFilter ref="B4:Z4"/>
  <mergeCells count="46">
    <mergeCell ref="U2:W2"/>
    <mergeCell ref="F2:H2"/>
    <mergeCell ref="B81:G81"/>
    <mergeCell ref="B2:B3"/>
    <mergeCell ref="C2:C3"/>
    <mergeCell ref="R2:T2"/>
    <mergeCell ref="AB2:AC4"/>
    <mergeCell ref="AB7:AB8"/>
    <mergeCell ref="AC7:AC8"/>
    <mergeCell ref="AB9:AB10"/>
    <mergeCell ref="AC9:AC10"/>
    <mergeCell ref="AB5:AB6"/>
    <mergeCell ref="AC5:AC6"/>
    <mergeCell ref="D68:Z68"/>
    <mergeCell ref="C75:D76"/>
    <mergeCell ref="O2:Q2"/>
    <mergeCell ref="L80:M80"/>
    <mergeCell ref="O80:P80"/>
    <mergeCell ref="R80:S80"/>
    <mergeCell ref="U80:V80"/>
    <mergeCell ref="X2:Z2"/>
    <mergeCell ref="I80:J80"/>
    <mergeCell ref="D67:Z67"/>
    <mergeCell ref="I2:K2"/>
    <mergeCell ref="L2:N2"/>
    <mergeCell ref="D2:D3"/>
    <mergeCell ref="E2:E3"/>
    <mergeCell ref="B80:G80"/>
    <mergeCell ref="D66:V66"/>
    <mergeCell ref="I81:J81"/>
    <mergeCell ref="L81:M81"/>
    <mergeCell ref="O81:P81"/>
    <mergeCell ref="R81:S81"/>
    <mergeCell ref="U81:V81"/>
    <mergeCell ref="AB19:AB20"/>
    <mergeCell ref="AB21:AB22"/>
    <mergeCell ref="AB13:AB14"/>
    <mergeCell ref="AB11:AB12"/>
    <mergeCell ref="AC15:AC16"/>
    <mergeCell ref="AC17:AC18"/>
    <mergeCell ref="AB15:AB16"/>
    <mergeCell ref="AC11:AC12"/>
    <mergeCell ref="AC13:AC14"/>
    <mergeCell ref="AC19:AC20"/>
    <mergeCell ref="AC21:AC22"/>
    <mergeCell ref="AB17:AB18"/>
  </mergeCells>
  <conditionalFormatting sqref="H71:I72 K71:L72 N71:O72 Q71:R72">
    <cfRule type="cellIs" dxfId="23" priority="72" stopIfTrue="1" operator="equal">
      <formula>#REF!</formula>
    </cfRule>
    <cfRule type="cellIs" dxfId="22" priority="73" stopIfTrue="1" operator="equal">
      <formula>#REF!</formula>
    </cfRule>
    <cfRule type="cellIs" dxfId="21" priority="74" stopIfTrue="1" operator="equal">
      <formula>#REF!</formula>
    </cfRule>
  </conditionalFormatting>
  <conditionalFormatting sqref="G5:G64 J5:J64 M5:M64 P5:P64 S5:S64 V5:V64">
    <cfRule type="expression" dxfId="20" priority="65" stopIfTrue="1">
      <formula>H5=""</formula>
    </cfRule>
  </conditionalFormatting>
  <conditionalFormatting sqref="G5:G64 J5:J64 M5:M64 P5:P64 S5:S64 V5:V64">
    <cfRule type="expression" dxfId="19" priority="62" stopIfTrue="1">
      <formula>F5="x"</formula>
    </cfRule>
  </conditionalFormatting>
  <conditionalFormatting sqref="H5:H64 K5:K64 N5:N64 Q5:Q64 T5:T64 W5:W64">
    <cfRule type="expression" dxfId="18" priority="61" stopIfTrue="1">
      <formula>F5="x"</formula>
    </cfRule>
  </conditionalFormatting>
  <conditionalFormatting sqref="X58">
    <cfRule type="expression" dxfId="17" priority="39" stopIfTrue="1">
      <formula>$C$58=""</formula>
    </cfRule>
  </conditionalFormatting>
  <conditionalFormatting sqref="X18">
    <cfRule type="expression" dxfId="16" priority="38" stopIfTrue="1">
      <formula>$C$18=""</formula>
    </cfRule>
  </conditionalFormatting>
  <conditionalFormatting sqref="X13">
    <cfRule type="expression" dxfId="15" priority="37" stopIfTrue="1">
      <formula>$C$13=""</formula>
    </cfRule>
  </conditionalFormatting>
  <conditionalFormatting sqref="X25">
    <cfRule type="expression" dxfId="14" priority="36" stopIfTrue="1">
      <formula>$C$25=""</formula>
    </cfRule>
  </conditionalFormatting>
  <conditionalFormatting sqref="X33">
    <cfRule type="expression" dxfId="13" priority="35" stopIfTrue="1">
      <formula>$C$33=""</formula>
    </cfRule>
  </conditionalFormatting>
  <conditionalFormatting sqref="X14">
    <cfRule type="expression" dxfId="12" priority="34" stopIfTrue="1">
      <formula>$C$14=""</formula>
    </cfRule>
  </conditionalFormatting>
  <conditionalFormatting sqref="X9">
    <cfRule type="expression" dxfId="11" priority="33" stopIfTrue="1">
      <formula>$C$9=""</formula>
    </cfRule>
  </conditionalFormatting>
  <conditionalFormatting sqref="X45">
    <cfRule type="expression" dxfId="10" priority="8" stopIfTrue="1">
      <formula>$C$45=""</formula>
    </cfRule>
  </conditionalFormatting>
  <conditionalFormatting sqref="X39">
    <cfRule type="expression" dxfId="9" priority="7" stopIfTrue="1">
      <formula>$C$39=""</formula>
    </cfRule>
  </conditionalFormatting>
  <conditionalFormatting sqref="X26">
    <cfRule type="expression" dxfId="8" priority="6" stopIfTrue="1">
      <formula>$C$26=""</formula>
    </cfRule>
  </conditionalFormatting>
  <conditionalFormatting sqref="X21">
    <cfRule type="expression" dxfId="7" priority="5" stopIfTrue="1">
      <formula>$C$21=""</formula>
    </cfRule>
  </conditionalFormatting>
  <conditionalFormatting sqref="Y45">
    <cfRule type="expression" dxfId="6" priority="4" stopIfTrue="1">
      <formula>$C$45=""</formula>
    </cfRule>
  </conditionalFormatting>
  <conditionalFormatting sqref="Y39">
    <cfRule type="expression" dxfId="5" priority="3" stopIfTrue="1">
      <formula>$C$39=""</formula>
    </cfRule>
  </conditionalFormatting>
  <conditionalFormatting sqref="Y26">
    <cfRule type="expression" dxfId="4" priority="2" stopIfTrue="1">
      <formula>$C$26=""</formula>
    </cfRule>
  </conditionalFormatting>
  <conditionalFormatting sqref="Y21">
    <cfRule type="expression" dxfId="3" priority="1" stopIfTrue="1">
      <formula>$C$21=""</formula>
    </cfRule>
  </conditionalFormatting>
  <conditionalFormatting sqref="C24">
    <cfRule type="expression" dxfId="2" priority="589" stopIfTrue="1">
      <formula>J56=1</formula>
    </cfRule>
    <cfRule type="expression" dxfId="1" priority="590" stopIfTrue="1">
      <formula>J56=2</formula>
    </cfRule>
    <cfRule type="expression" dxfId="0" priority="591" stopIfTrue="1">
      <formula>J56=3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1.posms</vt:lpstr>
      <vt:lpstr>2.posms</vt:lpstr>
      <vt:lpstr>3.posms</vt:lpstr>
      <vt:lpstr>4.posms</vt:lpstr>
      <vt:lpstr>5.posms</vt:lpstr>
      <vt:lpstr>6.posms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Dace</cp:lastModifiedBy>
  <cp:lastPrinted>2017-11-19T22:48:33Z</cp:lastPrinted>
  <dcterms:created xsi:type="dcterms:W3CDTF">2017-10-14T20:09:00Z</dcterms:created>
  <dcterms:modified xsi:type="dcterms:W3CDTF">2020-01-14T20:55:50Z</dcterms:modified>
</cp:coreProperties>
</file>