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Šī_darbgrāmata"/>
  <mc:AlternateContent xmlns:mc="http://schemas.openxmlformats.org/markup-compatibility/2006">
    <mc:Choice Requires="x15">
      <x15ac:absPath xmlns:x15ac="http://schemas.microsoft.com/office/spreadsheetml/2010/11/ac" url="H:\-=DOKUMENTI=-\Māra Dokumenti\Dokumenti\-=NOVUSS=-\-=Sesavas kauss 2022 =-\5.posms\"/>
    </mc:Choice>
  </mc:AlternateContent>
  <bookViews>
    <workbookView xWindow="0" yWindow="0" windowWidth="15480" windowHeight="11640" tabRatio="873" activeTab="6"/>
  </bookViews>
  <sheets>
    <sheet name="1.posms" sheetId="9" r:id="rId1"/>
    <sheet name="2.posms" sheetId="10" r:id="rId2"/>
    <sheet name="3.posms" sheetId="11" r:id="rId3"/>
    <sheet name="4.posms" sheetId="12" r:id="rId4"/>
    <sheet name="5.posms" sheetId="13" r:id="rId5"/>
    <sheet name="6.posms" sheetId="14" r:id="rId6"/>
    <sheet name="KOPSAVILKUMS" sheetId="7" r:id="rId7"/>
  </sheets>
  <definedNames>
    <definedName name="_xlnm._FilterDatabase" localSheetId="6" hidden="1">KOPSAVILKUMS!$B$5:$AA$5</definedName>
    <definedName name="_xlnm.Print_Area" localSheetId="6">KOPSAVILKUMS!$A$1:$AA$77</definedName>
  </definedNames>
  <calcPr calcId="152511"/>
</workbook>
</file>

<file path=xl/calcChain.xml><?xml version="1.0" encoding="utf-8"?>
<calcChain xmlns="http://schemas.openxmlformats.org/spreadsheetml/2006/main">
  <c r="H65" i="7" l="1"/>
  <c r="K65" i="7"/>
  <c r="N65" i="7"/>
  <c r="Q65" i="7"/>
  <c r="T65" i="7"/>
  <c r="W65" i="7"/>
  <c r="Z65" i="7"/>
  <c r="A43" i="13"/>
  <c r="BJ42" i="13"/>
  <c r="BI42" i="13"/>
  <c r="BH42" i="13"/>
  <c r="BG42" i="13"/>
  <c r="BF42" i="13"/>
  <c r="BE42" i="13"/>
  <c r="BD42" i="13"/>
  <c r="BC42" i="13"/>
  <c r="BB42" i="13"/>
  <c r="BA42" i="13"/>
  <c r="AZ42" i="13"/>
  <c r="BK42" i="13" s="1"/>
  <c r="AX42" i="13"/>
  <c r="AW42" i="13"/>
  <c r="AV42" i="13"/>
  <c r="AU42" i="13"/>
  <c r="AT42" i="13"/>
  <c r="AS42" i="13"/>
  <c r="AR42" i="13"/>
  <c r="AQ42" i="13"/>
  <c r="AP42" i="13"/>
  <c r="L42" i="13" s="1"/>
  <c r="H42" i="13" s="1"/>
  <c r="F42" i="13" s="1"/>
  <c r="E42" i="13" s="1"/>
  <c r="AO42" i="13"/>
  <c r="AN42" i="13"/>
  <c r="AL42" i="13"/>
  <c r="BM41" i="13"/>
  <c r="BJ41" i="13"/>
  <c r="BI41" i="13"/>
  <c r="BH41" i="13"/>
  <c r="BG41" i="13"/>
  <c r="BF41" i="13"/>
  <c r="BE41" i="13"/>
  <c r="BD41" i="13"/>
  <c r="BC41" i="13"/>
  <c r="BB41" i="13"/>
  <c r="BA41" i="13"/>
  <c r="AZ41" i="13"/>
  <c r="BK41" i="13" s="1"/>
  <c r="AX41" i="13"/>
  <c r="AW41" i="13"/>
  <c r="AV41" i="13"/>
  <c r="AU41" i="13"/>
  <c r="AT41" i="13"/>
  <c r="AS41" i="13"/>
  <c r="AR41" i="13"/>
  <c r="AQ41" i="13"/>
  <c r="AP41" i="13"/>
  <c r="AO41" i="13"/>
  <c r="AN41" i="13"/>
  <c r="L41" i="13" s="1"/>
  <c r="H41" i="13" s="1"/>
  <c r="F41" i="13" s="1"/>
  <c r="E41" i="13" s="1"/>
  <c r="AL41" i="13"/>
  <c r="BJ40" i="13"/>
  <c r="BK40" i="13" s="1"/>
  <c r="BI40" i="13"/>
  <c r="BH40" i="13"/>
  <c r="BG40" i="13"/>
  <c r="BF40" i="13"/>
  <c r="BE40" i="13"/>
  <c r="BD40" i="13"/>
  <c r="BC40" i="13"/>
  <c r="BB40" i="13"/>
  <c r="BA40" i="13"/>
  <c r="AZ40" i="13"/>
  <c r="AX40" i="13"/>
  <c r="AW40" i="13"/>
  <c r="AV40" i="13"/>
  <c r="AU40" i="13"/>
  <c r="AT40" i="13"/>
  <c r="AS40" i="13"/>
  <c r="AR40" i="13"/>
  <c r="AQ40" i="13"/>
  <c r="AP40" i="13"/>
  <c r="AO40" i="13"/>
  <c r="AN40" i="13"/>
  <c r="L40" i="13" s="1"/>
  <c r="H40" i="13" s="1"/>
  <c r="F40" i="13" s="1"/>
  <c r="E40" i="13" s="1"/>
  <c r="AL40" i="13"/>
  <c r="BJ39" i="13"/>
  <c r="BI39" i="13"/>
  <c r="BH39" i="13"/>
  <c r="BG39" i="13"/>
  <c r="BF39" i="13"/>
  <c r="BE39" i="13"/>
  <c r="BD39" i="13"/>
  <c r="BC39" i="13"/>
  <c r="BB39" i="13"/>
  <c r="BA39" i="13"/>
  <c r="AZ39" i="13"/>
  <c r="BK39" i="13" s="1"/>
  <c r="AX39" i="13"/>
  <c r="AW39" i="13"/>
  <c r="AV39" i="13"/>
  <c r="AU39" i="13"/>
  <c r="AT39" i="13"/>
  <c r="L39" i="13" s="1"/>
  <c r="H39" i="13" s="1"/>
  <c r="F39" i="13" s="1"/>
  <c r="E39" i="13" s="1"/>
  <c r="AS39" i="13"/>
  <c r="AR39" i="13"/>
  <c r="AQ39" i="13"/>
  <c r="AP39" i="13"/>
  <c r="AO39" i="13"/>
  <c r="AN39" i="13"/>
  <c r="AL39" i="13"/>
  <c r="BJ38" i="13"/>
  <c r="BI38" i="13"/>
  <c r="BH38" i="13"/>
  <c r="BG38" i="13"/>
  <c r="BF38" i="13"/>
  <c r="BE38" i="13"/>
  <c r="BD38" i="13"/>
  <c r="BC38" i="13"/>
  <c r="BB38" i="13"/>
  <c r="BA38" i="13"/>
  <c r="AZ38" i="13"/>
  <c r="BK38" i="13" s="1"/>
  <c r="AX38" i="13"/>
  <c r="AW38" i="13"/>
  <c r="AV38" i="13"/>
  <c r="AU38" i="13"/>
  <c r="AT38" i="13"/>
  <c r="AS38" i="13"/>
  <c r="AR38" i="13"/>
  <c r="AQ38" i="13"/>
  <c r="AP38" i="13"/>
  <c r="L38" i="13" s="1"/>
  <c r="H38" i="13" s="1"/>
  <c r="F38" i="13" s="1"/>
  <c r="E38" i="13" s="1"/>
  <c r="AO38" i="13"/>
  <c r="AN38" i="13"/>
  <c r="AL38" i="13"/>
  <c r="BJ37" i="13"/>
  <c r="BI37" i="13"/>
  <c r="BH37" i="13"/>
  <c r="BG37" i="13"/>
  <c r="BF37" i="13"/>
  <c r="BE37" i="13"/>
  <c r="BD37" i="13"/>
  <c r="BC37" i="13"/>
  <c r="BB37" i="13"/>
  <c r="BA37" i="13"/>
  <c r="BM37" i="13" s="1"/>
  <c r="AZ37" i="13"/>
  <c r="BK37" i="13" s="1"/>
  <c r="AX37" i="13"/>
  <c r="AW37" i="13"/>
  <c r="AV37" i="13"/>
  <c r="AU37" i="13"/>
  <c r="AT37" i="13"/>
  <c r="AS37" i="13"/>
  <c r="AR37" i="13"/>
  <c r="AQ37" i="13"/>
  <c r="AP37" i="13"/>
  <c r="AO37" i="13"/>
  <c r="AN37" i="13"/>
  <c r="L37" i="13" s="1"/>
  <c r="H37" i="13" s="1"/>
  <c r="F37" i="13" s="1"/>
  <c r="E37" i="13" s="1"/>
  <c r="AL37" i="13"/>
  <c r="BJ36" i="13"/>
  <c r="BK36" i="13" s="1"/>
  <c r="BI36" i="13"/>
  <c r="BH36" i="13"/>
  <c r="BG36" i="13"/>
  <c r="BF36" i="13"/>
  <c r="BE36" i="13"/>
  <c r="BD36" i="13"/>
  <c r="BC36" i="13"/>
  <c r="BB36" i="13"/>
  <c r="BA36" i="13"/>
  <c r="AZ36" i="13"/>
  <c r="AX36" i="13"/>
  <c r="AW36" i="13"/>
  <c r="AV36" i="13"/>
  <c r="AU36" i="13"/>
  <c r="AT36" i="13"/>
  <c r="AS36" i="13"/>
  <c r="AR36" i="13"/>
  <c r="AQ36" i="13"/>
  <c r="AP36" i="13"/>
  <c r="AO36" i="13"/>
  <c r="AN36" i="13"/>
  <c r="L36" i="13" s="1"/>
  <c r="H36" i="13" s="1"/>
  <c r="F36" i="13" s="1"/>
  <c r="E36" i="13" s="1"/>
  <c r="AL36" i="13"/>
  <c r="BJ35" i="13"/>
  <c r="BI35" i="13"/>
  <c r="BH35" i="13"/>
  <c r="BG35" i="13"/>
  <c r="BF35" i="13"/>
  <c r="BE35" i="13"/>
  <c r="BD35" i="13"/>
  <c r="BC35" i="13"/>
  <c r="BB35" i="13"/>
  <c r="BA35" i="13"/>
  <c r="AZ35" i="13"/>
  <c r="BK35" i="13" s="1"/>
  <c r="AX35" i="13"/>
  <c r="AW35" i="13"/>
  <c r="AV35" i="13"/>
  <c r="AU35" i="13"/>
  <c r="AT35" i="13"/>
  <c r="L35" i="13" s="1"/>
  <c r="H35" i="13" s="1"/>
  <c r="F35" i="13" s="1"/>
  <c r="E35" i="13" s="1"/>
  <c r="AS35" i="13"/>
  <c r="AR35" i="13"/>
  <c r="AQ35" i="13"/>
  <c r="AP35" i="13"/>
  <c r="AO35" i="13"/>
  <c r="AN35" i="13"/>
  <c r="AL35" i="13"/>
  <c r="BJ34" i="13"/>
  <c r="BI34" i="13"/>
  <c r="BH34" i="13"/>
  <c r="BG34" i="13"/>
  <c r="BF34" i="13"/>
  <c r="BE34" i="13"/>
  <c r="BD34" i="13"/>
  <c r="BC34" i="13"/>
  <c r="BB34" i="13"/>
  <c r="BA34" i="13"/>
  <c r="AZ34" i="13"/>
  <c r="BK34" i="13" s="1"/>
  <c r="AX34" i="13"/>
  <c r="AW34" i="13"/>
  <c r="AV34" i="13"/>
  <c r="AU34" i="13"/>
  <c r="AT34" i="13"/>
  <c r="AS34" i="13"/>
  <c r="AR34" i="13"/>
  <c r="AQ34" i="13"/>
  <c r="AP34" i="13"/>
  <c r="AO34" i="13"/>
  <c r="AN34" i="13"/>
  <c r="AL34" i="13"/>
  <c r="BM33" i="13"/>
  <c r="BJ33" i="13"/>
  <c r="BI33" i="13"/>
  <c r="BH33" i="13"/>
  <c r="BG33" i="13"/>
  <c r="BF33" i="13"/>
  <c r="BE33" i="13"/>
  <c r="BD33" i="13"/>
  <c r="BC33" i="13"/>
  <c r="BB33" i="13"/>
  <c r="BA33" i="13"/>
  <c r="AZ33" i="13"/>
  <c r="BK33" i="13" s="1"/>
  <c r="AX33" i="13"/>
  <c r="AW33" i="13"/>
  <c r="AV33" i="13"/>
  <c r="AU33" i="13"/>
  <c r="AT33" i="13"/>
  <c r="AS33" i="13"/>
  <c r="AR33" i="13"/>
  <c r="AQ33" i="13"/>
  <c r="AP33" i="13"/>
  <c r="AO33" i="13"/>
  <c r="AN33" i="13"/>
  <c r="L33" i="13" s="1"/>
  <c r="H33" i="13" s="1"/>
  <c r="F33" i="13" s="1"/>
  <c r="E33" i="13" s="1"/>
  <c r="AL33" i="13"/>
  <c r="BJ32" i="13"/>
  <c r="BI32" i="13"/>
  <c r="BH32" i="13"/>
  <c r="BG32" i="13"/>
  <c r="BF32" i="13"/>
  <c r="BE32" i="13"/>
  <c r="BD32" i="13"/>
  <c r="BC32" i="13"/>
  <c r="BB32" i="13"/>
  <c r="BA32" i="13"/>
  <c r="BK32" i="13" s="1"/>
  <c r="AZ32" i="13"/>
  <c r="AX32" i="13"/>
  <c r="AW32" i="13"/>
  <c r="AV32" i="13"/>
  <c r="AU32" i="13"/>
  <c r="AT32" i="13"/>
  <c r="AS32" i="13"/>
  <c r="AR32" i="13"/>
  <c r="AQ32" i="13"/>
  <c r="AP32" i="13"/>
  <c r="AO32" i="13"/>
  <c r="AN32" i="13"/>
  <c r="L32" i="13" s="1"/>
  <c r="H32" i="13" s="1"/>
  <c r="F32" i="13" s="1"/>
  <c r="E32" i="13" s="1"/>
  <c r="AL32" i="13"/>
  <c r="BJ31" i="13"/>
  <c r="BI31" i="13"/>
  <c r="BH31" i="13"/>
  <c r="BG31" i="13"/>
  <c r="BF31" i="13"/>
  <c r="BE31" i="13"/>
  <c r="BD31" i="13"/>
  <c r="BC31" i="13"/>
  <c r="BB31" i="13"/>
  <c r="BA31" i="13"/>
  <c r="AZ31" i="13"/>
  <c r="BK31" i="13" s="1"/>
  <c r="AX31" i="13"/>
  <c r="AW31" i="13"/>
  <c r="AV31" i="13"/>
  <c r="AU31" i="13"/>
  <c r="AT31" i="13"/>
  <c r="L31" i="13" s="1"/>
  <c r="H31" i="13" s="1"/>
  <c r="F31" i="13" s="1"/>
  <c r="E31" i="13" s="1"/>
  <c r="AS31" i="13"/>
  <c r="AR31" i="13"/>
  <c r="AQ31" i="13"/>
  <c r="AP31" i="13"/>
  <c r="AO31" i="13"/>
  <c r="AN31" i="13"/>
  <c r="AL31" i="13"/>
  <c r="BJ30" i="13"/>
  <c r="BI30" i="13"/>
  <c r="BH30" i="13"/>
  <c r="BG30" i="13"/>
  <c r="BF30" i="13"/>
  <c r="BE30" i="13"/>
  <c r="BD30" i="13"/>
  <c r="BC30" i="13"/>
  <c r="BB30" i="13"/>
  <c r="BA30" i="13"/>
  <c r="AZ30" i="13"/>
  <c r="BK30" i="13" s="1"/>
  <c r="AX30" i="13"/>
  <c r="AW30" i="13"/>
  <c r="AV30" i="13"/>
  <c r="AU30" i="13"/>
  <c r="AT30" i="13"/>
  <c r="AS30" i="13"/>
  <c r="AR30" i="13"/>
  <c r="AQ30" i="13"/>
  <c r="AP30" i="13"/>
  <c r="L30" i="13" s="1"/>
  <c r="H30" i="13" s="1"/>
  <c r="F30" i="13" s="1"/>
  <c r="E30" i="13" s="1"/>
  <c r="AO30" i="13"/>
  <c r="AN30" i="13"/>
  <c r="AL30" i="13"/>
  <c r="BJ29" i="13"/>
  <c r="BI29" i="13"/>
  <c r="BH29" i="13"/>
  <c r="BG29" i="13"/>
  <c r="BF29" i="13"/>
  <c r="BE29" i="13"/>
  <c r="BD29" i="13"/>
  <c r="BC29" i="13"/>
  <c r="BB29" i="13"/>
  <c r="BA29" i="13"/>
  <c r="BM29" i="13" s="1"/>
  <c r="AZ29" i="13"/>
  <c r="BK29" i="13" s="1"/>
  <c r="AX29" i="13"/>
  <c r="AW29" i="13"/>
  <c r="AV29" i="13"/>
  <c r="AU29" i="13"/>
  <c r="AT29" i="13"/>
  <c r="AS29" i="13"/>
  <c r="AR29" i="13"/>
  <c r="AQ29" i="13"/>
  <c r="AP29" i="13"/>
  <c r="AO29" i="13"/>
  <c r="AN29" i="13"/>
  <c r="L29" i="13" s="1"/>
  <c r="H29" i="13" s="1"/>
  <c r="F29" i="13" s="1"/>
  <c r="E29" i="13" s="1"/>
  <c r="AL29" i="13"/>
  <c r="BJ28" i="13"/>
  <c r="BK28" i="13" s="1"/>
  <c r="BI28" i="13"/>
  <c r="BH28" i="13"/>
  <c r="BG28" i="13"/>
  <c r="BF28" i="13"/>
  <c r="BE28" i="13"/>
  <c r="BD28" i="13"/>
  <c r="BC28" i="13"/>
  <c r="BB28" i="13"/>
  <c r="BA28" i="13"/>
  <c r="AZ28" i="13"/>
  <c r="AX28" i="13"/>
  <c r="AW28" i="13"/>
  <c r="AV28" i="13"/>
  <c r="AU28" i="13"/>
  <c r="AT28" i="13"/>
  <c r="AS28" i="13"/>
  <c r="AR28" i="13"/>
  <c r="AQ28" i="13"/>
  <c r="AP28" i="13"/>
  <c r="AO28" i="13"/>
  <c r="AN28" i="13"/>
  <c r="L28" i="13" s="1"/>
  <c r="H28" i="13" s="1"/>
  <c r="F28" i="13" s="1"/>
  <c r="E28" i="13" s="1"/>
  <c r="AL28" i="13"/>
  <c r="BJ27" i="13"/>
  <c r="BI27" i="13"/>
  <c r="BH27" i="13"/>
  <c r="BG27" i="13"/>
  <c r="BF27" i="13"/>
  <c r="BE27" i="13"/>
  <c r="BD27" i="13"/>
  <c r="BC27" i="13"/>
  <c r="BB27" i="13"/>
  <c r="BA27" i="13"/>
  <c r="AZ27" i="13"/>
  <c r="BK27" i="13" s="1"/>
  <c r="AX27" i="13"/>
  <c r="AW27" i="13"/>
  <c r="AV27" i="13"/>
  <c r="AU27" i="13"/>
  <c r="AT27" i="13"/>
  <c r="AS27" i="13"/>
  <c r="AR27" i="13"/>
  <c r="AQ27" i="13"/>
  <c r="AP27" i="13"/>
  <c r="AO27" i="13"/>
  <c r="AN27" i="13"/>
  <c r="L27" i="13" s="1"/>
  <c r="H27" i="13" s="1"/>
  <c r="F27" i="13" s="1"/>
  <c r="E27" i="13" s="1"/>
  <c r="AL27" i="13"/>
  <c r="BJ26" i="13"/>
  <c r="BI26" i="13"/>
  <c r="BH26" i="13"/>
  <c r="BG26" i="13"/>
  <c r="BF26" i="13"/>
  <c r="BE26" i="13"/>
  <c r="BD26" i="13"/>
  <c r="BC26" i="13"/>
  <c r="BB26" i="13"/>
  <c r="BA26" i="13"/>
  <c r="AZ26" i="13"/>
  <c r="BK26" i="13" s="1"/>
  <c r="AX26" i="13"/>
  <c r="AW26" i="13"/>
  <c r="AV26" i="13"/>
  <c r="AU26" i="13"/>
  <c r="AT26" i="13"/>
  <c r="AS26" i="13"/>
  <c r="AR26" i="13"/>
  <c r="AQ26" i="13"/>
  <c r="AP26" i="13"/>
  <c r="L26" i="13" s="1"/>
  <c r="H26" i="13" s="1"/>
  <c r="F26" i="13" s="1"/>
  <c r="E26" i="13" s="1"/>
  <c r="AO26" i="13"/>
  <c r="AN26" i="13"/>
  <c r="AL26" i="13"/>
  <c r="BJ25" i="13"/>
  <c r="BI25" i="13"/>
  <c r="BH25" i="13"/>
  <c r="BG25" i="13"/>
  <c r="BF25" i="13"/>
  <c r="BE25" i="13"/>
  <c r="BD25" i="13"/>
  <c r="BC25" i="13"/>
  <c r="BB25" i="13"/>
  <c r="BA25" i="13"/>
  <c r="BM25" i="13" s="1"/>
  <c r="AZ25" i="13"/>
  <c r="BK25" i="13" s="1"/>
  <c r="AX25" i="13"/>
  <c r="AW25" i="13"/>
  <c r="AV25" i="13"/>
  <c r="AU25" i="13"/>
  <c r="AT25" i="13"/>
  <c r="AS25" i="13"/>
  <c r="AR25" i="13"/>
  <c r="AQ25" i="13"/>
  <c r="AP25" i="13"/>
  <c r="AO25" i="13"/>
  <c r="AN25" i="13"/>
  <c r="L25" i="13" s="1"/>
  <c r="H25" i="13" s="1"/>
  <c r="F25" i="13" s="1"/>
  <c r="E25" i="13" s="1"/>
  <c r="AL25" i="13"/>
  <c r="BJ24" i="13"/>
  <c r="BI24" i="13"/>
  <c r="BH24" i="13"/>
  <c r="BG24" i="13"/>
  <c r="BF24" i="13"/>
  <c r="BE24" i="13"/>
  <c r="BD24" i="13"/>
  <c r="BK24" i="13" s="1"/>
  <c r="BC24" i="13"/>
  <c r="BB24" i="13"/>
  <c r="BA24" i="13"/>
  <c r="AZ24" i="13"/>
  <c r="AX24" i="13"/>
  <c r="AW24" i="13"/>
  <c r="L24" i="13" s="1"/>
  <c r="H24" i="13" s="1"/>
  <c r="F24" i="13" s="1"/>
  <c r="E24" i="13" s="1"/>
  <c r="AV24" i="13"/>
  <c r="AU24" i="13"/>
  <c r="AT24" i="13"/>
  <c r="AS24" i="13"/>
  <c r="AR24" i="13"/>
  <c r="AQ24" i="13"/>
  <c r="AP24" i="13"/>
  <c r="AO24" i="13"/>
  <c r="AN24" i="13"/>
  <c r="AL24" i="13"/>
  <c r="BJ23" i="13"/>
  <c r="BI23" i="13"/>
  <c r="BH23" i="13"/>
  <c r="BG23" i="13"/>
  <c r="BF23" i="13"/>
  <c r="BE23" i="13"/>
  <c r="BD23" i="13"/>
  <c r="BC23" i="13"/>
  <c r="BB23" i="13"/>
  <c r="BA23" i="13"/>
  <c r="AZ23" i="13"/>
  <c r="BK23" i="13" s="1"/>
  <c r="AX23" i="13"/>
  <c r="AW23" i="13"/>
  <c r="AV23" i="13"/>
  <c r="AU23" i="13"/>
  <c r="AT23" i="13"/>
  <c r="AS23" i="13"/>
  <c r="AR23" i="13"/>
  <c r="AQ23" i="13"/>
  <c r="AP23" i="13"/>
  <c r="AO23" i="13"/>
  <c r="AN23" i="13"/>
  <c r="L23" i="13" s="1"/>
  <c r="H23" i="13" s="1"/>
  <c r="F23" i="13" s="1"/>
  <c r="E23" i="13" s="1"/>
  <c r="AL23" i="13"/>
  <c r="BJ22" i="13"/>
  <c r="BI22" i="13"/>
  <c r="BH22" i="13"/>
  <c r="BG22" i="13"/>
  <c r="BF22" i="13"/>
  <c r="BE22" i="13"/>
  <c r="BD22" i="13"/>
  <c r="BC22" i="13"/>
  <c r="BB22" i="13"/>
  <c r="BA22" i="13"/>
  <c r="AZ22" i="13"/>
  <c r="BK22" i="13" s="1"/>
  <c r="AX22" i="13"/>
  <c r="AW22" i="13"/>
  <c r="AV22" i="13"/>
  <c r="AU22" i="13"/>
  <c r="AT22" i="13"/>
  <c r="AS22" i="13"/>
  <c r="AR22" i="13"/>
  <c r="AQ22" i="13"/>
  <c r="AP22" i="13"/>
  <c r="L22" i="13" s="1"/>
  <c r="H22" i="13" s="1"/>
  <c r="F22" i="13" s="1"/>
  <c r="E22" i="13" s="1"/>
  <c r="AO22" i="13"/>
  <c r="AN22" i="13"/>
  <c r="AL22" i="13"/>
  <c r="BM21" i="13"/>
  <c r="BJ21" i="13"/>
  <c r="BI21" i="13"/>
  <c r="BH21" i="13"/>
  <c r="BG21" i="13"/>
  <c r="BF21" i="13"/>
  <c r="BE21" i="13"/>
  <c r="BD21" i="13"/>
  <c r="BC21" i="13"/>
  <c r="BB21" i="13"/>
  <c r="BA21" i="13"/>
  <c r="AZ21" i="13"/>
  <c r="BK21" i="13" s="1"/>
  <c r="AX21" i="13"/>
  <c r="AW21" i="13"/>
  <c r="AV21" i="13"/>
  <c r="AU21" i="13"/>
  <c r="AT21" i="13"/>
  <c r="AS21" i="13"/>
  <c r="AR21" i="13"/>
  <c r="AQ21" i="13"/>
  <c r="AP21" i="13"/>
  <c r="AO21" i="13"/>
  <c r="AN21" i="13"/>
  <c r="L21" i="13" s="1"/>
  <c r="H21" i="13" s="1"/>
  <c r="F21" i="13" s="1"/>
  <c r="E21" i="13" s="1"/>
  <c r="AL21" i="13"/>
  <c r="BJ20" i="13"/>
  <c r="BI20" i="13"/>
  <c r="BK20" i="13" s="1"/>
  <c r="BH20" i="13"/>
  <c r="BG20" i="13"/>
  <c r="BF20" i="13"/>
  <c r="BE20" i="13"/>
  <c r="BD20" i="13"/>
  <c r="BC20" i="13"/>
  <c r="BB20" i="13"/>
  <c r="BA20" i="13"/>
  <c r="AZ20" i="13"/>
  <c r="AX20" i="13"/>
  <c r="AW20" i="13"/>
  <c r="L20" i="13" s="1"/>
  <c r="H20" i="13" s="1"/>
  <c r="F20" i="13" s="1"/>
  <c r="E20" i="13" s="1"/>
  <c r="AV20" i="13"/>
  <c r="AU20" i="13"/>
  <c r="AT20" i="13"/>
  <c r="AS20" i="13"/>
  <c r="AR20" i="13"/>
  <c r="AQ20" i="13"/>
  <c r="AP20" i="13"/>
  <c r="AO20" i="13"/>
  <c r="AN20" i="13"/>
  <c r="AL20" i="13"/>
  <c r="BJ19" i="13"/>
  <c r="BI19" i="13"/>
  <c r="BH19" i="13"/>
  <c r="BG19" i="13"/>
  <c r="BF19" i="13"/>
  <c r="BE19" i="13"/>
  <c r="BD19" i="13"/>
  <c r="BC19" i="13"/>
  <c r="BB19" i="13"/>
  <c r="BA19" i="13"/>
  <c r="AZ19" i="13"/>
  <c r="BK19" i="13" s="1"/>
  <c r="AX19" i="13"/>
  <c r="AW19" i="13"/>
  <c r="AV19" i="13"/>
  <c r="AU19" i="13"/>
  <c r="AT19" i="13"/>
  <c r="AS19" i="13"/>
  <c r="AR19" i="13"/>
  <c r="AQ19" i="13"/>
  <c r="AP19" i="13"/>
  <c r="AO19" i="13"/>
  <c r="AN19" i="13"/>
  <c r="L19" i="13" s="1"/>
  <c r="H19" i="13" s="1"/>
  <c r="F19" i="13" s="1"/>
  <c r="E19" i="13" s="1"/>
  <c r="AL19" i="13"/>
  <c r="BJ18" i="13"/>
  <c r="BI18" i="13"/>
  <c r="BH18" i="13"/>
  <c r="BG18" i="13"/>
  <c r="BF18" i="13"/>
  <c r="BE18" i="13"/>
  <c r="BD18" i="13"/>
  <c r="BC18" i="13"/>
  <c r="BB18" i="13"/>
  <c r="BA18" i="13"/>
  <c r="AZ18" i="13"/>
  <c r="BK18" i="13" s="1"/>
  <c r="AX18" i="13"/>
  <c r="AW18" i="13"/>
  <c r="AV18" i="13"/>
  <c r="AU18" i="13"/>
  <c r="AT18" i="13"/>
  <c r="AS18" i="13"/>
  <c r="AR18" i="13"/>
  <c r="AQ18" i="13"/>
  <c r="AP18" i="13"/>
  <c r="L18" i="13" s="1"/>
  <c r="H18" i="13" s="1"/>
  <c r="F18" i="13" s="1"/>
  <c r="E18" i="13" s="1"/>
  <c r="AO18" i="13"/>
  <c r="AN18" i="13"/>
  <c r="AL18" i="13"/>
  <c r="BJ17" i="13"/>
  <c r="BI17" i="13"/>
  <c r="BH17" i="13"/>
  <c r="BG17" i="13"/>
  <c r="BF17" i="13"/>
  <c r="BE17" i="13"/>
  <c r="BD17" i="13"/>
  <c r="BC17" i="13"/>
  <c r="BB17" i="13"/>
  <c r="BA17" i="13"/>
  <c r="BM17" i="13" s="1"/>
  <c r="AZ17" i="13"/>
  <c r="BL17" i="13" s="1"/>
  <c r="AX17" i="13"/>
  <c r="AW17" i="13"/>
  <c r="AV17" i="13"/>
  <c r="AU17" i="13"/>
  <c r="AT17" i="13"/>
  <c r="AS17" i="13"/>
  <c r="AR17" i="13"/>
  <c r="AQ17" i="13"/>
  <c r="AP17" i="13"/>
  <c r="AO17" i="13"/>
  <c r="AN17" i="13"/>
  <c r="L17" i="13" s="1"/>
  <c r="H17" i="13" s="1"/>
  <c r="F17" i="13" s="1"/>
  <c r="E17" i="13" s="1"/>
  <c r="AL17" i="13"/>
  <c r="BJ16" i="13"/>
  <c r="BI16" i="13"/>
  <c r="BK16" i="13" s="1"/>
  <c r="BH16" i="13"/>
  <c r="BG16" i="13"/>
  <c r="BF16" i="13"/>
  <c r="BE16" i="13"/>
  <c r="BD16" i="13"/>
  <c r="BC16" i="13"/>
  <c r="BB16" i="13"/>
  <c r="BA16" i="13"/>
  <c r="AZ16" i="13"/>
  <c r="AX16" i="13"/>
  <c r="AW16" i="13"/>
  <c r="L16" i="13" s="1"/>
  <c r="H16" i="13" s="1"/>
  <c r="F16" i="13" s="1"/>
  <c r="E16" i="13" s="1"/>
  <c r="AV16" i="13"/>
  <c r="AU16" i="13"/>
  <c r="AT16" i="13"/>
  <c r="AS16" i="13"/>
  <c r="AR16" i="13"/>
  <c r="AQ16" i="13"/>
  <c r="AP16" i="13"/>
  <c r="AO16" i="13"/>
  <c r="AN16" i="13"/>
  <c r="AL16" i="13"/>
  <c r="BJ15" i="13"/>
  <c r="BI15" i="13"/>
  <c r="BH15" i="13"/>
  <c r="BG15" i="13"/>
  <c r="BF15" i="13"/>
  <c r="BE15" i="13"/>
  <c r="BD15" i="13"/>
  <c r="BC15" i="13"/>
  <c r="BB15" i="13"/>
  <c r="BA15" i="13"/>
  <c r="BM15" i="13" s="1"/>
  <c r="AZ15" i="13"/>
  <c r="BK15" i="13" s="1"/>
  <c r="AX15" i="13"/>
  <c r="AW15" i="13"/>
  <c r="AV15" i="13"/>
  <c r="AU15" i="13"/>
  <c r="AT15" i="13"/>
  <c r="AS15" i="13"/>
  <c r="AR15" i="13"/>
  <c r="AQ15" i="13"/>
  <c r="AP15" i="13"/>
  <c r="AO15" i="13"/>
  <c r="AN15" i="13"/>
  <c r="L15" i="13" s="1"/>
  <c r="H15" i="13" s="1"/>
  <c r="F15" i="13" s="1"/>
  <c r="E15" i="13" s="1"/>
  <c r="AL15" i="13"/>
  <c r="BJ14" i="13"/>
  <c r="BI14" i="13"/>
  <c r="BH14" i="13"/>
  <c r="BG14" i="13"/>
  <c r="BF14" i="13"/>
  <c r="BE14" i="13"/>
  <c r="BD14" i="13"/>
  <c r="BC14" i="13"/>
  <c r="BB14" i="13"/>
  <c r="BA14" i="13"/>
  <c r="AZ14" i="13"/>
  <c r="BL14" i="13" s="1"/>
  <c r="AX14" i="13"/>
  <c r="AW14" i="13"/>
  <c r="AV14" i="13"/>
  <c r="AU14" i="13"/>
  <c r="AT14" i="13"/>
  <c r="AS14" i="13"/>
  <c r="AR14" i="13"/>
  <c r="AQ14" i="13"/>
  <c r="AP14" i="13"/>
  <c r="L14" i="13" s="1"/>
  <c r="H14" i="13" s="1"/>
  <c r="F14" i="13" s="1"/>
  <c r="E14" i="13" s="1"/>
  <c r="AO14" i="13"/>
  <c r="AN14" i="13"/>
  <c r="AL14" i="13"/>
  <c r="BM13" i="13"/>
  <c r="BJ13" i="13"/>
  <c r="BI13" i="13"/>
  <c r="BH13" i="13"/>
  <c r="BG13" i="13"/>
  <c r="BF13" i="13"/>
  <c r="BE13" i="13"/>
  <c r="BD13" i="13"/>
  <c r="BC13" i="13"/>
  <c r="BB13" i="13"/>
  <c r="BA13" i="13"/>
  <c r="AZ13" i="13"/>
  <c r="BL13" i="13" s="1"/>
  <c r="AX13" i="13"/>
  <c r="AW13" i="13"/>
  <c r="AV13" i="13"/>
  <c r="AU13" i="13"/>
  <c r="AT13" i="13"/>
  <c r="AS13" i="13"/>
  <c r="AR13" i="13"/>
  <c r="AQ13" i="13"/>
  <c r="AP13" i="13"/>
  <c r="AO13" i="13"/>
  <c r="AN13" i="13"/>
  <c r="L13" i="13" s="1"/>
  <c r="H13" i="13" s="1"/>
  <c r="F13" i="13" s="1"/>
  <c r="E13" i="13" s="1"/>
  <c r="AL13" i="13"/>
  <c r="BJ12" i="13"/>
  <c r="BI12" i="13"/>
  <c r="BH12" i="13"/>
  <c r="BG12" i="13"/>
  <c r="BF12" i="13"/>
  <c r="BE12" i="13"/>
  <c r="BD12" i="13"/>
  <c r="BC12" i="13"/>
  <c r="BB12" i="13"/>
  <c r="BA12" i="13"/>
  <c r="BK12" i="13" s="1"/>
  <c r="AZ12" i="13"/>
  <c r="BM12" i="13" s="1"/>
  <c r="AX12" i="13"/>
  <c r="AW12" i="13"/>
  <c r="L12" i="13" s="1"/>
  <c r="H12" i="13" s="1"/>
  <c r="F12" i="13" s="1"/>
  <c r="E12" i="13" s="1"/>
  <c r="AV12" i="13"/>
  <c r="AU12" i="13"/>
  <c r="AT12" i="13"/>
  <c r="AS12" i="13"/>
  <c r="AR12" i="13"/>
  <c r="AQ12" i="13"/>
  <c r="AP12" i="13"/>
  <c r="AO12" i="13"/>
  <c r="AN12" i="13"/>
  <c r="AL12" i="13"/>
  <c r="BJ11" i="13"/>
  <c r="BI11" i="13"/>
  <c r="BH11" i="13"/>
  <c r="BG11" i="13"/>
  <c r="BF11" i="13"/>
  <c r="BE11" i="13"/>
  <c r="BD11" i="13"/>
  <c r="BC11" i="13"/>
  <c r="BB11" i="13"/>
  <c r="BA11" i="13"/>
  <c r="BM11" i="13" s="1"/>
  <c r="AZ11" i="13"/>
  <c r="BK11" i="13" s="1"/>
  <c r="AX11" i="13"/>
  <c r="AW11" i="13"/>
  <c r="AV11" i="13"/>
  <c r="AU11" i="13"/>
  <c r="AT11" i="13"/>
  <c r="AS11" i="13"/>
  <c r="AR11" i="13"/>
  <c r="AQ11" i="13"/>
  <c r="AP11" i="13"/>
  <c r="AO11" i="13"/>
  <c r="AN11" i="13"/>
  <c r="L11" i="13" s="1"/>
  <c r="H11" i="13" s="1"/>
  <c r="F11" i="13" s="1"/>
  <c r="E11" i="13" s="1"/>
  <c r="AL11" i="13"/>
  <c r="BJ10" i="13"/>
  <c r="BI10" i="13"/>
  <c r="BH10" i="13"/>
  <c r="BG10" i="13"/>
  <c r="BF10" i="13"/>
  <c r="BE10" i="13"/>
  <c r="BD10" i="13"/>
  <c r="BC10" i="13"/>
  <c r="BB10" i="13"/>
  <c r="BA10" i="13"/>
  <c r="AZ10" i="13"/>
  <c r="BL10" i="13" s="1"/>
  <c r="AX10" i="13"/>
  <c r="AW10" i="13"/>
  <c r="AV10" i="13"/>
  <c r="AU10" i="13"/>
  <c r="AT10" i="13"/>
  <c r="AS10" i="13"/>
  <c r="AR10" i="13"/>
  <c r="AQ10" i="13"/>
  <c r="AP10" i="13"/>
  <c r="L10" i="13" s="1"/>
  <c r="H10" i="13" s="1"/>
  <c r="AO10" i="13"/>
  <c r="AN10" i="13"/>
  <c r="AL10" i="13"/>
  <c r="BM9" i="13"/>
  <c r="BJ9" i="13"/>
  <c r="BI9" i="13"/>
  <c r="BH9" i="13"/>
  <c r="BG9" i="13"/>
  <c r="BF9" i="13"/>
  <c r="BE9" i="13"/>
  <c r="BD9" i="13"/>
  <c r="BC9" i="13"/>
  <c r="BB9" i="13"/>
  <c r="BA9" i="13"/>
  <c r="AZ9" i="13"/>
  <c r="BL9" i="13" s="1"/>
  <c r="AX9" i="13"/>
  <c r="AW9" i="13"/>
  <c r="AV9" i="13"/>
  <c r="AU9" i="13"/>
  <c r="AT9" i="13"/>
  <c r="AS9" i="13"/>
  <c r="AR9" i="13"/>
  <c r="AQ9" i="13"/>
  <c r="AP9" i="13"/>
  <c r="AO9" i="13"/>
  <c r="AN9" i="13"/>
  <c r="L9" i="13" s="1"/>
  <c r="H9" i="13" s="1"/>
  <c r="F9" i="13" s="1"/>
  <c r="E9" i="13" s="1"/>
  <c r="AL9" i="13"/>
  <c r="BJ8" i="13"/>
  <c r="BI8" i="13"/>
  <c r="BH8" i="13"/>
  <c r="BG8" i="13"/>
  <c r="BF8" i="13"/>
  <c r="BE8" i="13"/>
  <c r="BD8" i="13"/>
  <c r="BC8" i="13"/>
  <c r="BB8" i="13"/>
  <c r="BA8" i="13"/>
  <c r="AZ8" i="13"/>
  <c r="BM8" i="13" s="1"/>
  <c r="AX8" i="13"/>
  <c r="AW8" i="13"/>
  <c r="L8" i="13" s="1"/>
  <c r="H8" i="13" s="1"/>
  <c r="F8" i="13" s="1"/>
  <c r="E8" i="13" s="1"/>
  <c r="AV8" i="13"/>
  <c r="AU8" i="13"/>
  <c r="AT8" i="13"/>
  <c r="AS8" i="13"/>
  <c r="AR8" i="13"/>
  <c r="AQ8" i="13"/>
  <c r="AP8" i="13"/>
  <c r="AO8" i="13"/>
  <c r="AN8" i="13"/>
  <c r="AL8" i="13"/>
  <c r="BJ7" i="13"/>
  <c r="BI7" i="13"/>
  <c r="BH7" i="13"/>
  <c r="BG7" i="13"/>
  <c r="BF7" i="13"/>
  <c r="BE7" i="13"/>
  <c r="BD7" i="13"/>
  <c r="BC7" i="13"/>
  <c r="BB7" i="13"/>
  <c r="BA7" i="13"/>
  <c r="BM7" i="13" s="1"/>
  <c r="AZ7" i="13"/>
  <c r="BK7" i="13" s="1"/>
  <c r="AX7" i="13"/>
  <c r="AW7" i="13"/>
  <c r="AV7" i="13"/>
  <c r="AU7" i="13"/>
  <c r="AT7" i="13"/>
  <c r="AS7" i="13"/>
  <c r="L7" i="13" s="1"/>
  <c r="H7" i="13" s="1"/>
  <c r="F7" i="13" s="1"/>
  <c r="E7" i="13" s="1"/>
  <c r="AR7" i="13"/>
  <c r="AQ7" i="13"/>
  <c r="AP7" i="13"/>
  <c r="AO7" i="13"/>
  <c r="AN7" i="13"/>
  <c r="AL7" i="13"/>
  <c r="BJ6" i="13"/>
  <c r="BI6" i="13"/>
  <c r="BH6" i="13"/>
  <c r="BG6" i="13"/>
  <c r="BF6" i="13"/>
  <c r="BE6" i="13"/>
  <c r="BD6" i="13"/>
  <c r="BC6" i="13"/>
  <c r="BB6" i="13"/>
  <c r="BA6" i="13"/>
  <c r="AZ6" i="13"/>
  <c r="BL6" i="13" s="1"/>
  <c r="AX6" i="13"/>
  <c r="AW6" i="13"/>
  <c r="AV6" i="13"/>
  <c r="AU6" i="13"/>
  <c r="AT6" i="13"/>
  <c r="AS6" i="13"/>
  <c r="AR6" i="13"/>
  <c r="AQ6" i="13"/>
  <c r="AP6" i="13"/>
  <c r="L6" i="13" s="1"/>
  <c r="H6" i="13" s="1"/>
  <c r="AO6" i="13"/>
  <c r="AN6" i="13"/>
  <c r="AL6" i="13"/>
  <c r="BJ5" i="13"/>
  <c r="BI5" i="13"/>
  <c r="BH5" i="13"/>
  <c r="BG5" i="13"/>
  <c r="BF5" i="13"/>
  <c r="BE5" i="13"/>
  <c r="BD5" i="13"/>
  <c r="BC5" i="13"/>
  <c r="BB5" i="13"/>
  <c r="BA5" i="13"/>
  <c r="BM5" i="13" s="1"/>
  <c r="AZ5" i="13"/>
  <c r="BL5" i="13" s="1"/>
  <c r="AX5" i="13"/>
  <c r="AW5" i="13"/>
  <c r="AV5" i="13"/>
  <c r="AU5" i="13"/>
  <c r="AT5" i="13"/>
  <c r="AS5" i="13"/>
  <c r="AR5" i="13"/>
  <c r="AQ5" i="13"/>
  <c r="AP5" i="13"/>
  <c r="AO5" i="13"/>
  <c r="AN5" i="13"/>
  <c r="L5" i="13" s="1"/>
  <c r="H5" i="13" s="1"/>
  <c r="F5" i="13" s="1"/>
  <c r="E5" i="13" s="1"/>
  <c r="AL5" i="13"/>
  <c r="AW1" i="13"/>
  <c r="BL41" i="13" s="1"/>
  <c r="AP1" i="13"/>
  <c r="AT1" i="13" s="1"/>
  <c r="Y65" i="7" l="1"/>
  <c r="L34" i="13"/>
  <c r="H34" i="13" s="1"/>
  <c r="F34" i="13" s="1"/>
  <c r="E34" i="13" s="1"/>
  <c r="M11" i="13"/>
  <c r="M12" i="13"/>
  <c r="M25" i="13"/>
  <c r="M36" i="13"/>
  <c r="M38" i="13"/>
  <c r="BN27" i="13"/>
  <c r="N27" i="13" s="1"/>
  <c r="M27" i="13"/>
  <c r="M20" i="13"/>
  <c r="M37" i="13"/>
  <c r="M23" i="13"/>
  <c r="M42" i="13"/>
  <c r="M7" i="13"/>
  <c r="BN22" i="13"/>
  <c r="N22" i="13" s="1"/>
  <c r="M22" i="13"/>
  <c r="M35" i="13"/>
  <c r="M41" i="13"/>
  <c r="BN41" i="13"/>
  <c r="N41" i="13" s="1"/>
  <c r="F10" i="13"/>
  <c r="E10" i="13" s="1"/>
  <c r="M33" i="13"/>
  <c r="M34" i="13"/>
  <c r="M21" i="13"/>
  <c r="M16" i="13"/>
  <c r="M19" i="13"/>
  <c r="M24" i="13"/>
  <c r="M15" i="13"/>
  <c r="M26" i="13"/>
  <c r="BN18" i="13"/>
  <c r="N18" i="13" s="1"/>
  <c r="M18" i="13"/>
  <c r="BN31" i="13"/>
  <c r="N31" i="13" s="1"/>
  <c r="M31" i="13"/>
  <c r="M32" i="13"/>
  <c r="M39" i="13"/>
  <c r="M28" i="13"/>
  <c r="F6" i="13"/>
  <c r="E6" i="13" s="1"/>
  <c r="M30" i="13"/>
  <c r="M29" i="13"/>
  <c r="BN29" i="13"/>
  <c r="N29" i="13" s="1"/>
  <c r="M40" i="13"/>
  <c r="BK8" i="13"/>
  <c r="BL8" i="13"/>
  <c r="BL12" i="13"/>
  <c r="BN12" i="13" s="1"/>
  <c r="N12" i="13" s="1"/>
  <c r="BL16" i="13"/>
  <c r="BN16" i="13" s="1"/>
  <c r="N16" i="13" s="1"/>
  <c r="BL20" i="13"/>
  <c r="BN20" i="13" s="1"/>
  <c r="N20" i="13" s="1"/>
  <c r="BL24" i="13"/>
  <c r="BN24" i="13" s="1"/>
  <c r="N24" i="13" s="1"/>
  <c r="BL28" i="13"/>
  <c r="BN28" i="13" s="1"/>
  <c r="N28" i="13" s="1"/>
  <c r="BL32" i="13"/>
  <c r="BN32" i="13" s="1"/>
  <c r="N32" i="13" s="1"/>
  <c r="BL36" i="13"/>
  <c r="BN36" i="13" s="1"/>
  <c r="N36" i="13" s="1"/>
  <c r="BL40" i="13"/>
  <c r="BN40" i="13" s="1"/>
  <c r="N40" i="13" s="1"/>
  <c r="BM16" i="13"/>
  <c r="BM20" i="13"/>
  <c r="BM24" i="13"/>
  <c r="BM28" i="13"/>
  <c r="BM32" i="13"/>
  <c r="BM36" i="13"/>
  <c r="BM40" i="13"/>
  <c r="BL7" i="13"/>
  <c r="BN7" i="13" s="1"/>
  <c r="N7" i="13" s="1"/>
  <c r="BL11" i="13"/>
  <c r="BN11" i="13" s="1"/>
  <c r="N11" i="13" s="1"/>
  <c r="BL15" i="13"/>
  <c r="BN15" i="13" s="1"/>
  <c r="N15" i="13" s="1"/>
  <c r="BL19" i="13"/>
  <c r="BN19" i="13" s="1"/>
  <c r="N19" i="13" s="1"/>
  <c r="BL23" i="13"/>
  <c r="BN23" i="13" s="1"/>
  <c r="N23" i="13" s="1"/>
  <c r="BL27" i="13"/>
  <c r="BL31" i="13"/>
  <c r="BL35" i="13"/>
  <c r="BN35" i="13" s="1"/>
  <c r="N35" i="13" s="1"/>
  <c r="BL39" i="13"/>
  <c r="BN39" i="13" s="1"/>
  <c r="N39" i="13" s="1"/>
  <c r="BM19" i="13"/>
  <c r="BM23" i="13"/>
  <c r="BM27" i="13"/>
  <c r="BM31" i="13"/>
  <c r="BM35" i="13"/>
  <c r="BM39" i="13"/>
  <c r="BK6" i="13"/>
  <c r="BK10" i="13"/>
  <c r="BK14" i="13"/>
  <c r="BL18" i="13"/>
  <c r="BL22" i="13"/>
  <c r="BL26" i="13"/>
  <c r="BN26" i="13" s="1"/>
  <c r="N26" i="13" s="1"/>
  <c r="BL30" i="13"/>
  <c r="BN30" i="13" s="1"/>
  <c r="N30" i="13" s="1"/>
  <c r="BL34" i="13"/>
  <c r="BN34" i="13" s="1"/>
  <c r="N34" i="13" s="1"/>
  <c r="BL38" i="13"/>
  <c r="BN38" i="13" s="1"/>
  <c r="N38" i="13" s="1"/>
  <c r="BL42" i="13"/>
  <c r="BN42" i="13" s="1"/>
  <c r="N42" i="13" s="1"/>
  <c r="BM6" i="13"/>
  <c r="BM10" i="13"/>
  <c r="BM14" i="13"/>
  <c r="BM18" i="13"/>
  <c r="BM22" i="13"/>
  <c r="BM26" i="13"/>
  <c r="BM30" i="13"/>
  <c r="BM34" i="13"/>
  <c r="BM38" i="13"/>
  <c r="BM42" i="13"/>
  <c r="BK5" i="13"/>
  <c r="BK9" i="13"/>
  <c r="BK13" i="13"/>
  <c r="BK17" i="13"/>
  <c r="BL21" i="13"/>
  <c r="BN21" i="13" s="1"/>
  <c r="N21" i="13" s="1"/>
  <c r="BL25" i="13"/>
  <c r="BN25" i="13" s="1"/>
  <c r="N25" i="13" s="1"/>
  <c r="BL29" i="13"/>
  <c r="BL33" i="13"/>
  <c r="BN33" i="13" s="1"/>
  <c r="N33" i="13" s="1"/>
  <c r="BL37" i="13"/>
  <c r="BN37" i="13" s="1"/>
  <c r="N37" i="13" s="1"/>
  <c r="W64" i="7"/>
  <c r="W61" i="7"/>
  <c r="W50" i="7"/>
  <c r="W60" i="7"/>
  <c r="T64" i="7"/>
  <c r="T61" i="7"/>
  <c r="T50" i="7"/>
  <c r="T60" i="7"/>
  <c r="Q50" i="7"/>
  <c r="Q61" i="7"/>
  <c r="Q64" i="7"/>
  <c r="N50" i="7"/>
  <c r="N61" i="7"/>
  <c r="N64" i="7"/>
  <c r="K50" i="7"/>
  <c r="K61" i="7"/>
  <c r="K64" i="7"/>
  <c r="H50" i="7"/>
  <c r="H61" i="7"/>
  <c r="H64" i="7"/>
  <c r="Z50" i="7"/>
  <c r="BN6" i="13" l="1"/>
  <c r="N6" i="13" s="1"/>
  <c r="M6" i="13"/>
  <c r="BN10" i="13"/>
  <c r="N10" i="13" s="1"/>
  <c r="M10" i="13"/>
  <c r="M17" i="13"/>
  <c r="BN17" i="13"/>
  <c r="N17" i="13" s="1"/>
  <c r="M5" i="13"/>
  <c r="BN5" i="13"/>
  <c r="N5" i="13" s="1"/>
  <c r="M9" i="13"/>
  <c r="BN9" i="13"/>
  <c r="N9" i="13" s="1"/>
  <c r="M8" i="13"/>
  <c r="BN8" i="13"/>
  <c r="N8" i="13" s="1"/>
  <c r="M13" i="13"/>
  <c r="BN13" i="13"/>
  <c r="N13" i="13" s="1"/>
  <c r="BN14" i="13"/>
  <c r="N14" i="13" s="1"/>
  <c r="M14" i="13"/>
  <c r="Y50" i="7"/>
  <c r="Y61" i="7"/>
  <c r="Z61" i="7"/>
  <c r="Y64" i="7" l="1"/>
  <c r="Z64" i="7"/>
  <c r="Z39" i="7" l="1"/>
  <c r="H40" i="7"/>
  <c r="N40" i="7"/>
  <c r="H55" i="7"/>
  <c r="H49" i="7"/>
  <c r="H62" i="7"/>
  <c r="H51" i="7"/>
  <c r="H56" i="7"/>
  <c r="H60" i="7"/>
  <c r="A41" i="12"/>
  <c r="BI40" i="12"/>
  <c r="BH40" i="12"/>
  <c r="BG40" i="12"/>
  <c r="BF40" i="12"/>
  <c r="BE40" i="12"/>
  <c r="BD40" i="12"/>
  <c r="BC40" i="12"/>
  <c r="BB40" i="12"/>
  <c r="BA40" i="12"/>
  <c r="AZ40" i="12"/>
  <c r="AY40" i="12"/>
  <c r="AW40" i="12"/>
  <c r="AV40" i="12"/>
  <c r="AU40" i="12"/>
  <c r="AT40" i="12"/>
  <c r="AS40" i="12"/>
  <c r="AR40" i="12"/>
  <c r="AQ40" i="12"/>
  <c r="AP40" i="12"/>
  <c r="AO40" i="12"/>
  <c r="AN40" i="12"/>
  <c r="AM40" i="12"/>
  <c r="AK40" i="12"/>
  <c r="F40" i="12"/>
  <c r="BI39" i="12"/>
  <c r="BH39" i="12"/>
  <c r="BG39" i="12"/>
  <c r="BF39" i="12"/>
  <c r="BE39" i="12"/>
  <c r="BD39" i="12"/>
  <c r="BC39" i="12"/>
  <c r="BB39" i="12"/>
  <c r="BA39" i="12"/>
  <c r="AZ39" i="12"/>
  <c r="AY39" i="12"/>
  <c r="AW39" i="12"/>
  <c r="AV39" i="12"/>
  <c r="AU39" i="12"/>
  <c r="AT39" i="12"/>
  <c r="AS39" i="12"/>
  <c r="AR39" i="12"/>
  <c r="AQ39" i="12"/>
  <c r="AP39" i="12"/>
  <c r="AO39" i="12"/>
  <c r="AN39" i="12"/>
  <c r="AM39" i="12"/>
  <c r="AK39" i="12"/>
  <c r="F39" i="12"/>
  <c r="BI38" i="12"/>
  <c r="BH38" i="12"/>
  <c r="BG38" i="12"/>
  <c r="BF38" i="12"/>
  <c r="BE38" i="12"/>
  <c r="BD38" i="12"/>
  <c r="BC38" i="12"/>
  <c r="BB38" i="12"/>
  <c r="BA38" i="12"/>
  <c r="AZ38" i="12"/>
  <c r="AY38" i="12"/>
  <c r="AW38" i="12"/>
  <c r="AV38" i="12"/>
  <c r="AU38" i="12"/>
  <c r="AT38" i="12"/>
  <c r="AS38" i="12"/>
  <c r="AR38" i="12"/>
  <c r="AQ38" i="12"/>
  <c r="AP38" i="12"/>
  <c r="AO38" i="12"/>
  <c r="AN38" i="12"/>
  <c r="AM38" i="12"/>
  <c r="AK38" i="12"/>
  <c r="F38" i="12"/>
  <c r="BI37" i="12"/>
  <c r="BH37" i="12"/>
  <c r="BG37" i="12"/>
  <c r="BF37" i="12"/>
  <c r="BE37" i="12"/>
  <c r="BD37" i="12"/>
  <c r="BC37" i="12"/>
  <c r="BB37" i="12"/>
  <c r="BA37" i="12"/>
  <c r="AZ37" i="12"/>
  <c r="AY37" i="12"/>
  <c r="AW37" i="12"/>
  <c r="AV37" i="12"/>
  <c r="AU37" i="12"/>
  <c r="AT37" i="12"/>
  <c r="AS37" i="12"/>
  <c r="AR37" i="12"/>
  <c r="AQ37" i="12"/>
  <c r="AP37" i="12"/>
  <c r="AO37" i="12"/>
  <c r="AN37" i="12"/>
  <c r="AM37" i="12"/>
  <c r="AK37" i="12"/>
  <c r="F37" i="12"/>
  <c r="BI36" i="12"/>
  <c r="BH36" i="12"/>
  <c r="BG36" i="12"/>
  <c r="BF36" i="12"/>
  <c r="BE36" i="12"/>
  <c r="BD36" i="12"/>
  <c r="BC36" i="12"/>
  <c r="BB36" i="12"/>
  <c r="BA36" i="12"/>
  <c r="AZ36" i="12"/>
  <c r="AY36" i="12"/>
  <c r="AW36" i="12"/>
  <c r="AV36" i="12"/>
  <c r="AU36" i="12"/>
  <c r="AT36" i="12"/>
  <c r="AS36" i="12"/>
  <c r="AR36" i="12"/>
  <c r="AQ36" i="12"/>
  <c r="AP36" i="12"/>
  <c r="AO36" i="12"/>
  <c r="AN36" i="12"/>
  <c r="AM36" i="12"/>
  <c r="AK36" i="12"/>
  <c r="F36" i="12"/>
  <c r="BI35" i="12"/>
  <c r="BH35" i="12"/>
  <c r="BG35" i="12"/>
  <c r="BF35" i="12"/>
  <c r="BE35" i="12"/>
  <c r="BD35" i="12"/>
  <c r="BC35" i="12"/>
  <c r="BB35" i="12"/>
  <c r="BA35" i="12"/>
  <c r="AZ35" i="12"/>
  <c r="AY35" i="12"/>
  <c r="AW35" i="12"/>
  <c r="AV35" i="12"/>
  <c r="AU35" i="12"/>
  <c r="AT35" i="12"/>
  <c r="AS35" i="12"/>
  <c r="AR35" i="12"/>
  <c r="AQ35" i="12"/>
  <c r="AP35" i="12"/>
  <c r="AO35" i="12"/>
  <c r="AN35" i="12"/>
  <c r="AM35" i="12"/>
  <c r="AK35" i="12"/>
  <c r="F35" i="12"/>
  <c r="BI34" i="12"/>
  <c r="BH34" i="12"/>
  <c r="BG34" i="12"/>
  <c r="BF34" i="12"/>
  <c r="BE34" i="12"/>
  <c r="BD34" i="12"/>
  <c r="BC34" i="12"/>
  <c r="BB34" i="12"/>
  <c r="BA34" i="12"/>
  <c r="AZ34" i="12"/>
  <c r="AY34" i="12"/>
  <c r="AW34" i="12"/>
  <c r="AV34" i="12"/>
  <c r="AU34" i="12"/>
  <c r="AT34" i="12"/>
  <c r="AS34" i="12"/>
  <c r="AR34" i="12"/>
  <c r="AQ34" i="12"/>
  <c r="AP34" i="12"/>
  <c r="AO34" i="12"/>
  <c r="AN34" i="12"/>
  <c r="AM34" i="12"/>
  <c r="AK34" i="12"/>
  <c r="F34" i="12"/>
  <c r="BI33" i="12"/>
  <c r="BH33" i="12"/>
  <c r="BG33" i="12"/>
  <c r="BF33" i="12"/>
  <c r="BE33" i="12"/>
  <c r="BD33" i="12"/>
  <c r="BC33" i="12"/>
  <c r="BB33" i="12"/>
  <c r="BA33" i="12"/>
  <c r="AZ33" i="12"/>
  <c r="AY33" i="12"/>
  <c r="AW33" i="12"/>
  <c r="AV33" i="12"/>
  <c r="AU33" i="12"/>
  <c r="AT33" i="12"/>
  <c r="AS33" i="12"/>
  <c r="AR33" i="12"/>
  <c r="AQ33" i="12"/>
  <c r="AP33" i="12"/>
  <c r="AO33" i="12"/>
  <c r="AN33" i="12"/>
  <c r="AM33" i="12"/>
  <c r="AK33" i="12"/>
  <c r="F33" i="12"/>
  <c r="BI32" i="12"/>
  <c r="BH32" i="12"/>
  <c r="BG32" i="12"/>
  <c r="BF32" i="12"/>
  <c r="BE32" i="12"/>
  <c r="BD32" i="12"/>
  <c r="BC32" i="12"/>
  <c r="BB32" i="12"/>
  <c r="BA32" i="12"/>
  <c r="AZ32" i="12"/>
  <c r="AY32" i="12"/>
  <c r="AW32" i="12"/>
  <c r="AV32" i="12"/>
  <c r="AU32" i="12"/>
  <c r="AT32" i="12"/>
  <c r="AS32" i="12"/>
  <c r="AR32" i="12"/>
  <c r="AQ32" i="12"/>
  <c r="AP32" i="12"/>
  <c r="AO32" i="12"/>
  <c r="AN32" i="12"/>
  <c r="AM32" i="12"/>
  <c r="AK32" i="12"/>
  <c r="F32" i="12"/>
  <c r="BI31" i="12"/>
  <c r="BH31" i="12"/>
  <c r="BG31" i="12"/>
  <c r="BF31" i="12"/>
  <c r="BE31" i="12"/>
  <c r="BD31" i="12"/>
  <c r="BC31" i="12"/>
  <c r="BB31" i="12"/>
  <c r="BA31" i="12"/>
  <c r="AZ31" i="12"/>
  <c r="AY31" i="12"/>
  <c r="AW31" i="12"/>
  <c r="AV31" i="12"/>
  <c r="AU31" i="12"/>
  <c r="AT31" i="12"/>
  <c r="AS31" i="12"/>
  <c r="AR31" i="12"/>
  <c r="AQ31" i="12"/>
  <c r="AP31" i="12"/>
  <c r="AO31" i="12"/>
  <c r="AN31" i="12"/>
  <c r="AM31" i="12"/>
  <c r="AK31" i="12"/>
  <c r="F31" i="12"/>
  <c r="BI30" i="12"/>
  <c r="BH30" i="12"/>
  <c r="BG30" i="12"/>
  <c r="BF30" i="12"/>
  <c r="BE30" i="12"/>
  <c r="BD30" i="12"/>
  <c r="BC30" i="12"/>
  <c r="BB30" i="12"/>
  <c r="BA30" i="12"/>
  <c r="AZ30" i="12"/>
  <c r="AY30" i="12"/>
  <c r="AW30" i="12"/>
  <c r="AV30" i="12"/>
  <c r="AU30" i="12"/>
  <c r="AT30" i="12"/>
  <c r="AS30" i="12"/>
  <c r="AR30" i="12"/>
  <c r="AQ30" i="12"/>
  <c r="AP30" i="12"/>
  <c r="AO30" i="12"/>
  <c r="AN30" i="12"/>
  <c r="AM30" i="12"/>
  <c r="AK30" i="12"/>
  <c r="F30" i="12"/>
  <c r="BI29" i="12"/>
  <c r="BH29" i="12"/>
  <c r="BG29" i="12"/>
  <c r="BF29" i="12"/>
  <c r="BE29" i="12"/>
  <c r="BJ29" i="12" s="1"/>
  <c r="BD29" i="12"/>
  <c r="BC29" i="12"/>
  <c r="BB29" i="12"/>
  <c r="BA29" i="12"/>
  <c r="AZ29" i="12"/>
  <c r="AY29" i="12"/>
  <c r="AW29" i="12"/>
  <c r="AV29" i="12"/>
  <c r="AU29" i="12"/>
  <c r="AT29" i="12"/>
  <c r="AS29" i="12"/>
  <c r="AR29" i="12"/>
  <c r="AQ29" i="12"/>
  <c r="AP29" i="12"/>
  <c r="AO29" i="12"/>
  <c r="AN29" i="12"/>
  <c r="AM29" i="12"/>
  <c r="AK29" i="12"/>
  <c r="F29" i="12"/>
  <c r="BI28" i="12"/>
  <c r="BH28" i="12"/>
  <c r="BG28" i="12"/>
  <c r="BF28" i="12"/>
  <c r="BE28" i="12"/>
  <c r="BD28" i="12"/>
  <c r="BC28" i="12"/>
  <c r="BB28" i="12"/>
  <c r="BA28" i="12"/>
  <c r="AZ28" i="12"/>
  <c r="AY28" i="12"/>
  <c r="AW28" i="12"/>
  <c r="AV28" i="12"/>
  <c r="AU28" i="12"/>
  <c r="AT28" i="12"/>
  <c r="AS28" i="12"/>
  <c r="AR28" i="12"/>
  <c r="AQ28" i="12"/>
  <c r="AP28" i="12"/>
  <c r="AO28" i="12"/>
  <c r="AN28" i="12"/>
  <c r="AM28" i="12"/>
  <c r="AK28" i="12"/>
  <c r="F28" i="12"/>
  <c r="BI27" i="12"/>
  <c r="BH27" i="12"/>
  <c r="BG27" i="12"/>
  <c r="BF27" i="12"/>
  <c r="BE27" i="12"/>
  <c r="BD27" i="12"/>
  <c r="BC27" i="12"/>
  <c r="BB27" i="12"/>
  <c r="BA27" i="12"/>
  <c r="AZ27" i="12"/>
  <c r="AY27" i="12"/>
  <c r="AW27" i="12"/>
  <c r="AV27" i="12"/>
  <c r="AU27" i="12"/>
  <c r="AT27" i="12"/>
  <c r="AS27" i="12"/>
  <c r="AR27" i="12"/>
  <c r="AQ27" i="12"/>
  <c r="AP27" i="12"/>
  <c r="AO27" i="12"/>
  <c r="AN27" i="12"/>
  <c r="AM27" i="12"/>
  <c r="AK27" i="12"/>
  <c r="F27" i="12"/>
  <c r="BI26" i="12"/>
  <c r="BH26" i="12"/>
  <c r="BG26" i="12"/>
  <c r="BF26" i="12"/>
  <c r="BE26" i="12"/>
  <c r="BD26" i="12"/>
  <c r="BC26" i="12"/>
  <c r="BB26" i="12"/>
  <c r="BA26" i="12"/>
  <c r="AZ26" i="12"/>
  <c r="AY26" i="12"/>
  <c r="AW26" i="12"/>
  <c r="AV26" i="12"/>
  <c r="AU26" i="12"/>
  <c r="AT26" i="12"/>
  <c r="AS26" i="12"/>
  <c r="AR26" i="12"/>
  <c r="AQ26" i="12"/>
  <c r="AP26" i="12"/>
  <c r="AO26" i="12"/>
  <c r="AN26" i="12"/>
  <c r="AM26" i="12"/>
  <c r="AK26" i="12"/>
  <c r="F26" i="12"/>
  <c r="BI25" i="12"/>
  <c r="BH25" i="12"/>
  <c r="BG25" i="12"/>
  <c r="BF25" i="12"/>
  <c r="BE25" i="12"/>
  <c r="BD25" i="12"/>
  <c r="BC25" i="12"/>
  <c r="BB25" i="12"/>
  <c r="BA25" i="12"/>
  <c r="AZ25" i="12"/>
  <c r="AY25" i="12"/>
  <c r="AW25" i="12"/>
  <c r="AV25" i="12"/>
  <c r="AU25" i="12"/>
  <c r="AT25" i="12"/>
  <c r="AS25" i="12"/>
  <c r="AR25" i="12"/>
  <c r="AQ25" i="12"/>
  <c r="AP25" i="12"/>
  <c r="AO25" i="12"/>
  <c r="AN25" i="12"/>
  <c r="AM25" i="12"/>
  <c r="AK25" i="12"/>
  <c r="F25" i="12"/>
  <c r="BI24" i="12"/>
  <c r="BH24" i="12"/>
  <c r="BG24" i="12"/>
  <c r="BF24" i="12"/>
  <c r="BE24" i="12"/>
  <c r="BD24" i="12"/>
  <c r="BC24" i="12"/>
  <c r="BB24" i="12"/>
  <c r="BA24" i="12"/>
  <c r="AZ24" i="12"/>
  <c r="AY24" i="12"/>
  <c r="AW24" i="12"/>
  <c r="AV24" i="12"/>
  <c r="AU24" i="12"/>
  <c r="AT24" i="12"/>
  <c r="AS24" i="12"/>
  <c r="AR24" i="12"/>
  <c r="AQ24" i="12"/>
  <c r="AP24" i="12"/>
  <c r="AO24" i="12"/>
  <c r="AN24" i="12"/>
  <c r="AM24" i="12"/>
  <c r="AK24" i="12"/>
  <c r="F24" i="12"/>
  <c r="BI23" i="12"/>
  <c r="BH23" i="12"/>
  <c r="BG23" i="12"/>
  <c r="BF23" i="12"/>
  <c r="BE23" i="12"/>
  <c r="BD23" i="12"/>
  <c r="BC23" i="12"/>
  <c r="BB23" i="12"/>
  <c r="BA23" i="12"/>
  <c r="AZ23" i="12"/>
  <c r="AY23" i="12"/>
  <c r="AW23" i="12"/>
  <c r="AV23" i="12"/>
  <c r="AU23" i="12"/>
  <c r="AT23" i="12"/>
  <c r="AS23" i="12"/>
  <c r="AR23" i="12"/>
  <c r="AQ23" i="12"/>
  <c r="K23" i="12" s="1"/>
  <c r="G23" i="12" s="1"/>
  <c r="AP23" i="12"/>
  <c r="AO23" i="12"/>
  <c r="AN23" i="12"/>
  <c r="AM23" i="12"/>
  <c r="AK23" i="12"/>
  <c r="F23" i="12"/>
  <c r="BI22" i="12"/>
  <c r="BH22" i="12"/>
  <c r="BG22" i="12"/>
  <c r="BF22" i="12"/>
  <c r="BE22" i="12"/>
  <c r="BD22" i="12"/>
  <c r="BC22" i="12"/>
  <c r="BB22" i="12"/>
  <c r="BA22" i="12"/>
  <c r="AZ22" i="12"/>
  <c r="AY22" i="12"/>
  <c r="AW22" i="12"/>
  <c r="AV22" i="12"/>
  <c r="AU22" i="12"/>
  <c r="AT22" i="12"/>
  <c r="AS22" i="12"/>
  <c r="AR22" i="12"/>
  <c r="AQ22" i="12"/>
  <c r="AP22" i="12"/>
  <c r="AO22" i="12"/>
  <c r="AN22" i="12"/>
  <c r="AM22" i="12"/>
  <c r="AK22" i="12"/>
  <c r="F22" i="12"/>
  <c r="BI21" i="12"/>
  <c r="BH21" i="12"/>
  <c r="BG21" i="12"/>
  <c r="BF21" i="12"/>
  <c r="BE21" i="12"/>
  <c r="BD21" i="12"/>
  <c r="BC21" i="12"/>
  <c r="BB21" i="12"/>
  <c r="BA21" i="12"/>
  <c r="AZ21" i="12"/>
  <c r="AY21" i="12"/>
  <c r="AW21" i="12"/>
  <c r="AV21" i="12"/>
  <c r="AU21" i="12"/>
  <c r="AT21" i="12"/>
  <c r="AS21" i="12"/>
  <c r="AR21" i="12"/>
  <c r="AQ21" i="12"/>
  <c r="AP21" i="12"/>
  <c r="AO21" i="12"/>
  <c r="AN21" i="12"/>
  <c r="AM21" i="12"/>
  <c r="AK21" i="12"/>
  <c r="F21" i="12"/>
  <c r="BI20" i="12"/>
  <c r="BH20" i="12"/>
  <c r="BG20" i="12"/>
  <c r="BF20" i="12"/>
  <c r="BE20" i="12"/>
  <c r="BD20" i="12"/>
  <c r="BC20" i="12"/>
  <c r="BB20" i="12"/>
  <c r="BA20" i="12"/>
  <c r="AZ20" i="12"/>
  <c r="AY20" i="12"/>
  <c r="AW20" i="12"/>
  <c r="AV20" i="12"/>
  <c r="AU20" i="12"/>
  <c r="AT20" i="12"/>
  <c r="AS20" i="12"/>
  <c r="AR20" i="12"/>
  <c r="AQ20" i="12"/>
  <c r="AP20" i="12"/>
  <c r="AO20" i="12"/>
  <c r="AN20" i="12"/>
  <c r="AM20" i="12"/>
  <c r="AK20" i="12"/>
  <c r="F20" i="12"/>
  <c r="BI19" i="12"/>
  <c r="BH19" i="12"/>
  <c r="BG19" i="12"/>
  <c r="BF19" i="12"/>
  <c r="BE19" i="12"/>
  <c r="BD19" i="12"/>
  <c r="BC19" i="12"/>
  <c r="BB19" i="12"/>
  <c r="BA19" i="12"/>
  <c r="AZ19" i="12"/>
  <c r="AY19" i="12"/>
  <c r="AW19" i="12"/>
  <c r="AV19" i="12"/>
  <c r="AU19" i="12"/>
  <c r="AT19" i="12"/>
  <c r="AS19" i="12"/>
  <c r="AR19" i="12"/>
  <c r="AQ19" i="12"/>
  <c r="AP19" i="12"/>
  <c r="AO19" i="12"/>
  <c r="AN19" i="12"/>
  <c r="AM19" i="12"/>
  <c r="AK19" i="12"/>
  <c r="F19" i="12"/>
  <c r="BI18" i="12"/>
  <c r="BH18" i="12"/>
  <c r="BG18" i="12"/>
  <c r="BF18" i="12"/>
  <c r="BE18" i="12"/>
  <c r="BD18" i="12"/>
  <c r="BC18" i="12"/>
  <c r="BB18" i="12"/>
  <c r="BA18" i="12"/>
  <c r="AZ18" i="12"/>
  <c r="AY18" i="12"/>
  <c r="AW18" i="12"/>
  <c r="AV18" i="12"/>
  <c r="AU18" i="12"/>
  <c r="AT18" i="12"/>
  <c r="AS18" i="12"/>
  <c r="AR18" i="12"/>
  <c r="AQ18" i="12"/>
  <c r="AP18" i="12"/>
  <c r="AO18" i="12"/>
  <c r="AN18" i="12"/>
  <c r="AM18" i="12"/>
  <c r="AK18" i="12"/>
  <c r="F18" i="12"/>
  <c r="BI17" i="12"/>
  <c r="BH17" i="12"/>
  <c r="BG17" i="12"/>
  <c r="BF17" i="12"/>
  <c r="BE17" i="12"/>
  <c r="BJ17" i="12" s="1"/>
  <c r="BD17" i="12"/>
  <c r="BC17" i="12"/>
  <c r="BB17" i="12"/>
  <c r="BA17" i="12"/>
  <c r="AZ17" i="12"/>
  <c r="AY17" i="12"/>
  <c r="AW17" i="12"/>
  <c r="AV17" i="12"/>
  <c r="AU17" i="12"/>
  <c r="AT17" i="12"/>
  <c r="AS17" i="12"/>
  <c r="AR17" i="12"/>
  <c r="K17" i="12" s="1"/>
  <c r="G17" i="12" s="1"/>
  <c r="AQ17" i="12"/>
  <c r="AP17" i="12"/>
  <c r="AO17" i="12"/>
  <c r="AN17" i="12"/>
  <c r="AM17" i="12"/>
  <c r="AK17" i="12"/>
  <c r="F17" i="12"/>
  <c r="BI16" i="12"/>
  <c r="BH16" i="12"/>
  <c r="BG16" i="12"/>
  <c r="BF16" i="12"/>
  <c r="BE16" i="12"/>
  <c r="BD16" i="12"/>
  <c r="BC16" i="12"/>
  <c r="BB16" i="12"/>
  <c r="BA16" i="12"/>
  <c r="AZ16" i="12"/>
  <c r="AY16" i="12"/>
  <c r="AW16" i="12"/>
  <c r="AV16" i="12"/>
  <c r="AU16" i="12"/>
  <c r="AT16" i="12"/>
  <c r="AS16" i="12"/>
  <c r="AR16" i="12"/>
  <c r="AQ16" i="12"/>
  <c r="AP16" i="12"/>
  <c r="AO16" i="12"/>
  <c r="AN16" i="12"/>
  <c r="AM16" i="12"/>
  <c r="AK16" i="12"/>
  <c r="F16" i="12"/>
  <c r="BI15" i="12"/>
  <c r="BH15" i="12"/>
  <c r="BG15" i="12"/>
  <c r="BF15" i="12"/>
  <c r="BE15" i="12"/>
  <c r="BD15" i="12"/>
  <c r="BC15" i="12"/>
  <c r="BB15" i="12"/>
  <c r="BA15" i="12"/>
  <c r="AZ15" i="12"/>
  <c r="AY15" i="12"/>
  <c r="AW15" i="12"/>
  <c r="AV15" i="12"/>
  <c r="AU15" i="12"/>
  <c r="AT15" i="12"/>
  <c r="AS15" i="12"/>
  <c r="AR15" i="12"/>
  <c r="AQ15" i="12"/>
  <c r="AP15" i="12"/>
  <c r="AO15" i="12"/>
  <c r="AN15" i="12"/>
  <c r="AM15" i="12"/>
  <c r="AK15" i="12"/>
  <c r="F15" i="12"/>
  <c r="BI14" i="12"/>
  <c r="BH14" i="12"/>
  <c r="BG14" i="12"/>
  <c r="BF14" i="12"/>
  <c r="BE14" i="12"/>
  <c r="BD14" i="12"/>
  <c r="BC14" i="12"/>
  <c r="BB14" i="12"/>
  <c r="BA14" i="12"/>
  <c r="AZ14" i="12"/>
  <c r="AY14" i="12"/>
  <c r="AW14" i="12"/>
  <c r="AV14" i="12"/>
  <c r="AU14" i="12"/>
  <c r="AT14" i="12"/>
  <c r="AS14" i="12"/>
  <c r="AR14" i="12"/>
  <c r="AQ14" i="12"/>
  <c r="AP14" i="12"/>
  <c r="AO14" i="12"/>
  <c r="AN14" i="12"/>
  <c r="AM14" i="12"/>
  <c r="AK14" i="12"/>
  <c r="F14" i="12"/>
  <c r="BI13" i="12"/>
  <c r="BH13" i="12"/>
  <c r="BG13" i="12"/>
  <c r="BF13" i="12"/>
  <c r="BE13" i="12"/>
  <c r="BD13" i="12"/>
  <c r="BC13" i="12"/>
  <c r="BB13" i="12"/>
  <c r="BA13" i="12"/>
  <c r="AZ13" i="12"/>
  <c r="AY13" i="12"/>
  <c r="AW13" i="12"/>
  <c r="AV13" i="12"/>
  <c r="AU13" i="12"/>
  <c r="AT13" i="12"/>
  <c r="AS13" i="12"/>
  <c r="AR13" i="12"/>
  <c r="AQ13" i="12"/>
  <c r="AP13" i="12"/>
  <c r="AO13" i="12"/>
  <c r="AN13" i="12"/>
  <c r="AM13" i="12"/>
  <c r="AK13" i="12"/>
  <c r="F13" i="12"/>
  <c r="BI12" i="12"/>
  <c r="BH12" i="12"/>
  <c r="BG12" i="12"/>
  <c r="BF12" i="12"/>
  <c r="BE12" i="12"/>
  <c r="BD12" i="12"/>
  <c r="BC12" i="12"/>
  <c r="BB12" i="12"/>
  <c r="BA12" i="12"/>
  <c r="AZ12" i="12"/>
  <c r="AY12" i="12"/>
  <c r="AW12" i="12"/>
  <c r="AV12" i="12"/>
  <c r="AU12" i="12"/>
  <c r="AT12" i="12"/>
  <c r="AS12" i="12"/>
  <c r="AR12" i="12"/>
  <c r="AQ12" i="12"/>
  <c r="AP12" i="12"/>
  <c r="AO12" i="12"/>
  <c r="AN12" i="12"/>
  <c r="AM12" i="12"/>
  <c r="AK12" i="12"/>
  <c r="F12" i="12"/>
  <c r="BI11" i="12"/>
  <c r="BH11" i="12"/>
  <c r="BG11" i="12"/>
  <c r="BF11" i="12"/>
  <c r="BE11" i="12"/>
  <c r="BD11" i="12"/>
  <c r="BC11" i="12"/>
  <c r="BB11" i="12"/>
  <c r="BA11" i="12"/>
  <c r="AZ11" i="12"/>
  <c r="AY11" i="12"/>
  <c r="AW11" i="12"/>
  <c r="AV11" i="12"/>
  <c r="AU11" i="12"/>
  <c r="AT11" i="12"/>
  <c r="AS11" i="12"/>
  <c r="AR11" i="12"/>
  <c r="AQ11" i="12"/>
  <c r="AP11" i="12"/>
  <c r="AO11" i="12"/>
  <c r="AN11" i="12"/>
  <c r="AM11" i="12"/>
  <c r="AK11" i="12"/>
  <c r="F11" i="12"/>
  <c r="BI10" i="12"/>
  <c r="BH10" i="12"/>
  <c r="BG10" i="12"/>
  <c r="BF10" i="12"/>
  <c r="BE10" i="12"/>
  <c r="BD10" i="12"/>
  <c r="BC10" i="12"/>
  <c r="BB10" i="12"/>
  <c r="BA10" i="12"/>
  <c r="AZ10" i="12"/>
  <c r="AY10" i="12"/>
  <c r="AW10" i="12"/>
  <c r="AV10" i="12"/>
  <c r="AU10" i="12"/>
  <c r="AT10" i="12"/>
  <c r="AS10" i="12"/>
  <c r="AR10" i="12"/>
  <c r="AQ10" i="12"/>
  <c r="AP10" i="12"/>
  <c r="AO10" i="12"/>
  <c r="AN10" i="12"/>
  <c r="AM10" i="12"/>
  <c r="AK10" i="12"/>
  <c r="F10" i="12"/>
  <c r="BI9" i="12"/>
  <c r="BH9" i="12"/>
  <c r="BG9" i="12"/>
  <c r="BF9" i="12"/>
  <c r="BE9" i="12"/>
  <c r="BD9" i="12"/>
  <c r="BC9" i="12"/>
  <c r="BB9" i="12"/>
  <c r="BA9" i="12"/>
  <c r="AZ9" i="12"/>
  <c r="AY9" i="12"/>
  <c r="AW9" i="12"/>
  <c r="AV9" i="12"/>
  <c r="AU9" i="12"/>
  <c r="AT9" i="12"/>
  <c r="AS9" i="12"/>
  <c r="AR9" i="12"/>
  <c r="AQ9" i="12"/>
  <c r="AP9" i="12"/>
  <c r="AO9" i="12"/>
  <c r="AN9" i="12"/>
  <c r="AM9" i="12"/>
  <c r="AK9" i="12"/>
  <c r="F9" i="12"/>
  <c r="BI8" i="12"/>
  <c r="BH8" i="12"/>
  <c r="BG8" i="12"/>
  <c r="BF8" i="12"/>
  <c r="BE8" i="12"/>
  <c r="BD8" i="12"/>
  <c r="BC8" i="12"/>
  <c r="BB8" i="12"/>
  <c r="BA8" i="12"/>
  <c r="AZ8" i="12"/>
  <c r="AY8" i="12"/>
  <c r="AW8" i="12"/>
  <c r="AV8" i="12"/>
  <c r="AU8" i="12"/>
  <c r="AT8" i="12"/>
  <c r="AS8" i="12"/>
  <c r="AR8" i="12"/>
  <c r="AQ8" i="12"/>
  <c r="AP8" i="12"/>
  <c r="AO8" i="12"/>
  <c r="AN8" i="12"/>
  <c r="AM8" i="12"/>
  <c r="AK8" i="12"/>
  <c r="F8" i="12"/>
  <c r="BI7" i="12"/>
  <c r="BH7" i="12"/>
  <c r="BG7" i="12"/>
  <c r="BF7" i="12"/>
  <c r="BE7" i="12"/>
  <c r="BD7" i="12"/>
  <c r="BC7" i="12"/>
  <c r="BB7" i="12"/>
  <c r="BA7" i="12"/>
  <c r="AZ7" i="12"/>
  <c r="AY7" i="12"/>
  <c r="AW7" i="12"/>
  <c r="AV7" i="12"/>
  <c r="AU7" i="12"/>
  <c r="AT7" i="12"/>
  <c r="AS7" i="12"/>
  <c r="AR7" i="12"/>
  <c r="AQ7" i="12"/>
  <c r="AP7" i="12"/>
  <c r="AO7" i="12"/>
  <c r="AN7" i="12"/>
  <c r="AM7" i="12"/>
  <c r="AK7" i="12"/>
  <c r="F7" i="12"/>
  <c r="BI6" i="12"/>
  <c r="BH6" i="12"/>
  <c r="BG6" i="12"/>
  <c r="BF6" i="12"/>
  <c r="BE6" i="12"/>
  <c r="BD6" i="12"/>
  <c r="BC6" i="12"/>
  <c r="BB6" i="12"/>
  <c r="BA6" i="12"/>
  <c r="AZ6" i="12"/>
  <c r="AY6" i="12"/>
  <c r="AW6" i="12"/>
  <c r="AV6" i="12"/>
  <c r="AU6" i="12"/>
  <c r="AT6" i="12"/>
  <c r="AS6" i="12"/>
  <c r="AR6" i="12"/>
  <c r="AQ6" i="12"/>
  <c r="AP6" i="12"/>
  <c r="AO6" i="12"/>
  <c r="AN6" i="12"/>
  <c r="AM6" i="12"/>
  <c r="AK6" i="12"/>
  <c r="F6" i="12"/>
  <c r="BI5" i="12"/>
  <c r="BH5" i="12"/>
  <c r="BG5" i="12"/>
  <c r="BF5" i="12"/>
  <c r="BE5" i="12"/>
  <c r="BD5" i="12"/>
  <c r="BC5" i="12"/>
  <c r="BB5" i="12"/>
  <c r="BA5" i="12"/>
  <c r="AZ5" i="12"/>
  <c r="AY5" i="12"/>
  <c r="AW5" i="12"/>
  <c r="AV5" i="12"/>
  <c r="AU5" i="12"/>
  <c r="AT5" i="12"/>
  <c r="AS5" i="12"/>
  <c r="AR5" i="12"/>
  <c r="AQ5" i="12"/>
  <c r="AP5" i="12"/>
  <c r="AO5" i="12"/>
  <c r="AN5" i="12"/>
  <c r="AM5" i="12"/>
  <c r="AK5" i="12"/>
  <c r="F5" i="12"/>
  <c r="H3" i="12"/>
  <c r="AV1" i="12"/>
  <c r="BL39" i="12" s="1"/>
  <c r="AS1" i="12"/>
  <c r="AO1" i="12"/>
  <c r="BJ23" i="12" l="1"/>
  <c r="K15" i="12"/>
  <c r="G15" i="12" s="1"/>
  <c r="BJ15" i="12"/>
  <c r="K18" i="12"/>
  <c r="G18" i="12" s="1"/>
  <c r="BJ18" i="12"/>
  <c r="K19" i="12"/>
  <c r="G19" i="12" s="1"/>
  <c r="K20" i="12"/>
  <c r="G20" i="12" s="1"/>
  <c r="BJ22" i="12"/>
  <c r="BJ25" i="12"/>
  <c r="L25" i="12" s="1"/>
  <c r="BJ26" i="12"/>
  <c r="BJ28" i="12"/>
  <c r="BJ31" i="12"/>
  <c r="L31" i="12" s="1"/>
  <c r="BJ32" i="12"/>
  <c r="BJ34" i="12"/>
  <c r="BJ35" i="12"/>
  <c r="BJ38" i="12"/>
  <c r="BJ39" i="12"/>
  <c r="BJ40" i="12"/>
  <c r="L40" i="12" s="1"/>
  <c r="K21" i="12"/>
  <c r="G21" i="12" s="1"/>
  <c r="BJ21" i="12"/>
  <c r="L21" i="12" s="1"/>
  <c r="K24" i="12"/>
  <c r="G24" i="12" s="1"/>
  <c r="BJ24" i="12"/>
  <c r="K26" i="12"/>
  <c r="G26" i="12" s="1"/>
  <c r="K27" i="12"/>
  <c r="G27" i="12" s="1"/>
  <c r="BJ27" i="12"/>
  <c r="K30" i="12"/>
  <c r="G30" i="12" s="1"/>
  <c r="BJ30" i="12"/>
  <c r="K32" i="12"/>
  <c r="G32" i="12" s="1"/>
  <c r="K33" i="12"/>
  <c r="G33" i="12" s="1"/>
  <c r="BJ33" i="12"/>
  <c r="K38" i="12"/>
  <c r="G38" i="12" s="1"/>
  <c r="K39" i="12"/>
  <c r="G39" i="12" s="1"/>
  <c r="K10" i="12"/>
  <c r="G10" i="12" s="1"/>
  <c r="BK10" i="12"/>
  <c r="K29" i="12"/>
  <c r="G29" i="12" s="1"/>
  <c r="K35" i="12"/>
  <c r="G35" i="12" s="1"/>
  <c r="BJ36" i="12"/>
  <c r="BJ5" i="12"/>
  <c r="K16" i="12"/>
  <c r="G16" i="12" s="1"/>
  <c r="K25" i="12"/>
  <c r="G25" i="12" s="1"/>
  <c r="K28" i="12"/>
  <c r="G28" i="12" s="1"/>
  <c r="K34" i="12"/>
  <c r="G34" i="12" s="1"/>
  <c r="K40" i="12"/>
  <c r="G40" i="12" s="1"/>
  <c r="K5" i="12"/>
  <c r="G5" i="12" s="1"/>
  <c r="K11" i="12"/>
  <c r="G11" i="12" s="1"/>
  <c r="BJ11" i="12"/>
  <c r="L11" i="12" s="1"/>
  <c r="K22" i="12"/>
  <c r="G22" i="12" s="1"/>
  <c r="K36" i="12"/>
  <c r="G36" i="12" s="1"/>
  <c r="BK8" i="12"/>
  <c r="BK7" i="12"/>
  <c r="BJ8" i="12"/>
  <c r="BK14" i="12"/>
  <c r="BJ37" i="12"/>
  <c r="BL6" i="12"/>
  <c r="K8" i="12"/>
  <c r="G8" i="12" s="1"/>
  <c r="BJ14" i="12"/>
  <c r="BK20" i="12"/>
  <c r="K31" i="12"/>
  <c r="G31" i="12" s="1"/>
  <c r="K37" i="12"/>
  <c r="G37" i="12" s="1"/>
  <c r="K6" i="12"/>
  <c r="G6" i="12" s="1"/>
  <c r="K7" i="12"/>
  <c r="G7" i="12" s="1"/>
  <c r="BL7" i="12"/>
  <c r="BJ10" i="12"/>
  <c r="L10" i="12" s="1"/>
  <c r="BJ13" i="12"/>
  <c r="L13" i="12" s="1"/>
  <c r="BK5" i="12"/>
  <c r="BM5" i="12" s="1"/>
  <c r="M5" i="12" s="1"/>
  <c r="K9" i="12"/>
  <c r="G9" i="12" s="1"/>
  <c r="BL9" i="12"/>
  <c r="K12" i="12"/>
  <c r="G12" i="12" s="1"/>
  <c r="BL12" i="12"/>
  <c r="K13" i="12"/>
  <c r="G13" i="12" s="1"/>
  <c r="K14" i="12"/>
  <c r="G14" i="12" s="1"/>
  <c r="BJ16" i="12"/>
  <c r="L16" i="12" s="1"/>
  <c r="BJ19" i="12"/>
  <c r="BJ20" i="12"/>
  <c r="L30" i="12"/>
  <c r="L36" i="12"/>
  <c r="L34" i="12"/>
  <c r="L18" i="12"/>
  <c r="L39" i="12"/>
  <c r="BM39" i="12"/>
  <c r="M39" i="12" s="1"/>
  <c r="L15" i="12"/>
  <c r="L28" i="12"/>
  <c r="L24" i="12"/>
  <c r="L33" i="12"/>
  <c r="L23" i="12"/>
  <c r="L26" i="12"/>
  <c r="L38" i="12"/>
  <c r="BM38" i="12"/>
  <c r="M38" i="12" s="1"/>
  <c r="L17" i="12"/>
  <c r="L29" i="12"/>
  <c r="L35" i="12"/>
  <c r="L27" i="12"/>
  <c r="L8" i="12"/>
  <c r="BM8" i="12"/>
  <c r="M8" i="12" s="1"/>
  <c r="L37" i="12"/>
  <c r="BM10" i="12"/>
  <c r="M10" i="12" s="1"/>
  <c r="L14" i="12"/>
  <c r="BM14" i="12"/>
  <c r="M14" i="12" s="1"/>
  <c r="L22" i="12"/>
  <c r="L32" i="12"/>
  <c r="L5" i="12"/>
  <c r="L19" i="12"/>
  <c r="L20" i="12"/>
  <c r="BM20" i="12"/>
  <c r="M20" i="12" s="1"/>
  <c r="BK38" i="12"/>
  <c r="BJ7" i="12"/>
  <c r="BL8" i="12"/>
  <c r="BL14" i="12"/>
  <c r="BL20" i="12"/>
  <c r="BL26" i="12"/>
  <c r="BL32" i="12"/>
  <c r="BL38" i="12"/>
  <c r="BK26" i="12"/>
  <c r="BM26" i="12" s="1"/>
  <c r="M26" i="12" s="1"/>
  <c r="BK13" i="12"/>
  <c r="BM13" i="12" s="1"/>
  <c r="M13" i="12" s="1"/>
  <c r="BK19" i="12"/>
  <c r="BM19" i="12" s="1"/>
  <c r="M19" i="12" s="1"/>
  <c r="BK25" i="12"/>
  <c r="BK31" i="12"/>
  <c r="BK37" i="12"/>
  <c r="BK32" i="12"/>
  <c r="BM32" i="12" s="1"/>
  <c r="M32" i="12" s="1"/>
  <c r="BL19" i="12"/>
  <c r="BL25" i="12"/>
  <c r="BL31" i="12"/>
  <c r="BL37" i="12"/>
  <c r="BJ6" i="12"/>
  <c r="BJ12" i="12"/>
  <c r="BL13" i="12"/>
  <c r="BK6" i="12"/>
  <c r="BK12" i="12"/>
  <c r="BK18" i="12"/>
  <c r="BM18" i="12" s="1"/>
  <c r="M18" i="12" s="1"/>
  <c r="BK24" i="12"/>
  <c r="BK30" i="12"/>
  <c r="BM30" i="12" s="1"/>
  <c r="M30" i="12" s="1"/>
  <c r="BK36" i="12"/>
  <c r="BM36" i="12" s="1"/>
  <c r="M36" i="12" s="1"/>
  <c r="BL18" i="12"/>
  <c r="BL24" i="12"/>
  <c r="BL30" i="12"/>
  <c r="BL36" i="12"/>
  <c r="BK11" i="12"/>
  <c r="BM11" i="12" s="1"/>
  <c r="M11" i="12" s="1"/>
  <c r="BK17" i="12"/>
  <c r="BM17" i="12" s="1"/>
  <c r="M17" i="12" s="1"/>
  <c r="BK23" i="12"/>
  <c r="BM23" i="12" s="1"/>
  <c r="M23" i="12" s="1"/>
  <c r="BK29" i="12"/>
  <c r="BM29" i="12" s="1"/>
  <c r="M29" i="12" s="1"/>
  <c r="BK35" i="12"/>
  <c r="BM35" i="12" s="1"/>
  <c r="M35" i="12" s="1"/>
  <c r="BL5" i="12"/>
  <c r="BL11" i="12"/>
  <c r="BL17" i="12"/>
  <c r="BL23" i="12"/>
  <c r="BL29" i="12"/>
  <c r="BL35" i="12"/>
  <c r="BK16" i="12"/>
  <c r="BK22" i="12"/>
  <c r="BM22" i="12" s="1"/>
  <c r="M22" i="12" s="1"/>
  <c r="BK28" i="12"/>
  <c r="BM28" i="12" s="1"/>
  <c r="M28" i="12" s="1"/>
  <c r="BK34" i="12"/>
  <c r="BM34" i="12" s="1"/>
  <c r="M34" i="12" s="1"/>
  <c r="BK40" i="12"/>
  <c r="BM40" i="12" s="1"/>
  <c r="M40" i="12" s="1"/>
  <c r="BJ9" i="12"/>
  <c r="BL10" i="12"/>
  <c r="BL16" i="12"/>
  <c r="BL22" i="12"/>
  <c r="BL28" i="12"/>
  <c r="BL34" i="12"/>
  <c r="BL40" i="12"/>
  <c r="BK9" i="12"/>
  <c r="BK15" i="12"/>
  <c r="BM15" i="12" s="1"/>
  <c r="M15" i="12" s="1"/>
  <c r="BK21" i="12"/>
  <c r="BM21" i="12" s="1"/>
  <c r="M21" i="12" s="1"/>
  <c r="BK27" i="12"/>
  <c r="BM27" i="12" s="1"/>
  <c r="M27" i="12" s="1"/>
  <c r="BK33" i="12"/>
  <c r="BM33" i="12" s="1"/>
  <c r="M33" i="12" s="1"/>
  <c r="BK39" i="12"/>
  <c r="BL15" i="12"/>
  <c r="BL21" i="12"/>
  <c r="BL27" i="12"/>
  <c r="BL33" i="12"/>
  <c r="Z63" i="7"/>
  <c r="Z17" i="7"/>
  <c r="Z20" i="7"/>
  <c r="Z11" i="7"/>
  <c r="Z22" i="7"/>
  <c r="Z12" i="7"/>
  <c r="Z16" i="7"/>
  <c r="Z14" i="7"/>
  <c r="Z18" i="7"/>
  <c r="Z36" i="7"/>
  <c r="Z35" i="7"/>
  <c r="Z24" i="7"/>
  <c r="Z15" i="7"/>
  <c r="Z27" i="7"/>
  <c r="Z13" i="7"/>
  <c r="Z28" i="7"/>
  <c r="Z32" i="7"/>
  <c r="Z31" i="7"/>
  <c r="Z21" i="7"/>
  <c r="Z25" i="7"/>
  <c r="Z19" i="7"/>
  <c r="Z37" i="7"/>
  <c r="Z34" i="7"/>
  <c r="Z30" i="7"/>
  <c r="Z26" i="7"/>
  <c r="Z23" i="7"/>
  <c r="Z41" i="7"/>
  <c r="Z33" i="7"/>
  <c r="Z47" i="7"/>
  <c r="Z29" i="7"/>
  <c r="Z53" i="7"/>
  <c r="Z54" i="7"/>
  <c r="Z42" i="7"/>
  <c r="Z46" i="7"/>
  <c r="Z44" i="7"/>
  <c r="Z45" i="7"/>
  <c r="Z43" i="7"/>
  <c r="Z57" i="7"/>
  <c r="Z52" i="7"/>
  <c r="Z58" i="7"/>
  <c r="Z59" i="7"/>
  <c r="Z48" i="7"/>
  <c r="Z40" i="7"/>
  <c r="Z55" i="7"/>
  <c r="Z49" i="7"/>
  <c r="Z62" i="7"/>
  <c r="Z51" i="7"/>
  <c r="Z56" i="7"/>
  <c r="Z60" i="7"/>
  <c r="Z38" i="7"/>
  <c r="Z7" i="7"/>
  <c r="Z10" i="7"/>
  <c r="Z8" i="7"/>
  <c r="Z6" i="7"/>
  <c r="Z9" i="7"/>
  <c r="BM25" i="12" l="1"/>
  <c r="M25" i="12" s="1"/>
  <c r="BM31" i="12"/>
  <c r="M31" i="12" s="1"/>
  <c r="BM16" i="12"/>
  <c r="M16" i="12" s="1"/>
  <c r="BM24" i="12"/>
  <c r="M24" i="12" s="1"/>
  <c r="BM37" i="12"/>
  <c r="M37" i="12" s="1"/>
  <c r="BM7" i="12"/>
  <c r="M7" i="12" s="1"/>
  <c r="L7" i="12"/>
  <c r="L9" i="12"/>
  <c r="BM9" i="12"/>
  <c r="M9" i="12" s="1"/>
  <c r="BM6" i="12"/>
  <c r="M6" i="12" s="1"/>
  <c r="L6" i="12"/>
  <c r="BM12" i="12"/>
  <c r="M12" i="12" s="1"/>
  <c r="L12" i="12"/>
  <c r="E16" i="11"/>
  <c r="H52" i="7"/>
  <c r="N43" i="7"/>
  <c r="BN5" i="11"/>
  <c r="A47" i="11"/>
  <c r="BJ46" i="11"/>
  <c r="BI46" i="11"/>
  <c r="BH46" i="11"/>
  <c r="BG46" i="11"/>
  <c r="BF46" i="11"/>
  <c r="BE46" i="11"/>
  <c r="BD46" i="11"/>
  <c r="BC46" i="11"/>
  <c r="BB46" i="11"/>
  <c r="BA46" i="11"/>
  <c r="AZ46" i="11"/>
  <c r="BK46" i="11" s="1"/>
  <c r="AX46" i="11"/>
  <c r="AW46" i="11"/>
  <c r="AV46" i="11"/>
  <c r="AU46" i="11"/>
  <c r="AT46" i="11"/>
  <c r="AS46" i="11"/>
  <c r="AR46" i="11"/>
  <c r="AQ46" i="11"/>
  <c r="L46" i="11" s="1"/>
  <c r="H46" i="11" s="1"/>
  <c r="F46" i="11" s="1"/>
  <c r="E46" i="11" s="1"/>
  <c r="AP46" i="11"/>
  <c r="AO46" i="11"/>
  <c r="AN46" i="11"/>
  <c r="AL46" i="11"/>
  <c r="BM45" i="11"/>
  <c r="BJ45" i="11"/>
  <c r="BI45" i="11"/>
  <c r="BH45" i="11"/>
  <c r="BG45" i="11"/>
  <c r="BF45" i="11"/>
  <c r="BE45" i="11"/>
  <c r="BD45" i="11"/>
  <c r="BC45" i="11"/>
  <c r="BB45" i="11"/>
  <c r="BA45" i="11"/>
  <c r="AZ45" i="11"/>
  <c r="BK45" i="11" s="1"/>
  <c r="AX45" i="11"/>
  <c r="AW45" i="11"/>
  <c r="AV45" i="11"/>
  <c r="AU45" i="11"/>
  <c r="AT45" i="11"/>
  <c r="AS45" i="11"/>
  <c r="AR45" i="11"/>
  <c r="AQ45" i="11"/>
  <c r="AP45" i="11"/>
  <c r="AO45" i="11"/>
  <c r="AN45" i="11"/>
  <c r="L45" i="11" s="1"/>
  <c r="H45" i="11" s="1"/>
  <c r="F45" i="11" s="1"/>
  <c r="E45" i="11" s="1"/>
  <c r="AL45" i="11"/>
  <c r="BJ44" i="11"/>
  <c r="BK44" i="11" s="1"/>
  <c r="BI44" i="11"/>
  <c r="BH44" i="11"/>
  <c r="BG44" i="11"/>
  <c r="BF44" i="11"/>
  <c r="BE44" i="11"/>
  <c r="BD44" i="11"/>
  <c r="BC44" i="11"/>
  <c r="BB44" i="11"/>
  <c r="BA44" i="11"/>
  <c r="AZ44" i="11"/>
  <c r="AX44" i="11"/>
  <c r="AW44" i="11"/>
  <c r="AV44" i="11"/>
  <c r="AU44" i="11"/>
  <c r="AT44" i="11"/>
  <c r="AS44" i="11"/>
  <c r="AR44" i="11"/>
  <c r="AQ44" i="11"/>
  <c r="AP44" i="11"/>
  <c r="AO44" i="11"/>
  <c r="AN44" i="11"/>
  <c r="AL44" i="11"/>
  <c r="BJ43" i="11"/>
  <c r="BI43" i="11"/>
  <c r="BH43" i="11"/>
  <c r="BG43" i="11"/>
  <c r="BF43" i="11"/>
  <c r="BE43" i="11"/>
  <c r="BD43" i="11"/>
  <c r="BC43" i="11"/>
  <c r="BB43" i="11"/>
  <c r="BA43" i="11"/>
  <c r="AZ43" i="11"/>
  <c r="BK43" i="11" s="1"/>
  <c r="AX43" i="11"/>
  <c r="AW43" i="11"/>
  <c r="AV43" i="11"/>
  <c r="AU43" i="11"/>
  <c r="AT43" i="11"/>
  <c r="L43" i="11" s="1"/>
  <c r="H43" i="11" s="1"/>
  <c r="F43" i="11" s="1"/>
  <c r="E43" i="11" s="1"/>
  <c r="AS43" i="11"/>
  <c r="AR43" i="11"/>
  <c r="AQ43" i="11"/>
  <c r="AP43" i="11"/>
  <c r="AO43" i="11"/>
  <c r="AN43" i="11"/>
  <c r="AL43" i="11"/>
  <c r="BJ42" i="11"/>
  <c r="BI42" i="11"/>
  <c r="BH42" i="11"/>
  <c r="BG42" i="11"/>
  <c r="BF42" i="11"/>
  <c r="BE42" i="11"/>
  <c r="BD42" i="11"/>
  <c r="BC42" i="11"/>
  <c r="BB42" i="11"/>
  <c r="BA42" i="11"/>
  <c r="BK42" i="11" s="1"/>
  <c r="AZ42" i="11"/>
  <c r="AX42" i="11"/>
  <c r="AW42" i="11"/>
  <c r="AV42" i="11"/>
  <c r="AU42" i="11"/>
  <c r="AT42" i="11"/>
  <c r="AS42" i="11"/>
  <c r="AR42" i="11"/>
  <c r="AQ42" i="11"/>
  <c r="L42" i="11" s="1"/>
  <c r="H42" i="11" s="1"/>
  <c r="F42" i="11" s="1"/>
  <c r="E42" i="11" s="1"/>
  <c r="AP42" i="11"/>
  <c r="AO42" i="11"/>
  <c r="AN42" i="11"/>
  <c r="AL42" i="11"/>
  <c r="BM41" i="11"/>
  <c r="BJ41" i="11"/>
  <c r="BI41" i="11"/>
  <c r="BH41" i="11"/>
  <c r="BG41" i="11"/>
  <c r="BF41" i="11"/>
  <c r="BE41" i="11"/>
  <c r="BD41" i="11"/>
  <c r="BC41" i="11"/>
  <c r="BB41" i="11"/>
  <c r="BA41" i="11"/>
  <c r="BK41" i="11" s="1"/>
  <c r="AZ41" i="11"/>
  <c r="AX41" i="11"/>
  <c r="AW41" i="11"/>
  <c r="AV41" i="11"/>
  <c r="AU41" i="11"/>
  <c r="AT41" i="11"/>
  <c r="AS41" i="11"/>
  <c r="AR41" i="11"/>
  <c r="AQ41" i="11"/>
  <c r="AP41" i="11"/>
  <c r="AO41" i="11"/>
  <c r="AN41" i="11"/>
  <c r="L41" i="11" s="1"/>
  <c r="H41" i="11" s="1"/>
  <c r="F41" i="11" s="1"/>
  <c r="E41" i="11" s="1"/>
  <c r="AL41" i="11"/>
  <c r="BJ40" i="11"/>
  <c r="BI40" i="11"/>
  <c r="BH40" i="11"/>
  <c r="BG40" i="11"/>
  <c r="BF40" i="11"/>
  <c r="BE40" i="11"/>
  <c r="BD40" i="11"/>
  <c r="BC40" i="11"/>
  <c r="BB40" i="11"/>
  <c r="BA40" i="11"/>
  <c r="AZ40" i="11"/>
  <c r="BK40" i="11" s="1"/>
  <c r="AX40" i="11"/>
  <c r="AW40" i="11"/>
  <c r="AV40" i="11"/>
  <c r="AU40" i="11"/>
  <c r="AT40" i="11"/>
  <c r="AS40" i="11"/>
  <c r="AR40" i="11"/>
  <c r="AQ40" i="11"/>
  <c r="AP40" i="11"/>
  <c r="AO40" i="11"/>
  <c r="AN40" i="11"/>
  <c r="L40" i="11" s="1"/>
  <c r="H40" i="11" s="1"/>
  <c r="F40" i="11" s="1"/>
  <c r="E40" i="11" s="1"/>
  <c r="AL40" i="11"/>
  <c r="BJ39" i="11"/>
  <c r="BI39" i="11"/>
  <c r="BH39" i="11"/>
  <c r="BG39" i="11"/>
  <c r="BF39" i="11"/>
  <c r="BE39" i="11"/>
  <c r="BD39" i="11"/>
  <c r="BC39" i="11"/>
  <c r="BB39" i="11"/>
  <c r="BA39" i="11"/>
  <c r="AZ39" i="11"/>
  <c r="BK39" i="11" s="1"/>
  <c r="AX39" i="11"/>
  <c r="AW39" i="11"/>
  <c r="AV39" i="11"/>
  <c r="AU39" i="11"/>
  <c r="AT39" i="11"/>
  <c r="L39" i="11" s="1"/>
  <c r="H39" i="11" s="1"/>
  <c r="F39" i="11" s="1"/>
  <c r="E39" i="11" s="1"/>
  <c r="AS39" i="11"/>
  <c r="AR39" i="11"/>
  <c r="AQ39" i="11"/>
  <c r="AP39" i="11"/>
  <c r="AO39" i="11"/>
  <c r="AN39" i="11"/>
  <c r="AL39" i="11"/>
  <c r="BJ38" i="11"/>
  <c r="BI38" i="11"/>
  <c r="BH38" i="11"/>
  <c r="BG38" i="11"/>
  <c r="BF38" i="11"/>
  <c r="BE38" i="11"/>
  <c r="BD38" i="11"/>
  <c r="BC38" i="11"/>
  <c r="BB38" i="11"/>
  <c r="BA38" i="11"/>
  <c r="BK38" i="11" s="1"/>
  <c r="AZ38" i="11"/>
  <c r="AX38" i="11"/>
  <c r="AW38" i="11"/>
  <c r="AV38" i="11"/>
  <c r="AU38" i="11"/>
  <c r="AT38" i="11"/>
  <c r="AS38" i="11"/>
  <c r="AR38" i="11"/>
  <c r="AQ38" i="11"/>
  <c r="L38" i="11" s="1"/>
  <c r="H38" i="11" s="1"/>
  <c r="F38" i="11" s="1"/>
  <c r="E38" i="11" s="1"/>
  <c r="AP38" i="11"/>
  <c r="AO38" i="11"/>
  <c r="AN38" i="11"/>
  <c r="AL38" i="11"/>
  <c r="BM37" i="11"/>
  <c r="BJ37" i="11"/>
  <c r="BI37" i="11"/>
  <c r="BH37" i="11"/>
  <c r="BG37" i="11"/>
  <c r="BF37" i="11"/>
  <c r="BE37" i="11"/>
  <c r="BD37" i="11"/>
  <c r="BC37" i="11"/>
  <c r="BB37" i="11"/>
  <c r="BA37" i="11"/>
  <c r="BK37" i="11" s="1"/>
  <c r="AZ37" i="11"/>
  <c r="AX37" i="11"/>
  <c r="AW37" i="11"/>
  <c r="AV37" i="11"/>
  <c r="AU37" i="11"/>
  <c r="AT37" i="11"/>
  <c r="AS37" i="11"/>
  <c r="AR37" i="11"/>
  <c r="AQ37" i="11"/>
  <c r="AP37" i="11"/>
  <c r="AO37" i="11"/>
  <c r="AN37" i="11"/>
  <c r="L37" i="11" s="1"/>
  <c r="H37" i="11" s="1"/>
  <c r="F37" i="11" s="1"/>
  <c r="E37" i="11" s="1"/>
  <c r="AL37" i="11"/>
  <c r="BJ36" i="11"/>
  <c r="BI36" i="11"/>
  <c r="BH36" i="11"/>
  <c r="BG36" i="11"/>
  <c r="BF36" i="11"/>
  <c r="BE36" i="11"/>
  <c r="BD36" i="11"/>
  <c r="BC36" i="11"/>
  <c r="BB36" i="11"/>
  <c r="BA36" i="11"/>
  <c r="AZ36" i="11"/>
  <c r="BK36" i="11" s="1"/>
  <c r="AX36" i="11"/>
  <c r="AW36" i="11"/>
  <c r="AV36" i="11"/>
  <c r="AU36" i="11"/>
  <c r="AT36" i="11"/>
  <c r="AS36" i="11"/>
  <c r="AR36" i="11"/>
  <c r="AQ36" i="11"/>
  <c r="AP36" i="11"/>
  <c r="AO36" i="11"/>
  <c r="AN36" i="11"/>
  <c r="L36" i="11" s="1"/>
  <c r="H36" i="11" s="1"/>
  <c r="F36" i="11" s="1"/>
  <c r="E36" i="11" s="1"/>
  <c r="AL36" i="11"/>
  <c r="BJ35" i="11"/>
  <c r="BI35" i="11"/>
  <c r="BH35" i="11"/>
  <c r="BG35" i="11"/>
  <c r="BF35" i="11"/>
  <c r="BE35" i="11"/>
  <c r="BD35" i="11"/>
  <c r="BC35" i="11"/>
  <c r="BB35" i="11"/>
  <c r="BA35" i="11"/>
  <c r="AZ35" i="11"/>
  <c r="BK35" i="11" s="1"/>
  <c r="AX35" i="11"/>
  <c r="AW35" i="11"/>
  <c r="AV35" i="11"/>
  <c r="AU35" i="11"/>
  <c r="AT35" i="11"/>
  <c r="L35" i="11" s="1"/>
  <c r="H35" i="11" s="1"/>
  <c r="F35" i="11" s="1"/>
  <c r="E35" i="11" s="1"/>
  <c r="AS35" i="11"/>
  <c r="AR35" i="11"/>
  <c r="AQ35" i="11"/>
  <c r="AP35" i="11"/>
  <c r="AO35" i="11"/>
  <c r="AN35" i="11"/>
  <c r="AL35" i="11"/>
  <c r="BJ34" i="11"/>
  <c r="BI34" i="11"/>
  <c r="BH34" i="11"/>
  <c r="BG34" i="11"/>
  <c r="BF34" i="11"/>
  <c r="BE34" i="11"/>
  <c r="BD34" i="11"/>
  <c r="BC34" i="11"/>
  <c r="BB34" i="11"/>
  <c r="BA34" i="11"/>
  <c r="BK34" i="11" s="1"/>
  <c r="AZ34" i="11"/>
  <c r="AX34" i="11"/>
  <c r="AW34" i="11"/>
  <c r="AV34" i="11"/>
  <c r="AU34" i="11"/>
  <c r="AT34" i="11"/>
  <c r="AS34" i="11"/>
  <c r="AR34" i="11"/>
  <c r="AQ34" i="11"/>
  <c r="L34" i="11" s="1"/>
  <c r="H34" i="11" s="1"/>
  <c r="F34" i="11" s="1"/>
  <c r="E34" i="11" s="1"/>
  <c r="AP34" i="11"/>
  <c r="AO34" i="11"/>
  <c r="AN34" i="11"/>
  <c r="AL34" i="11"/>
  <c r="BM33" i="11"/>
  <c r="BJ33" i="11"/>
  <c r="BI33" i="11"/>
  <c r="BH33" i="11"/>
  <c r="BG33" i="11"/>
  <c r="BF33" i="11"/>
  <c r="BE33" i="11"/>
  <c r="BD33" i="11"/>
  <c r="BC33" i="11"/>
  <c r="BB33" i="11"/>
  <c r="BA33" i="11"/>
  <c r="BK33" i="11" s="1"/>
  <c r="AZ33" i="11"/>
  <c r="AX33" i="11"/>
  <c r="AW33" i="11"/>
  <c r="AV33" i="11"/>
  <c r="AU33" i="11"/>
  <c r="AT33" i="11"/>
  <c r="AS33" i="11"/>
  <c r="AR33" i="11"/>
  <c r="AQ33" i="11"/>
  <c r="AP33" i="11"/>
  <c r="AO33" i="11"/>
  <c r="AN33" i="11"/>
  <c r="L33" i="11" s="1"/>
  <c r="H33" i="11" s="1"/>
  <c r="F33" i="11" s="1"/>
  <c r="E33" i="11" s="1"/>
  <c r="AL33" i="11"/>
  <c r="BJ32" i="11"/>
  <c r="BI32" i="11"/>
  <c r="BH32" i="11"/>
  <c r="BG32" i="11"/>
  <c r="BF32" i="11"/>
  <c r="BE32" i="11"/>
  <c r="BD32" i="11"/>
  <c r="BC32" i="11"/>
  <c r="BB32" i="11"/>
  <c r="BA32" i="11"/>
  <c r="AZ32" i="11"/>
  <c r="BK32" i="11" s="1"/>
  <c r="AX32" i="11"/>
  <c r="AW32" i="11"/>
  <c r="AV32" i="11"/>
  <c r="AU32" i="11"/>
  <c r="AT32" i="11"/>
  <c r="AS32" i="11"/>
  <c r="AR32" i="11"/>
  <c r="AQ32" i="11"/>
  <c r="AP32" i="11"/>
  <c r="AO32" i="11"/>
  <c r="AN32" i="11"/>
  <c r="L32" i="11" s="1"/>
  <c r="H32" i="11" s="1"/>
  <c r="F32" i="11" s="1"/>
  <c r="E32" i="11" s="1"/>
  <c r="AL32" i="11"/>
  <c r="BJ31" i="11"/>
  <c r="BI31" i="11"/>
  <c r="BH31" i="11"/>
  <c r="BG31" i="11"/>
  <c r="BF31" i="11"/>
  <c r="BE31" i="11"/>
  <c r="BD31" i="11"/>
  <c r="BC31" i="11"/>
  <c r="BB31" i="11"/>
  <c r="BA31" i="11"/>
  <c r="AZ31" i="11"/>
  <c r="BK31" i="11" s="1"/>
  <c r="AX31" i="11"/>
  <c r="AW31" i="11"/>
  <c r="AV31" i="11"/>
  <c r="AU31" i="11"/>
  <c r="AT31" i="11"/>
  <c r="L31" i="11" s="1"/>
  <c r="H31" i="11" s="1"/>
  <c r="F31" i="11" s="1"/>
  <c r="E31" i="11" s="1"/>
  <c r="AS31" i="11"/>
  <c r="AR31" i="11"/>
  <c r="AQ31" i="11"/>
  <c r="AP31" i="11"/>
  <c r="AO31" i="11"/>
  <c r="AN31" i="11"/>
  <c r="AL31" i="11"/>
  <c r="BJ30" i="11"/>
  <c r="BI30" i="11"/>
  <c r="BH30" i="11"/>
  <c r="BG30" i="11"/>
  <c r="BF30" i="11"/>
  <c r="BE30" i="11"/>
  <c r="BD30" i="11"/>
  <c r="BC30" i="11"/>
  <c r="BB30" i="11"/>
  <c r="BA30" i="11"/>
  <c r="BK30" i="11" s="1"/>
  <c r="AZ30" i="11"/>
  <c r="AX30" i="11"/>
  <c r="AW30" i="11"/>
  <c r="AV30" i="11"/>
  <c r="AU30" i="11"/>
  <c r="AT30" i="11"/>
  <c r="AS30" i="11"/>
  <c r="AR30" i="11"/>
  <c r="AQ30" i="11"/>
  <c r="L30" i="11" s="1"/>
  <c r="H30" i="11" s="1"/>
  <c r="F30" i="11" s="1"/>
  <c r="E30" i="11" s="1"/>
  <c r="AP30" i="11"/>
  <c r="AO30" i="11"/>
  <c r="AN30" i="11"/>
  <c r="AL30" i="11"/>
  <c r="BJ29" i="11"/>
  <c r="BI29" i="11"/>
  <c r="BH29" i="11"/>
  <c r="BG29" i="11"/>
  <c r="BF29" i="11"/>
  <c r="BE29" i="11"/>
  <c r="BD29" i="11"/>
  <c r="BC29" i="11"/>
  <c r="BB29" i="11"/>
  <c r="BA29" i="11"/>
  <c r="BK29" i="11" s="1"/>
  <c r="AZ29" i="11"/>
  <c r="AX29" i="11"/>
  <c r="AW29" i="11"/>
  <c r="AV29" i="11"/>
  <c r="AU29" i="11"/>
  <c r="AT29" i="11"/>
  <c r="AS29" i="11"/>
  <c r="AR29" i="11"/>
  <c r="AQ29" i="11"/>
  <c r="AP29" i="11"/>
  <c r="AO29" i="11"/>
  <c r="AN29" i="11"/>
  <c r="L29" i="11" s="1"/>
  <c r="H29" i="11" s="1"/>
  <c r="F29" i="11" s="1"/>
  <c r="E29" i="11" s="1"/>
  <c r="AL29" i="11"/>
  <c r="BJ28" i="11"/>
  <c r="BI28" i="11"/>
  <c r="BH28" i="11"/>
  <c r="BG28" i="11"/>
  <c r="BF28" i="11"/>
  <c r="BE28" i="11"/>
  <c r="BD28" i="11"/>
  <c r="BC28" i="11"/>
  <c r="BB28" i="11"/>
  <c r="BA28" i="11"/>
  <c r="AZ28" i="11"/>
  <c r="BK28" i="11" s="1"/>
  <c r="AX28" i="11"/>
  <c r="AW28" i="11"/>
  <c r="AV28" i="11"/>
  <c r="AU28" i="11"/>
  <c r="AT28" i="11"/>
  <c r="AS28" i="11"/>
  <c r="AR28" i="11"/>
  <c r="AQ28" i="11"/>
  <c r="AP28" i="11"/>
  <c r="AO28" i="11"/>
  <c r="AN28" i="11"/>
  <c r="L28" i="11" s="1"/>
  <c r="H28" i="11" s="1"/>
  <c r="F28" i="11" s="1"/>
  <c r="E28" i="11" s="1"/>
  <c r="AL28" i="11"/>
  <c r="BJ27" i="11"/>
  <c r="BI27" i="11"/>
  <c r="BH27" i="11"/>
  <c r="BG27" i="11"/>
  <c r="BF27" i="11"/>
  <c r="BE27" i="11"/>
  <c r="BD27" i="11"/>
  <c r="BC27" i="11"/>
  <c r="BB27" i="11"/>
  <c r="BA27" i="11"/>
  <c r="AZ27" i="11"/>
  <c r="BK27" i="11" s="1"/>
  <c r="AX27" i="11"/>
  <c r="AW27" i="11"/>
  <c r="AV27" i="11"/>
  <c r="AU27" i="11"/>
  <c r="AT27" i="11"/>
  <c r="L27" i="11" s="1"/>
  <c r="H27" i="11" s="1"/>
  <c r="F27" i="11" s="1"/>
  <c r="E27" i="11" s="1"/>
  <c r="AS27" i="11"/>
  <c r="AR27" i="11"/>
  <c r="AQ27" i="11"/>
  <c r="AP27" i="11"/>
  <c r="AO27" i="11"/>
  <c r="AN27" i="11"/>
  <c r="AL27" i="11"/>
  <c r="BJ26" i="11"/>
  <c r="BI26" i="11"/>
  <c r="BH26" i="11"/>
  <c r="BG26" i="11"/>
  <c r="BF26" i="11"/>
  <c r="BE26" i="11"/>
  <c r="BD26" i="11"/>
  <c r="BC26" i="11"/>
  <c r="BB26" i="11"/>
  <c r="BA26" i="11"/>
  <c r="BK26" i="11" s="1"/>
  <c r="AZ26" i="11"/>
  <c r="AX26" i="11"/>
  <c r="AW26" i="11"/>
  <c r="AV26" i="11"/>
  <c r="AU26" i="11"/>
  <c r="AT26" i="11"/>
  <c r="AS26" i="11"/>
  <c r="AR26" i="11"/>
  <c r="AQ26" i="11"/>
  <c r="L26" i="11" s="1"/>
  <c r="H26" i="11" s="1"/>
  <c r="F26" i="11" s="1"/>
  <c r="E26" i="11" s="1"/>
  <c r="AP26" i="11"/>
  <c r="AO26" i="11"/>
  <c r="AN26" i="11"/>
  <c r="AL26" i="11"/>
  <c r="BJ25" i="11"/>
  <c r="BI25" i="11"/>
  <c r="BH25" i="11"/>
  <c r="BG25" i="11"/>
  <c r="BF25" i="11"/>
  <c r="BE25" i="11"/>
  <c r="BD25" i="11"/>
  <c r="BC25" i="11"/>
  <c r="BB25" i="11"/>
  <c r="BA25" i="11"/>
  <c r="BK25" i="11" s="1"/>
  <c r="AZ25" i="11"/>
  <c r="AX25" i="11"/>
  <c r="AW25" i="11"/>
  <c r="AV25" i="11"/>
  <c r="AU25" i="11"/>
  <c r="AT25" i="11"/>
  <c r="AS25" i="11"/>
  <c r="AR25" i="11"/>
  <c r="AQ25" i="11"/>
  <c r="AP25" i="11"/>
  <c r="AO25" i="11"/>
  <c r="AN25" i="11"/>
  <c r="L25" i="11" s="1"/>
  <c r="H25" i="11" s="1"/>
  <c r="F25" i="11" s="1"/>
  <c r="E25" i="11" s="1"/>
  <c r="AL25" i="11"/>
  <c r="BJ24" i="11"/>
  <c r="BI24" i="11"/>
  <c r="BH24" i="11"/>
  <c r="BG24" i="11"/>
  <c r="BF24" i="11"/>
  <c r="BE24" i="11"/>
  <c r="BD24" i="11"/>
  <c r="BC24" i="11"/>
  <c r="BB24" i="11"/>
  <c r="BA24" i="11"/>
  <c r="AZ24" i="11"/>
  <c r="BK24" i="11" s="1"/>
  <c r="AX24" i="11"/>
  <c r="AW24" i="11"/>
  <c r="AV24" i="11"/>
  <c r="AU24" i="11"/>
  <c r="AT24" i="11"/>
  <c r="AS24" i="11"/>
  <c r="AR24" i="11"/>
  <c r="AQ24" i="11"/>
  <c r="AP24" i="11"/>
  <c r="AO24" i="11"/>
  <c r="AN24" i="11"/>
  <c r="L24" i="11" s="1"/>
  <c r="H24" i="11" s="1"/>
  <c r="F24" i="11" s="1"/>
  <c r="E24" i="11" s="1"/>
  <c r="AL24" i="11"/>
  <c r="BJ23" i="11"/>
  <c r="BI23" i="11"/>
  <c r="BH23" i="11"/>
  <c r="BG23" i="11"/>
  <c r="BF23" i="11"/>
  <c r="BE23" i="11"/>
  <c r="BD23" i="11"/>
  <c r="BC23" i="11"/>
  <c r="BB23" i="11"/>
  <c r="BA23" i="11"/>
  <c r="AZ23" i="11"/>
  <c r="BK23" i="11" s="1"/>
  <c r="AX23" i="11"/>
  <c r="AW23" i="11"/>
  <c r="AV23" i="11"/>
  <c r="AU23" i="11"/>
  <c r="AT23" i="11"/>
  <c r="L23" i="11" s="1"/>
  <c r="H23" i="11" s="1"/>
  <c r="F23" i="11" s="1"/>
  <c r="E23" i="11" s="1"/>
  <c r="AS23" i="11"/>
  <c r="AR23" i="11"/>
  <c r="AQ23" i="11"/>
  <c r="AP23" i="11"/>
  <c r="AO23" i="11"/>
  <c r="AN23" i="11"/>
  <c r="AL23" i="11"/>
  <c r="BJ22" i="11"/>
  <c r="BI22" i="11"/>
  <c r="BH22" i="11"/>
  <c r="BG22" i="11"/>
  <c r="BF22" i="11"/>
  <c r="BE22" i="11"/>
  <c r="BD22" i="11"/>
  <c r="BC22" i="11"/>
  <c r="BB22" i="11"/>
  <c r="BA22" i="11"/>
  <c r="BK22" i="11" s="1"/>
  <c r="AZ22" i="11"/>
  <c r="AX22" i="11"/>
  <c r="AW22" i="11"/>
  <c r="AV22" i="11"/>
  <c r="AU22" i="11"/>
  <c r="AT22" i="11"/>
  <c r="AS22" i="11"/>
  <c r="AR22" i="11"/>
  <c r="AQ22" i="11"/>
  <c r="L22" i="11" s="1"/>
  <c r="H22" i="11" s="1"/>
  <c r="F22" i="11" s="1"/>
  <c r="E22" i="11" s="1"/>
  <c r="AP22" i="11"/>
  <c r="AO22" i="11"/>
  <c r="AN22" i="11"/>
  <c r="AL22" i="11"/>
  <c r="BM21" i="11"/>
  <c r="BJ21" i="11"/>
  <c r="BI21" i="11"/>
  <c r="BH21" i="11"/>
  <c r="BG21" i="11"/>
  <c r="BF21" i="11"/>
  <c r="BE21" i="11"/>
  <c r="BD21" i="11"/>
  <c r="BC21" i="11"/>
  <c r="BB21" i="11"/>
  <c r="BA21" i="11"/>
  <c r="BK21" i="11" s="1"/>
  <c r="AZ21" i="11"/>
  <c r="AX21" i="11"/>
  <c r="AW21" i="11"/>
  <c r="AV21" i="11"/>
  <c r="AU21" i="11"/>
  <c r="AT21" i="11"/>
  <c r="AS21" i="11"/>
  <c r="AR21" i="11"/>
  <c r="AQ21" i="11"/>
  <c r="AP21" i="11"/>
  <c r="AO21" i="11"/>
  <c r="AN21" i="11"/>
  <c r="L21" i="11" s="1"/>
  <c r="H21" i="11" s="1"/>
  <c r="F21" i="11" s="1"/>
  <c r="E21" i="11" s="1"/>
  <c r="AL21" i="11"/>
  <c r="BJ20" i="11"/>
  <c r="BI20" i="11"/>
  <c r="BH20" i="11"/>
  <c r="BG20" i="11"/>
  <c r="BF20" i="11"/>
  <c r="BE20" i="11"/>
  <c r="BD20" i="11"/>
  <c r="BC20" i="11"/>
  <c r="BB20" i="11"/>
  <c r="BA20" i="11"/>
  <c r="AZ20" i="11"/>
  <c r="BK20" i="11" s="1"/>
  <c r="AX20" i="11"/>
  <c r="AW20" i="11"/>
  <c r="AV20" i="11"/>
  <c r="AU20" i="11"/>
  <c r="AT20" i="11"/>
  <c r="AS20" i="11"/>
  <c r="AR20" i="11"/>
  <c r="AQ20" i="11"/>
  <c r="AP20" i="11"/>
  <c r="AO20" i="11"/>
  <c r="AN20" i="11"/>
  <c r="L20" i="11" s="1"/>
  <c r="H20" i="11" s="1"/>
  <c r="F20" i="11" s="1"/>
  <c r="E20" i="11" s="1"/>
  <c r="AL20" i="11"/>
  <c r="BJ19" i="11"/>
  <c r="BI19" i="11"/>
  <c r="BH19" i="11"/>
  <c r="BG19" i="11"/>
  <c r="BF19" i="11"/>
  <c r="BE19" i="11"/>
  <c r="BD19" i="11"/>
  <c r="BC19" i="11"/>
  <c r="BB19" i="11"/>
  <c r="BA19" i="11"/>
  <c r="AZ19" i="11"/>
  <c r="BK19" i="11" s="1"/>
  <c r="AX19" i="11"/>
  <c r="AW19" i="11"/>
  <c r="AV19" i="11"/>
  <c r="AU19" i="11"/>
  <c r="AT19" i="11"/>
  <c r="L19" i="11" s="1"/>
  <c r="H19" i="11" s="1"/>
  <c r="F19" i="11" s="1"/>
  <c r="E19" i="11" s="1"/>
  <c r="AS19" i="11"/>
  <c r="AR19" i="11"/>
  <c r="AQ19" i="11"/>
  <c r="AP19" i="11"/>
  <c r="AO19" i="11"/>
  <c r="AN19" i="11"/>
  <c r="AL19" i="11"/>
  <c r="BJ18" i="11"/>
  <c r="BI18" i="11"/>
  <c r="BH18" i="11"/>
  <c r="BG18" i="11"/>
  <c r="BF18" i="11"/>
  <c r="BE18" i="11"/>
  <c r="BD18" i="11"/>
  <c r="BC18" i="11"/>
  <c r="BB18" i="11"/>
  <c r="BA18" i="11"/>
  <c r="BK18" i="11" s="1"/>
  <c r="AZ18" i="11"/>
  <c r="AX18" i="11"/>
  <c r="AW18" i="11"/>
  <c r="AV18" i="11"/>
  <c r="AU18" i="11"/>
  <c r="AT18" i="11"/>
  <c r="AS18" i="11"/>
  <c r="AR18" i="11"/>
  <c r="AQ18" i="11"/>
  <c r="L18" i="11" s="1"/>
  <c r="H18" i="11" s="1"/>
  <c r="F18" i="11" s="1"/>
  <c r="E18" i="11" s="1"/>
  <c r="AP18" i="11"/>
  <c r="AO18" i="11"/>
  <c r="AN18" i="11"/>
  <c r="AL18" i="11"/>
  <c r="BM17" i="11"/>
  <c r="BJ17" i="11"/>
  <c r="BI17" i="11"/>
  <c r="BH17" i="11"/>
  <c r="BG17" i="11"/>
  <c r="BF17" i="11"/>
  <c r="BE17" i="11"/>
  <c r="BD17" i="11"/>
  <c r="BC17" i="11"/>
  <c r="BB17" i="11"/>
  <c r="BA17" i="11"/>
  <c r="BK17" i="11" s="1"/>
  <c r="AZ17" i="11"/>
  <c r="AX17" i="11"/>
  <c r="AW17" i="11"/>
  <c r="AV17" i="11"/>
  <c r="AU17" i="11"/>
  <c r="AT17" i="11"/>
  <c r="AS17" i="11"/>
  <c r="AR17" i="11"/>
  <c r="AQ17" i="11"/>
  <c r="AP17" i="11"/>
  <c r="AO17" i="11"/>
  <c r="AN17" i="11"/>
  <c r="L17" i="11" s="1"/>
  <c r="H17" i="11" s="1"/>
  <c r="F17" i="11" s="1"/>
  <c r="E17" i="11" s="1"/>
  <c r="AL17" i="11"/>
  <c r="BJ16" i="11"/>
  <c r="BI16" i="11"/>
  <c r="BH16" i="11"/>
  <c r="BG16" i="11"/>
  <c r="BF16" i="11"/>
  <c r="BE16" i="11"/>
  <c r="BD16" i="11"/>
  <c r="BC16" i="11"/>
  <c r="BB16" i="11"/>
  <c r="BA16" i="11"/>
  <c r="AZ16" i="11"/>
  <c r="BK16" i="11" s="1"/>
  <c r="AX16" i="11"/>
  <c r="AW16" i="11"/>
  <c r="AV16" i="11"/>
  <c r="AU16" i="11"/>
  <c r="AT16" i="11"/>
  <c r="AS16" i="11"/>
  <c r="AR16" i="11"/>
  <c r="AQ16" i="11"/>
  <c r="AP16" i="11"/>
  <c r="AO16" i="11"/>
  <c r="AN16" i="11"/>
  <c r="L16" i="11" s="1"/>
  <c r="H16" i="11" s="1"/>
  <c r="F16" i="11" s="1"/>
  <c r="AL16" i="11"/>
  <c r="BJ15" i="11"/>
  <c r="BI15" i="11"/>
  <c r="BH15" i="11"/>
  <c r="BG15" i="11"/>
  <c r="BF15" i="11"/>
  <c r="BE15" i="11"/>
  <c r="BD15" i="11"/>
  <c r="BC15" i="11"/>
  <c r="BB15" i="11"/>
  <c r="BA15" i="11"/>
  <c r="AZ15" i="11"/>
  <c r="BK15" i="11" s="1"/>
  <c r="AX15" i="11"/>
  <c r="AW15" i="11"/>
  <c r="AV15" i="11"/>
  <c r="AU15" i="11"/>
  <c r="AT15" i="11"/>
  <c r="L15" i="11" s="1"/>
  <c r="H15" i="11" s="1"/>
  <c r="AS15" i="11"/>
  <c r="AR15" i="11"/>
  <c r="AQ15" i="11"/>
  <c r="AP15" i="11"/>
  <c r="AO15" i="11"/>
  <c r="AN15" i="11"/>
  <c r="AL15" i="11"/>
  <c r="BJ14" i="11"/>
  <c r="BI14" i="11"/>
  <c r="BH14" i="11"/>
  <c r="BG14" i="11"/>
  <c r="BF14" i="11"/>
  <c r="BE14" i="11"/>
  <c r="BD14" i="11"/>
  <c r="BC14" i="11"/>
  <c r="BB14" i="11"/>
  <c r="BA14" i="11"/>
  <c r="BK14" i="11" s="1"/>
  <c r="AZ14" i="11"/>
  <c r="AX14" i="11"/>
  <c r="AW14" i="11"/>
  <c r="AV14" i="11"/>
  <c r="AU14" i="11"/>
  <c r="AT14" i="11"/>
  <c r="AS14" i="11"/>
  <c r="AR14" i="11"/>
  <c r="AQ14" i="11"/>
  <c r="L14" i="11" s="1"/>
  <c r="H14" i="11" s="1"/>
  <c r="F14" i="11" s="1"/>
  <c r="E14" i="11" s="1"/>
  <c r="AP14" i="11"/>
  <c r="AO14" i="11"/>
  <c r="AN14" i="11"/>
  <c r="AL14" i="11"/>
  <c r="BM13" i="11"/>
  <c r="BJ13" i="11"/>
  <c r="BI13" i="11"/>
  <c r="BH13" i="11"/>
  <c r="BG13" i="11"/>
  <c r="BF13" i="11"/>
  <c r="BE13" i="11"/>
  <c r="BD13" i="11"/>
  <c r="BC13" i="11"/>
  <c r="BB13" i="11"/>
  <c r="BA13" i="11"/>
  <c r="BK13" i="11" s="1"/>
  <c r="AZ13" i="11"/>
  <c r="AX13" i="11"/>
  <c r="AW13" i="11"/>
  <c r="AV13" i="11"/>
  <c r="AU13" i="11"/>
  <c r="AT13" i="11"/>
  <c r="AS13" i="11"/>
  <c r="AR13" i="11"/>
  <c r="AQ13" i="11"/>
  <c r="AP13" i="11"/>
  <c r="AO13" i="11"/>
  <c r="AN13" i="11"/>
  <c r="L13" i="11" s="1"/>
  <c r="H13" i="11" s="1"/>
  <c r="F13" i="11" s="1"/>
  <c r="E13" i="11" s="1"/>
  <c r="AL13" i="11"/>
  <c r="BJ12" i="11"/>
  <c r="BI12" i="11"/>
  <c r="BH12" i="11"/>
  <c r="BG12" i="11"/>
  <c r="BF12" i="11"/>
  <c r="BE12" i="11"/>
  <c r="BD12" i="11"/>
  <c r="BC12" i="11"/>
  <c r="BB12" i="11"/>
  <c r="BA12" i="11"/>
  <c r="AZ12" i="11"/>
  <c r="BK12" i="11" s="1"/>
  <c r="AX12" i="11"/>
  <c r="AW12" i="11"/>
  <c r="AV12" i="11"/>
  <c r="AU12" i="11"/>
  <c r="AT12" i="11"/>
  <c r="AS12" i="11"/>
  <c r="AR12" i="11"/>
  <c r="AQ12" i="11"/>
  <c r="AP12" i="11"/>
  <c r="AO12" i="11"/>
  <c r="AN12" i="11"/>
  <c r="L12" i="11" s="1"/>
  <c r="H12" i="11" s="1"/>
  <c r="F12" i="11" s="1"/>
  <c r="E12" i="11" s="1"/>
  <c r="AL12" i="11"/>
  <c r="BJ11" i="11"/>
  <c r="BI11" i="11"/>
  <c r="BH11" i="11"/>
  <c r="BG11" i="11"/>
  <c r="BF11" i="11"/>
  <c r="BE11" i="11"/>
  <c r="BD11" i="11"/>
  <c r="BC11" i="11"/>
  <c r="BB11" i="11"/>
  <c r="BA11" i="11"/>
  <c r="AZ11" i="11"/>
  <c r="BK11" i="11" s="1"/>
  <c r="AX11" i="11"/>
  <c r="AW11" i="11"/>
  <c r="AV11" i="11"/>
  <c r="AU11" i="11"/>
  <c r="AT11" i="11"/>
  <c r="AS11" i="11"/>
  <c r="AR11" i="11"/>
  <c r="AQ11" i="11"/>
  <c r="AP11" i="11"/>
  <c r="AO11" i="11"/>
  <c r="AN11" i="11"/>
  <c r="AL11" i="11"/>
  <c r="BJ10" i="11"/>
  <c r="BI10" i="11"/>
  <c r="BH10" i="11"/>
  <c r="BG10" i="11"/>
  <c r="BF10" i="11"/>
  <c r="BE10" i="11"/>
  <c r="BD10" i="11"/>
  <c r="BC10" i="11"/>
  <c r="BB10" i="11"/>
  <c r="BA10" i="11"/>
  <c r="BK10" i="11" s="1"/>
  <c r="AZ10" i="11"/>
  <c r="AX10" i="11"/>
  <c r="AW10" i="11"/>
  <c r="AV10" i="11"/>
  <c r="AU10" i="11"/>
  <c r="AT10" i="11"/>
  <c r="AS10" i="11"/>
  <c r="AR10" i="11"/>
  <c r="AQ10" i="11"/>
  <c r="L10" i="11" s="1"/>
  <c r="H10" i="11" s="1"/>
  <c r="AP10" i="11"/>
  <c r="AO10" i="11"/>
  <c r="AN10" i="11"/>
  <c r="AL10" i="11"/>
  <c r="BJ9" i="11"/>
  <c r="BI9" i="11"/>
  <c r="BH9" i="11"/>
  <c r="BG9" i="11"/>
  <c r="BF9" i="11"/>
  <c r="BE9" i="11"/>
  <c r="BD9" i="11"/>
  <c r="BC9" i="11"/>
  <c r="BB9" i="11"/>
  <c r="BA9" i="11"/>
  <c r="BK9" i="11" s="1"/>
  <c r="AZ9" i="11"/>
  <c r="AX9" i="11"/>
  <c r="AW9" i="11"/>
  <c r="AV9" i="11"/>
  <c r="AU9" i="11"/>
  <c r="AT9" i="11"/>
  <c r="AS9" i="11"/>
  <c r="AR9" i="11"/>
  <c r="AQ9" i="11"/>
  <c r="AP9" i="11"/>
  <c r="AO9" i="11"/>
  <c r="AN9" i="11"/>
  <c r="L9" i="11" s="1"/>
  <c r="H9" i="11" s="1"/>
  <c r="AL9" i="11"/>
  <c r="BJ8" i="11"/>
  <c r="BI8" i="11"/>
  <c r="BH8" i="11"/>
  <c r="BG8" i="11"/>
  <c r="BF8" i="11"/>
  <c r="BE8" i="11"/>
  <c r="BD8" i="11"/>
  <c r="BC8" i="11"/>
  <c r="BB8" i="11"/>
  <c r="BA8" i="11"/>
  <c r="AZ8" i="11"/>
  <c r="BL8" i="11" s="1"/>
  <c r="AX8" i="11"/>
  <c r="AW8" i="11"/>
  <c r="AV8" i="11"/>
  <c r="AU8" i="11"/>
  <c r="AT8" i="11"/>
  <c r="AS8" i="11"/>
  <c r="AR8" i="11"/>
  <c r="AQ8" i="11"/>
  <c r="AP8" i="11"/>
  <c r="AO8" i="11"/>
  <c r="AN8" i="11"/>
  <c r="L8" i="11" s="1"/>
  <c r="H8" i="11" s="1"/>
  <c r="AL8" i="11"/>
  <c r="BJ7" i="11"/>
  <c r="BI7" i="11"/>
  <c r="BH7" i="11"/>
  <c r="BG7" i="11"/>
  <c r="BF7" i="11"/>
  <c r="BE7" i="11"/>
  <c r="BD7" i="11"/>
  <c r="BC7" i="11"/>
  <c r="BB7" i="11"/>
  <c r="BA7" i="11"/>
  <c r="AZ7" i="11"/>
  <c r="BL7" i="11" s="1"/>
  <c r="AX7" i="11"/>
  <c r="AW7" i="11"/>
  <c r="AV7" i="11"/>
  <c r="AU7" i="11"/>
  <c r="AT7" i="11"/>
  <c r="L7" i="11" s="1"/>
  <c r="H7" i="11" s="1"/>
  <c r="F7" i="11" s="1"/>
  <c r="E7" i="11" s="1"/>
  <c r="AS7" i="11"/>
  <c r="AR7" i="11"/>
  <c r="AQ7" i="11"/>
  <c r="AP7" i="11"/>
  <c r="AO7" i="11"/>
  <c r="AN7" i="11"/>
  <c r="AL7" i="11"/>
  <c r="BJ6" i="11"/>
  <c r="BI6" i="11"/>
  <c r="BH6" i="11"/>
  <c r="BG6" i="11"/>
  <c r="BF6" i="11"/>
  <c r="BE6" i="11"/>
  <c r="BD6" i="11"/>
  <c r="BC6" i="11"/>
  <c r="BB6" i="11"/>
  <c r="BA6" i="11"/>
  <c r="BM6" i="11" s="1"/>
  <c r="AZ6" i="11"/>
  <c r="BK6" i="11" s="1"/>
  <c r="AX6" i="11"/>
  <c r="AW6" i="11"/>
  <c r="AV6" i="11"/>
  <c r="AU6" i="11"/>
  <c r="AT6" i="11"/>
  <c r="AS6" i="11"/>
  <c r="AR6" i="11"/>
  <c r="AQ6" i="11"/>
  <c r="L6" i="11" s="1"/>
  <c r="H6" i="11" s="1"/>
  <c r="F6" i="11" s="1"/>
  <c r="E6" i="11" s="1"/>
  <c r="AP6" i="11"/>
  <c r="AO6" i="11"/>
  <c r="AN6" i="11"/>
  <c r="AL6" i="11"/>
  <c r="BM5" i="11"/>
  <c r="BJ5" i="11"/>
  <c r="BI5" i="11"/>
  <c r="BH5" i="11"/>
  <c r="BG5" i="11"/>
  <c r="BF5" i="11"/>
  <c r="BE5" i="11"/>
  <c r="BD5" i="11"/>
  <c r="BC5" i="11"/>
  <c r="BB5" i="11"/>
  <c r="BA5" i="11"/>
  <c r="BK5" i="11" s="1"/>
  <c r="AZ5" i="11"/>
  <c r="AX5" i="11"/>
  <c r="AW5" i="11"/>
  <c r="AV5" i="11"/>
  <c r="AU5" i="11"/>
  <c r="AT5" i="11"/>
  <c r="AS5" i="11"/>
  <c r="AR5" i="11"/>
  <c r="AQ5" i="11"/>
  <c r="AP5" i="11"/>
  <c r="AO5" i="11"/>
  <c r="AN5" i="11"/>
  <c r="L5" i="11" s="1"/>
  <c r="H5" i="11" s="1"/>
  <c r="AL5" i="11"/>
  <c r="AW1" i="11"/>
  <c r="BL45" i="11" s="1"/>
  <c r="AP1" i="11"/>
  <c r="AT1" i="11" s="1"/>
  <c r="L44" i="11" l="1"/>
  <c r="H44" i="11" s="1"/>
  <c r="F44" i="11" s="1"/>
  <c r="E44" i="11" s="1"/>
  <c r="L11" i="11"/>
  <c r="H11" i="11" s="1"/>
  <c r="F11" i="11" s="1"/>
  <c r="E11" i="11" s="1"/>
  <c r="M30" i="11"/>
  <c r="M28" i="11"/>
  <c r="M29" i="11"/>
  <c r="M43" i="11"/>
  <c r="BN15" i="11"/>
  <c r="N15" i="11" s="1"/>
  <c r="M15" i="11"/>
  <c r="M12" i="11"/>
  <c r="BN12" i="11"/>
  <c r="N12" i="11" s="1"/>
  <c r="M13" i="11"/>
  <c r="M14" i="11"/>
  <c r="M27" i="11"/>
  <c r="M11" i="11"/>
  <c r="M40" i="11"/>
  <c r="M41" i="11"/>
  <c r="BN41" i="11"/>
  <c r="N41" i="11" s="1"/>
  <c r="M42" i="11"/>
  <c r="M26" i="11"/>
  <c r="M39" i="11"/>
  <c r="M17" i="11"/>
  <c r="M46" i="11"/>
  <c r="BN24" i="11"/>
  <c r="N24" i="11" s="1"/>
  <c r="M24" i="11"/>
  <c r="M25" i="11"/>
  <c r="F9" i="11"/>
  <c r="E9" i="11" s="1"/>
  <c r="M9" i="11"/>
  <c r="M23" i="11"/>
  <c r="M36" i="11"/>
  <c r="M37" i="11"/>
  <c r="BN37" i="11"/>
  <c r="N37" i="11" s="1"/>
  <c r="BN38" i="11"/>
  <c r="N38" i="11" s="1"/>
  <c r="M38" i="11"/>
  <c r="M45" i="11"/>
  <c r="BN45" i="11"/>
  <c r="N45" i="11" s="1"/>
  <c r="F8" i="11"/>
  <c r="E8" i="11" s="1"/>
  <c r="M35" i="11"/>
  <c r="M18" i="11"/>
  <c r="F15" i="11"/>
  <c r="E15" i="11" s="1"/>
  <c r="BN6" i="11"/>
  <c r="N6" i="11" s="1"/>
  <c r="M6" i="11"/>
  <c r="F10" i="11"/>
  <c r="E10" i="11" s="1"/>
  <c r="M20" i="11"/>
  <c r="M21" i="11"/>
  <c r="M22" i="11"/>
  <c r="M16" i="11"/>
  <c r="F5" i="11"/>
  <c r="E5" i="11" s="1"/>
  <c r="BN19" i="11"/>
  <c r="N19" i="11" s="1"/>
  <c r="M19" i="11"/>
  <c r="M33" i="11"/>
  <c r="M34" i="11"/>
  <c r="M10" i="11"/>
  <c r="M5" i="11"/>
  <c r="M32" i="11"/>
  <c r="BN31" i="11"/>
  <c r="N31" i="11" s="1"/>
  <c r="M31" i="11"/>
  <c r="M44" i="11"/>
  <c r="BK8" i="11"/>
  <c r="BM25" i="11"/>
  <c r="BL12" i="11"/>
  <c r="BL16" i="11"/>
  <c r="BN16" i="11" s="1"/>
  <c r="N16" i="11" s="1"/>
  <c r="BL20" i="11"/>
  <c r="BN20" i="11" s="1"/>
  <c r="N20" i="11" s="1"/>
  <c r="BL24" i="11"/>
  <c r="BL28" i="11"/>
  <c r="BN28" i="11" s="1"/>
  <c r="N28" i="11" s="1"/>
  <c r="BL32" i="11"/>
  <c r="BN32" i="11" s="1"/>
  <c r="N32" i="11" s="1"/>
  <c r="BL36" i="11"/>
  <c r="BN36" i="11" s="1"/>
  <c r="N36" i="11" s="1"/>
  <c r="BL40" i="11"/>
  <c r="BN40" i="11" s="1"/>
  <c r="N40" i="11" s="1"/>
  <c r="BL44" i="11"/>
  <c r="BN44" i="11" s="1"/>
  <c r="N44" i="11" s="1"/>
  <c r="BM8" i="11"/>
  <c r="BM12" i="11"/>
  <c r="BM16" i="11"/>
  <c r="BM20" i="11"/>
  <c r="BM24" i="11"/>
  <c r="BM28" i="11"/>
  <c r="BM32" i="11"/>
  <c r="BM36" i="11"/>
  <c r="BM40" i="11"/>
  <c r="BM44" i="11"/>
  <c r="BK7" i="11"/>
  <c r="BL11" i="11"/>
  <c r="BN11" i="11" s="1"/>
  <c r="N11" i="11" s="1"/>
  <c r="BL15" i="11"/>
  <c r="BL19" i="11"/>
  <c r="BL23" i="11"/>
  <c r="BN23" i="11" s="1"/>
  <c r="N23" i="11" s="1"/>
  <c r="BL27" i="11"/>
  <c r="BN27" i="11" s="1"/>
  <c r="N27" i="11" s="1"/>
  <c r="BL31" i="11"/>
  <c r="BL35" i="11"/>
  <c r="BN35" i="11" s="1"/>
  <c r="N35" i="11" s="1"/>
  <c r="BL39" i="11"/>
  <c r="BN39" i="11" s="1"/>
  <c r="N39" i="11" s="1"/>
  <c r="BL43" i="11"/>
  <c r="BN43" i="11" s="1"/>
  <c r="N43" i="11" s="1"/>
  <c r="BM9" i="11"/>
  <c r="BM29" i="11"/>
  <c r="BM7" i="11"/>
  <c r="BM11" i="11"/>
  <c r="BM15" i="11"/>
  <c r="BM19" i="11"/>
  <c r="BM23" i="11"/>
  <c r="BM27" i="11"/>
  <c r="BM31" i="11"/>
  <c r="BM35" i="11"/>
  <c r="BM39" i="11"/>
  <c r="BM43" i="11"/>
  <c r="BL6" i="11"/>
  <c r="BL10" i="11"/>
  <c r="BN10" i="11" s="1"/>
  <c r="N10" i="11" s="1"/>
  <c r="BL14" i="11"/>
  <c r="BN14" i="11" s="1"/>
  <c r="N14" i="11" s="1"/>
  <c r="BL18" i="11"/>
  <c r="BN18" i="11" s="1"/>
  <c r="N18" i="11" s="1"/>
  <c r="BL22" i="11"/>
  <c r="BN22" i="11" s="1"/>
  <c r="N22" i="11" s="1"/>
  <c r="BL26" i="11"/>
  <c r="BN26" i="11" s="1"/>
  <c r="N26" i="11" s="1"/>
  <c r="BL30" i="11"/>
  <c r="BN30" i="11" s="1"/>
  <c r="N30" i="11" s="1"/>
  <c r="BL34" i="11"/>
  <c r="BN34" i="11" s="1"/>
  <c r="N34" i="11" s="1"/>
  <c r="BL38" i="11"/>
  <c r="BL42" i="11"/>
  <c r="BN42" i="11" s="1"/>
  <c r="N42" i="11" s="1"/>
  <c r="BL46" i="11"/>
  <c r="BN46" i="11" s="1"/>
  <c r="N46" i="11" s="1"/>
  <c r="BM14" i="11"/>
  <c r="BM18" i="11"/>
  <c r="BM22" i="11"/>
  <c r="BM26" i="11"/>
  <c r="BM30" i="11"/>
  <c r="BM34" i="11"/>
  <c r="BM38" i="11"/>
  <c r="BM42" i="11"/>
  <c r="BM46" i="11"/>
  <c r="BM10" i="11"/>
  <c r="BL5" i="11"/>
  <c r="N5" i="11" s="1"/>
  <c r="BL9" i="11"/>
  <c r="BN9" i="11" s="1"/>
  <c r="N9" i="11" s="1"/>
  <c r="BL13" i="11"/>
  <c r="BN13" i="11" s="1"/>
  <c r="N13" i="11" s="1"/>
  <c r="BL17" i="11"/>
  <c r="BN17" i="11" s="1"/>
  <c r="N17" i="11" s="1"/>
  <c r="BL21" i="11"/>
  <c r="BN21" i="11" s="1"/>
  <c r="N21" i="11" s="1"/>
  <c r="BL25" i="11"/>
  <c r="BN25" i="11" s="1"/>
  <c r="N25" i="11" s="1"/>
  <c r="BL29" i="11"/>
  <c r="BN29" i="11" s="1"/>
  <c r="N29" i="11" s="1"/>
  <c r="BL33" i="11"/>
  <c r="BN33" i="11" s="1"/>
  <c r="N33" i="11" s="1"/>
  <c r="BL37" i="11"/>
  <c r="BL41" i="11"/>
  <c r="BF5" i="10"/>
  <c r="BB5" i="10"/>
  <c r="BN7" i="11" l="1"/>
  <c r="N7" i="11" s="1"/>
  <c r="M7" i="11"/>
  <c r="M8" i="11"/>
  <c r="BN8" i="11"/>
  <c r="N8" i="11" s="1"/>
  <c r="A40" i="10" l="1"/>
  <c r="BJ39" i="10"/>
  <c r="BI39" i="10"/>
  <c r="BH39" i="10"/>
  <c r="BF39" i="10"/>
  <c r="BE39" i="10"/>
  <c r="BD39" i="10"/>
  <c r="BA39" i="10"/>
  <c r="AZ39" i="10"/>
  <c r="AQ39" i="10"/>
  <c r="AL39" i="10"/>
  <c r="A39" i="10"/>
  <c r="BA25" i="10" s="1"/>
  <c r="BJ38" i="10"/>
  <c r="BI38" i="10"/>
  <c r="BH38" i="10"/>
  <c r="BG38" i="10"/>
  <c r="BF38" i="10"/>
  <c r="BE38" i="10"/>
  <c r="BD38" i="10"/>
  <c r="BC38" i="10"/>
  <c r="BB38" i="10"/>
  <c r="BA38" i="10"/>
  <c r="AZ38" i="10"/>
  <c r="AX38" i="10"/>
  <c r="AW38" i="10"/>
  <c r="AV38" i="10"/>
  <c r="AU38" i="10"/>
  <c r="AT38" i="10"/>
  <c r="AS38" i="10"/>
  <c r="AR38" i="10"/>
  <c r="AQ38" i="10"/>
  <c r="AP38" i="10"/>
  <c r="AO38" i="10"/>
  <c r="AN38" i="10"/>
  <c r="AL38" i="10"/>
  <c r="BJ37" i="10"/>
  <c r="BI37" i="10"/>
  <c r="BG37" i="10"/>
  <c r="BF37" i="10"/>
  <c r="BE37" i="10"/>
  <c r="BD37" i="10"/>
  <c r="BC37" i="10"/>
  <c r="BB37" i="10"/>
  <c r="BA37" i="10"/>
  <c r="AZ37" i="10"/>
  <c r="AX37" i="10"/>
  <c r="AW37" i="10"/>
  <c r="AV37" i="10"/>
  <c r="AU37" i="10"/>
  <c r="AT37" i="10"/>
  <c r="AS37" i="10"/>
  <c r="AR37" i="10"/>
  <c r="AQ37" i="10"/>
  <c r="AP37" i="10"/>
  <c r="AO37" i="10"/>
  <c r="AN37" i="10"/>
  <c r="AL37" i="10"/>
  <c r="BJ36" i="10"/>
  <c r="BI36" i="10"/>
  <c r="BH36" i="10"/>
  <c r="BG36" i="10"/>
  <c r="BF36" i="10"/>
  <c r="BE36" i="10"/>
  <c r="BD36" i="10"/>
  <c r="BC36" i="10"/>
  <c r="BB36" i="10"/>
  <c r="BA36" i="10"/>
  <c r="AZ36" i="10"/>
  <c r="AX36" i="10"/>
  <c r="AW36" i="10"/>
  <c r="AV36" i="10"/>
  <c r="AU36" i="10"/>
  <c r="AT36" i="10"/>
  <c r="AS36" i="10"/>
  <c r="AR36" i="10"/>
  <c r="AQ36" i="10"/>
  <c r="AP36" i="10"/>
  <c r="AO36" i="10"/>
  <c r="AN36" i="10"/>
  <c r="AL36" i="10"/>
  <c r="BJ35" i="10"/>
  <c r="BI35" i="10"/>
  <c r="BH35" i="10"/>
  <c r="BG35" i="10"/>
  <c r="BF35" i="10"/>
  <c r="BE35" i="10"/>
  <c r="BD35" i="10"/>
  <c r="BC35" i="10"/>
  <c r="BB35" i="10"/>
  <c r="BA35" i="10"/>
  <c r="AZ35" i="10"/>
  <c r="AX35" i="10"/>
  <c r="AW35" i="10"/>
  <c r="AV35" i="10"/>
  <c r="AU35" i="10"/>
  <c r="AT35" i="10"/>
  <c r="AS35" i="10"/>
  <c r="AR35" i="10"/>
  <c r="AQ35" i="10"/>
  <c r="AP35" i="10"/>
  <c r="AO35" i="10"/>
  <c r="AN35" i="10"/>
  <c r="L35" i="10" s="1"/>
  <c r="H35" i="10" s="1"/>
  <c r="F35" i="10" s="1"/>
  <c r="E35" i="10" s="1"/>
  <c r="AL35" i="10"/>
  <c r="BJ34" i="10"/>
  <c r="BI34" i="10"/>
  <c r="BH34" i="10"/>
  <c r="BG34" i="10"/>
  <c r="BF34" i="10"/>
  <c r="BE34" i="10"/>
  <c r="BD34" i="10"/>
  <c r="BC34" i="10"/>
  <c r="BB34" i="10"/>
  <c r="BA34" i="10"/>
  <c r="AZ34" i="10"/>
  <c r="AX34" i="10"/>
  <c r="AW34" i="10"/>
  <c r="AV34" i="10"/>
  <c r="AU34" i="10"/>
  <c r="AT34" i="10"/>
  <c r="AS34" i="10"/>
  <c r="AR34" i="10"/>
  <c r="AQ34" i="10"/>
  <c r="AP34" i="10"/>
  <c r="AO34" i="10"/>
  <c r="L34" i="10" s="1"/>
  <c r="H34" i="10" s="1"/>
  <c r="F34" i="10" s="1"/>
  <c r="E34" i="10" s="1"/>
  <c r="AN34" i="10"/>
  <c r="AL34" i="10"/>
  <c r="BJ33" i="10"/>
  <c r="BI33" i="10"/>
  <c r="BH33" i="10"/>
  <c r="BG33" i="10"/>
  <c r="BF33" i="10"/>
  <c r="BE33" i="10"/>
  <c r="BD33" i="10"/>
  <c r="BC33" i="10"/>
  <c r="BB33" i="10"/>
  <c r="BA33" i="10"/>
  <c r="AZ33" i="10"/>
  <c r="AX33" i="10"/>
  <c r="AW33" i="10"/>
  <c r="AV33" i="10"/>
  <c r="AU33" i="10"/>
  <c r="AT33" i="10"/>
  <c r="AS33" i="10"/>
  <c r="AR33" i="10"/>
  <c r="AQ33" i="10"/>
  <c r="AP33" i="10"/>
  <c r="AO33" i="10"/>
  <c r="AN33" i="10"/>
  <c r="AL33" i="10"/>
  <c r="BJ32" i="10"/>
  <c r="BI32" i="10"/>
  <c r="BH32" i="10"/>
  <c r="BG32" i="10"/>
  <c r="BF32" i="10"/>
  <c r="BE32" i="10"/>
  <c r="BD32" i="10"/>
  <c r="BC32" i="10"/>
  <c r="BB32" i="10"/>
  <c r="BA32" i="10"/>
  <c r="AZ32" i="10"/>
  <c r="AX32" i="10"/>
  <c r="AW32" i="10"/>
  <c r="AV32" i="10"/>
  <c r="AU32" i="10"/>
  <c r="AT32" i="10"/>
  <c r="AS32" i="10"/>
  <c r="AR32" i="10"/>
  <c r="AQ32" i="10"/>
  <c r="AP32" i="10"/>
  <c r="AO32" i="10"/>
  <c r="AN32" i="10"/>
  <c r="AL32" i="10"/>
  <c r="BJ31" i="10"/>
  <c r="BI31" i="10"/>
  <c r="BH31" i="10"/>
  <c r="BG31" i="10"/>
  <c r="BF31" i="10"/>
  <c r="BE31" i="10"/>
  <c r="BD31" i="10"/>
  <c r="BC31" i="10"/>
  <c r="BB31" i="10"/>
  <c r="BA31" i="10"/>
  <c r="AZ31" i="10"/>
  <c r="BK31" i="10" s="1"/>
  <c r="AX31" i="10"/>
  <c r="AW31" i="10"/>
  <c r="AV31" i="10"/>
  <c r="AU31" i="10"/>
  <c r="AT31" i="10"/>
  <c r="AS31" i="10"/>
  <c r="AR31" i="10"/>
  <c r="AQ31" i="10"/>
  <c r="AP31" i="10"/>
  <c r="AO31" i="10"/>
  <c r="AN31" i="10"/>
  <c r="AL31" i="10"/>
  <c r="BJ30" i="10"/>
  <c r="BI30" i="10"/>
  <c r="BH30" i="10"/>
  <c r="BG30" i="10"/>
  <c r="BF30" i="10"/>
  <c r="BE30" i="10"/>
  <c r="BD30" i="10"/>
  <c r="BC30" i="10"/>
  <c r="BB30" i="10"/>
  <c r="BA30" i="10"/>
  <c r="AZ30" i="10"/>
  <c r="AX30" i="10"/>
  <c r="AW30" i="10"/>
  <c r="AV30" i="10"/>
  <c r="L30" i="10" s="1"/>
  <c r="H30" i="10" s="1"/>
  <c r="F30" i="10" s="1"/>
  <c r="E30" i="10" s="1"/>
  <c r="AU30" i="10"/>
  <c r="AT30" i="10"/>
  <c r="AS30" i="10"/>
  <c r="AR30" i="10"/>
  <c r="AQ30" i="10"/>
  <c r="AP30" i="10"/>
  <c r="AO30" i="10"/>
  <c r="AN30" i="10"/>
  <c r="AL30" i="10"/>
  <c r="BJ29" i="10"/>
  <c r="BI29" i="10"/>
  <c r="BH29" i="10"/>
  <c r="BG29" i="10"/>
  <c r="BF29" i="10"/>
  <c r="BE29" i="10"/>
  <c r="BD29" i="10"/>
  <c r="BC29" i="10"/>
  <c r="BB29" i="10"/>
  <c r="BA29" i="10"/>
  <c r="AZ29" i="10"/>
  <c r="AX29" i="10"/>
  <c r="AW29" i="10"/>
  <c r="AV29" i="10"/>
  <c r="AU29" i="10"/>
  <c r="AT29" i="10"/>
  <c r="AS29" i="10"/>
  <c r="AR29" i="10"/>
  <c r="AQ29" i="10"/>
  <c r="AP29" i="10"/>
  <c r="AO29" i="10"/>
  <c r="AN29" i="10"/>
  <c r="AL29" i="10"/>
  <c r="BJ28" i="10"/>
  <c r="BI28" i="10"/>
  <c r="BH28" i="10"/>
  <c r="BG28" i="10"/>
  <c r="BF28" i="10"/>
  <c r="BE28" i="10"/>
  <c r="BD28" i="10"/>
  <c r="BC28" i="10"/>
  <c r="BB28" i="10"/>
  <c r="BA28" i="10"/>
  <c r="AZ28" i="10"/>
  <c r="AX28" i="10"/>
  <c r="AW28" i="10"/>
  <c r="AV28" i="10"/>
  <c r="AU28" i="10"/>
  <c r="AT28" i="10"/>
  <c r="AS28" i="10"/>
  <c r="AR28" i="10"/>
  <c r="AQ28" i="10"/>
  <c r="AP28" i="10"/>
  <c r="AO28" i="10"/>
  <c r="AN28" i="10"/>
  <c r="AL28" i="10"/>
  <c r="BJ27" i="10"/>
  <c r="BI27" i="10"/>
  <c r="BH27" i="10"/>
  <c r="BG27" i="10"/>
  <c r="BF27" i="10"/>
  <c r="BE27" i="10"/>
  <c r="BD27" i="10"/>
  <c r="BC27" i="10"/>
  <c r="BB27" i="10"/>
  <c r="BA27" i="10"/>
  <c r="AZ27" i="10"/>
  <c r="AX27" i="10"/>
  <c r="AW27" i="10"/>
  <c r="AV27" i="10"/>
  <c r="AU27" i="10"/>
  <c r="AT27" i="10"/>
  <c r="AS27" i="10"/>
  <c r="AR27" i="10"/>
  <c r="AQ27" i="10"/>
  <c r="AP27" i="10"/>
  <c r="AO27" i="10"/>
  <c r="AN27" i="10"/>
  <c r="AL27" i="10"/>
  <c r="BJ26" i="10"/>
  <c r="BI26" i="10"/>
  <c r="BH26" i="10"/>
  <c r="BG26" i="10"/>
  <c r="BF26" i="10"/>
  <c r="BE26" i="10"/>
  <c r="BD26" i="10"/>
  <c r="BC26" i="10"/>
  <c r="BB26" i="10"/>
  <c r="BA26" i="10"/>
  <c r="AZ26" i="10"/>
  <c r="AX26" i="10"/>
  <c r="AW26" i="10"/>
  <c r="AV26" i="10"/>
  <c r="AU26" i="10"/>
  <c r="AT26" i="10"/>
  <c r="AS26" i="10"/>
  <c r="AR26" i="10"/>
  <c r="AQ26" i="10"/>
  <c r="AP26" i="10"/>
  <c r="AO26" i="10"/>
  <c r="AN26" i="10"/>
  <c r="AL26" i="10"/>
  <c r="BJ25" i="10"/>
  <c r="BI25" i="10"/>
  <c r="BH25" i="10"/>
  <c r="BG25" i="10"/>
  <c r="BF25" i="10"/>
  <c r="BE25" i="10"/>
  <c r="BD25" i="10"/>
  <c r="BC25" i="10"/>
  <c r="BB25" i="10"/>
  <c r="AZ25" i="10"/>
  <c r="AX25" i="10"/>
  <c r="AW25" i="10"/>
  <c r="AV25" i="10"/>
  <c r="AU25" i="10"/>
  <c r="AT25" i="10"/>
  <c r="AS25" i="10"/>
  <c r="AR25" i="10"/>
  <c r="AQ25" i="10"/>
  <c r="AP25" i="10"/>
  <c r="AO25" i="10"/>
  <c r="AN25" i="10"/>
  <c r="AL25" i="10"/>
  <c r="BJ24" i="10"/>
  <c r="BI24" i="10"/>
  <c r="BH24" i="10"/>
  <c r="BG24" i="10"/>
  <c r="BF24" i="10"/>
  <c r="BE24" i="10"/>
  <c r="BD24" i="10"/>
  <c r="BC24" i="10"/>
  <c r="BB24" i="10"/>
  <c r="BA24" i="10"/>
  <c r="AZ24" i="10"/>
  <c r="AX24" i="10"/>
  <c r="AW24" i="10"/>
  <c r="AV24" i="10"/>
  <c r="AU24" i="10"/>
  <c r="AT24" i="10"/>
  <c r="AS24" i="10"/>
  <c r="AR24" i="10"/>
  <c r="AQ24" i="10"/>
  <c r="AP24" i="10"/>
  <c r="AO24" i="10"/>
  <c r="AN24" i="10"/>
  <c r="AL24" i="10"/>
  <c r="BJ23" i="10"/>
  <c r="BI23" i="10"/>
  <c r="BH23" i="10"/>
  <c r="BG23" i="10"/>
  <c r="BF23" i="10"/>
  <c r="BE23" i="10"/>
  <c r="BD23" i="10"/>
  <c r="BC23" i="10"/>
  <c r="BB23" i="10"/>
  <c r="BA23" i="10"/>
  <c r="AZ23" i="10"/>
  <c r="AX23" i="10"/>
  <c r="AW23" i="10"/>
  <c r="AV23" i="10"/>
  <c r="AU23" i="10"/>
  <c r="AT23" i="10"/>
  <c r="AS23" i="10"/>
  <c r="AR23" i="10"/>
  <c r="AQ23" i="10"/>
  <c r="AP23" i="10"/>
  <c r="AO23" i="10"/>
  <c r="AN23" i="10"/>
  <c r="AL23" i="10"/>
  <c r="BJ22" i="10"/>
  <c r="BI22" i="10"/>
  <c r="BH22" i="10"/>
  <c r="BG22" i="10"/>
  <c r="BF22" i="10"/>
  <c r="BE22" i="10"/>
  <c r="BD22" i="10"/>
  <c r="BC22" i="10"/>
  <c r="BB22" i="10"/>
  <c r="BA22" i="10"/>
  <c r="AZ22" i="10"/>
  <c r="AX22" i="10"/>
  <c r="AW22" i="10"/>
  <c r="AV22" i="10"/>
  <c r="AU22" i="10"/>
  <c r="AT22" i="10"/>
  <c r="AS22" i="10"/>
  <c r="AR22" i="10"/>
  <c r="AQ22" i="10"/>
  <c r="AP22" i="10"/>
  <c r="AO22" i="10"/>
  <c r="AN22" i="10"/>
  <c r="AL22" i="10"/>
  <c r="BJ21" i="10"/>
  <c r="BI21" i="10"/>
  <c r="BH21" i="10"/>
  <c r="BG21" i="10"/>
  <c r="BF21" i="10"/>
  <c r="BE21" i="10"/>
  <c r="BD21" i="10"/>
  <c r="BC21" i="10"/>
  <c r="BB21" i="10"/>
  <c r="BA21" i="10"/>
  <c r="BM21" i="10" s="1"/>
  <c r="AZ21" i="10"/>
  <c r="AX21" i="10"/>
  <c r="AW21" i="10"/>
  <c r="AV21" i="10"/>
  <c r="AU21" i="10"/>
  <c r="AT21" i="10"/>
  <c r="AS21" i="10"/>
  <c r="AR21" i="10"/>
  <c r="AQ21" i="10"/>
  <c r="AP21" i="10"/>
  <c r="AO21" i="10"/>
  <c r="AN21" i="10"/>
  <c r="L21" i="10" s="1"/>
  <c r="H21" i="10" s="1"/>
  <c r="F21" i="10" s="1"/>
  <c r="E21" i="10" s="1"/>
  <c r="AL21" i="10"/>
  <c r="BJ20" i="10"/>
  <c r="BI20" i="10"/>
  <c r="BH20" i="10"/>
  <c r="BG20" i="10"/>
  <c r="BF20" i="10"/>
  <c r="BE20" i="10"/>
  <c r="BD20" i="10"/>
  <c r="BC20" i="10"/>
  <c r="BB20" i="10"/>
  <c r="BA20" i="10"/>
  <c r="BK20" i="10" s="1"/>
  <c r="AZ20" i="10"/>
  <c r="AX20" i="10"/>
  <c r="AW20" i="10"/>
  <c r="AV20" i="10"/>
  <c r="AU20" i="10"/>
  <c r="AT20" i="10"/>
  <c r="AS20" i="10"/>
  <c r="AR20" i="10"/>
  <c r="AQ20" i="10"/>
  <c r="AP20" i="10"/>
  <c r="AO20" i="10"/>
  <c r="AN20" i="10"/>
  <c r="L20" i="10" s="1"/>
  <c r="H20" i="10" s="1"/>
  <c r="F20" i="10" s="1"/>
  <c r="E20" i="10" s="1"/>
  <c r="AL20" i="10"/>
  <c r="BJ19" i="10"/>
  <c r="BI19" i="10"/>
  <c r="BH19" i="10"/>
  <c r="BG19" i="10"/>
  <c r="BF19" i="10"/>
  <c r="BE19" i="10"/>
  <c r="BD19" i="10"/>
  <c r="BC19" i="10"/>
  <c r="BB19" i="10"/>
  <c r="BA19" i="10"/>
  <c r="BK19" i="10" s="1"/>
  <c r="AZ19" i="10"/>
  <c r="AX19" i="10"/>
  <c r="AW19" i="10"/>
  <c r="AV19" i="10"/>
  <c r="AU19" i="10"/>
  <c r="AT19" i="10"/>
  <c r="AS19" i="10"/>
  <c r="AR19" i="10"/>
  <c r="AQ19" i="10"/>
  <c r="AP19" i="10"/>
  <c r="AO19" i="10"/>
  <c r="AN19" i="10"/>
  <c r="AL19" i="10"/>
  <c r="BJ18" i="10"/>
  <c r="BI18" i="10"/>
  <c r="BH18" i="10"/>
  <c r="BG18" i="10"/>
  <c r="BF18" i="10"/>
  <c r="BE18" i="10"/>
  <c r="BD18" i="10"/>
  <c r="BC18" i="10"/>
  <c r="BB18" i="10"/>
  <c r="BA18" i="10"/>
  <c r="AZ18" i="10"/>
  <c r="AX18" i="10"/>
  <c r="AW18" i="10"/>
  <c r="AV18" i="10"/>
  <c r="AU18" i="10"/>
  <c r="AT18" i="10"/>
  <c r="AS18" i="10"/>
  <c r="AR18" i="10"/>
  <c r="AQ18" i="10"/>
  <c r="AP18" i="10"/>
  <c r="AO18" i="10"/>
  <c r="AN18" i="10"/>
  <c r="AL18" i="10"/>
  <c r="BJ17" i="10"/>
  <c r="BI17" i="10"/>
  <c r="BH17" i="10"/>
  <c r="BG17" i="10"/>
  <c r="BF17" i="10"/>
  <c r="BE17" i="10"/>
  <c r="BD17" i="10"/>
  <c r="BC17" i="10"/>
  <c r="BB17" i="10"/>
  <c r="BA17" i="10"/>
  <c r="AZ17" i="10"/>
  <c r="AX17" i="10"/>
  <c r="AW17" i="10"/>
  <c r="AV17" i="10"/>
  <c r="AU17" i="10"/>
  <c r="AT17" i="10"/>
  <c r="AS17" i="10"/>
  <c r="AR17" i="10"/>
  <c r="AQ17" i="10"/>
  <c r="AP17" i="10"/>
  <c r="AO17" i="10"/>
  <c r="AN17" i="10"/>
  <c r="AL17" i="10"/>
  <c r="BJ16" i="10"/>
  <c r="BI16" i="10"/>
  <c r="BH16" i="10"/>
  <c r="BG16" i="10"/>
  <c r="BF16" i="10"/>
  <c r="BE16" i="10"/>
  <c r="BD16" i="10"/>
  <c r="BC16" i="10"/>
  <c r="BB16" i="10"/>
  <c r="BA16" i="10"/>
  <c r="AZ16" i="10"/>
  <c r="AX16" i="10"/>
  <c r="AW16" i="10"/>
  <c r="AV16" i="10"/>
  <c r="AU16" i="10"/>
  <c r="AT16" i="10"/>
  <c r="AS16" i="10"/>
  <c r="AR16" i="10"/>
  <c r="AQ16" i="10"/>
  <c r="AP16" i="10"/>
  <c r="AO16" i="10"/>
  <c r="AN16" i="10"/>
  <c r="AL16" i="10"/>
  <c r="BJ15" i="10"/>
  <c r="BI15" i="10"/>
  <c r="BH15" i="10"/>
  <c r="BG15" i="10"/>
  <c r="BF15" i="10"/>
  <c r="BE15" i="10"/>
  <c r="BD15" i="10"/>
  <c r="BC15" i="10"/>
  <c r="BB15" i="10"/>
  <c r="BA15" i="10"/>
  <c r="AZ15" i="10"/>
  <c r="AX15" i="10"/>
  <c r="AW15" i="10"/>
  <c r="AV15" i="10"/>
  <c r="AU15" i="10"/>
  <c r="AT15" i="10"/>
  <c r="AS15" i="10"/>
  <c r="AR15" i="10"/>
  <c r="AQ15" i="10"/>
  <c r="AP15" i="10"/>
  <c r="AO15" i="10"/>
  <c r="AN15" i="10"/>
  <c r="AL15" i="10"/>
  <c r="BJ14" i="10"/>
  <c r="BM14" i="10" s="1"/>
  <c r="BI14" i="10"/>
  <c r="BH14" i="10"/>
  <c r="BG14" i="10"/>
  <c r="BF14" i="10"/>
  <c r="BE14" i="10"/>
  <c r="BD14" i="10"/>
  <c r="BC14" i="10"/>
  <c r="BB14" i="10"/>
  <c r="BA14" i="10"/>
  <c r="AZ14" i="10"/>
  <c r="BK14" i="10" s="1"/>
  <c r="AX14" i="10"/>
  <c r="AW14" i="10"/>
  <c r="AV14" i="10"/>
  <c r="AU14" i="10"/>
  <c r="AT14" i="10"/>
  <c r="AS14" i="10"/>
  <c r="AR14" i="10"/>
  <c r="AQ14" i="10"/>
  <c r="AP14" i="10"/>
  <c r="AO14" i="10"/>
  <c r="AN14" i="10"/>
  <c r="AL14" i="10"/>
  <c r="BJ13" i="10"/>
  <c r="BI13" i="10"/>
  <c r="BK13" i="10" s="1"/>
  <c r="BH13" i="10"/>
  <c r="BG13" i="10"/>
  <c r="BF13" i="10"/>
  <c r="BE13" i="10"/>
  <c r="BD13" i="10"/>
  <c r="BC13" i="10"/>
  <c r="BB13" i="10"/>
  <c r="BA13" i="10"/>
  <c r="AZ13" i="10"/>
  <c r="AX13" i="10"/>
  <c r="AW13" i="10"/>
  <c r="AV13" i="10"/>
  <c r="L13" i="10" s="1"/>
  <c r="H13" i="10" s="1"/>
  <c r="F13" i="10" s="1"/>
  <c r="E13" i="10" s="1"/>
  <c r="AU13" i="10"/>
  <c r="AT13" i="10"/>
  <c r="AS13" i="10"/>
  <c r="AR13" i="10"/>
  <c r="AQ13" i="10"/>
  <c r="AP13" i="10"/>
  <c r="AO13" i="10"/>
  <c r="AN13" i="10"/>
  <c r="AL13" i="10"/>
  <c r="BJ12" i="10"/>
  <c r="BI12" i="10"/>
  <c r="BH12" i="10"/>
  <c r="BG12" i="10"/>
  <c r="BF12" i="10"/>
  <c r="BE12" i="10"/>
  <c r="BD12" i="10"/>
  <c r="BC12" i="10"/>
  <c r="BB12" i="10"/>
  <c r="BA12" i="10"/>
  <c r="AZ12" i="10"/>
  <c r="AX12" i="10"/>
  <c r="AW12" i="10"/>
  <c r="AV12" i="10"/>
  <c r="AU12" i="10"/>
  <c r="AT12" i="10"/>
  <c r="AS12" i="10"/>
  <c r="AR12" i="10"/>
  <c r="AQ12" i="10"/>
  <c r="AP12" i="10"/>
  <c r="AO12" i="10"/>
  <c r="AN12" i="10"/>
  <c r="AL12" i="10"/>
  <c r="BJ11" i="10"/>
  <c r="BI11" i="10"/>
  <c r="BH11" i="10"/>
  <c r="BG11" i="10"/>
  <c r="BF11" i="10"/>
  <c r="BE11" i="10"/>
  <c r="BD11" i="10"/>
  <c r="BC11" i="10"/>
  <c r="BB11" i="10"/>
  <c r="BA11" i="10"/>
  <c r="AZ11" i="10"/>
  <c r="AX11" i="10"/>
  <c r="AW11" i="10"/>
  <c r="AV11" i="10"/>
  <c r="AU11" i="10"/>
  <c r="AT11" i="10"/>
  <c r="AS11" i="10"/>
  <c r="AR11" i="10"/>
  <c r="AQ11" i="10"/>
  <c r="AP11" i="10"/>
  <c r="AO11" i="10"/>
  <c r="AN11" i="10"/>
  <c r="AL11" i="10"/>
  <c r="BJ10" i="10"/>
  <c r="BI10" i="10"/>
  <c r="BH10" i="10"/>
  <c r="BG10" i="10"/>
  <c r="BF10" i="10"/>
  <c r="BE10" i="10"/>
  <c r="BD10" i="10"/>
  <c r="BC10" i="10"/>
  <c r="BB10" i="10"/>
  <c r="BA10" i="10"/>
  <c r="AZ10" i="10"/>
  <c r="AX10" i="10"/>
  <c r="AW10" i="10"/>
  <c r="AV10" i="10"/>
  <c r="AU10" i="10"/>
  <c r="AT10" i="10"/>
  <c r="AS10" i="10"/>
  <c r="AR10" i="10"/>
  <c r="AQ10" i="10"/>
  <c r="AP10" i="10"/>
  <c r="AO10" i="10"/>
  <c r="AN10" i="10"/>
  <c r="AL10" i="10"/>
  <c r="BJ9" i="10"/>
  <c r="BI9" i="10"/>
  <c r="BH9" i="10"/>
  <c r="BG9" i="10"/>
  <c r="BF9" i="10"/>
  <c r="BE9" i="10"/>
  <c r="BD9" i="10"/>
  <c r="BC9" i="10"/>
  <c r="BB9" i="10"/>
  <c r="BA9" i="10"/>
  <c r="AZ9" i="10"/>
  <c r="BM9" i="10" s="1"/>
  <c r="AX9" i="10"/>
  <c r="AW9" i="10"/>
  <c r="AV9" i="10"/>
  <c r="AU9" i="10"/>
  <c r="AT9" i="10"/>
  <c r="AS9" i="10"/>
  <c r="AR9" i="10"/>
  <c r="AQ9" i="10"/>
  <c r="AP9" i="10"/>
  <c r="AO9" i="10"/>
  <c r="AN9" i="10"/>
  <c r="AL9" i="10"/>
  <c r="BJ8" i="10"/>
  <c r="BI8" i="10"/>
  <c r="BH8" i="10"/>
  <c r="BG8" i="10"/>
  <c r="BF8" i="10"/>
  <c r="BE8" i="10"/>
  <c r="BD8" i="10"/>
  <c r="BC8" i="10"/>
  <c r="BB8" i="10"/>
  <c r="BA8" i="10"/>
  <c r="AZ8" i="10"/>
  <c r="BK8" i="10" s="1"/>
  <c r="AX8" i="10"/>
  <c r="AW8" i="10"/>
  <c r="AV8" i="10"/>
  <c r="AU8" i="10"/>
  <c r="AT8" i="10"/>
  <c r="AS8" i="10"/>
  <c r="AR8" i="10"/>
  <c r="AQ8" i="10"/>
  <c r="AP8" i="10"/>
  <c r="AO8" i="10"/>
  <c r="AN8" i="10"/>
  <c r="AL8" i="10"/>
  <c r="BJ7" i="10"/>
  <c r="BI7" i="10"/>
  <c r="BH7" i="10"/>
  <c r="BG7" i="10"/>
  <c r="BF7" i="10"/>
  <c r="BE7" i="10"/>
  <c r="BD7" i="10"/>
  <c r="BC7" i="10"/>
  <c r="BB7" i="10"/>
  <c r="BA7" i="10"/>
  <c r="AZ7" i="10"/>
  <c r="AX7" i="10"/>
  <c r="AW7" i="10"/>
  <c r="AV7" i="10"/>
  <c r="AU7" i="10"/>
  <c r="AT7" i="10"/>
  <c r="AS7" i="10"/>
  <c r="AR7" i="10"/>
  <c r="AQ7" i="10"/>
  <c r="AP7" i="10"/>
  <c r="AO7" i="10"/>
  <c r="AN7" i="10"/>
  <c r="AL7" i="10"/>
  <c r="BJ6" i="10"/>
  <c r="BI6" i="10"/>
  <c r="BH6" i="10"/>
  <c r="BG6" i="10"/>
  <c r="BF6" i="10"/>
  <c r="BE6" i="10"/>
  <c r="BD6" i="10"/>
  <c r="BC6" i="10"/>
  <c r="BB6" i="10"/>
  <c r="BA6" i="10"/>
  <c r="AZ6" i="10"/>
  <c r="AX6" i="10"/>
  <c r="AW6" i="10"/>
  <c r="AV6" i="10"/>
  <c r="AU6" i="10"/>
  <c r="AT6" i="10"/>
  <c r="AS6" i="10"/>
  <c r="AR6" i="10"/>
  <c r="AQ6" i="10"/>
  <c r="AP6" i="10"/>
  <c r="AO6" i="10"/>
  <c r="AN6" i="10"/>
  <c r="AL6" i="10"/>
  <c r="BJ5" i="10"/>
  <c r="BI5" i="10"/>
  <c r="BH5" i="10"/>
  <c r="BG5" i="10"/>
  <c r="BE5" i="10"/>
  <c r="BD5" i="10"/>
  <c r="BC5" i="10"/>
  <c r="BA5" i="10"/>
  <c r="AZ5" i="10"/>
  <c r="AX5" i="10"/>
  <c r="AW5" i="10"/>
  <c r="AV5" i="10"/>
  <c r="AU5" i="10"/>
  <c r="AT5" i="10"/>
  <c r="AS5" i="10"/>
  <c r="AR5" i="10"/>
  <c r="AQ5" i="10"/>
  <c r="AP5" i="10"/>
  <c r="AO5" i="10"/>
  <c r="AN5" i="10"/>
  <c r="AL5" i="10"/>
  <c r="AW1" i="10"/>
  <c r="BM20" i="10" s="1"/>
  <c r="AP1" i="10"/>
  <c r="AT1" i="10" s="1"/>
  <c r="BK25" i="10" l="1"/>
  <c r="BK6" i="10"/>
  <c r="BK10" i="10"/>
  <c r="L18" i="10"/>
  <c r="H18" i="10" s="1"/>
  <c r="F18" i="10" s="1"/>
  <c r="E18" i="10" s="1"/>
  <c r="BK23" i="10"/>
  <c r="BK24" i="10"/>
  <c r="BL5" i="10"/>
  <c r="BK5" i="10"/>
  <c r="L19" i="10"/>
  <c r="H19" i="10" s="1"/>
  <c r="F19" i="10" s="1"/>
  <c r="E19" i="10" s="1"/>
  <c r="L23" i="10"/>
  <c r="H23" i="10" s="1"/>
  <c r="F23" i="10" s="1"/>
  <c r="E23" i="10" s="1"/>
  <c r="BK36" i="10"/>
  <c r="BN36" i="10" s="1"/>
  <c r="N36" i="10" s="1"/>
  <c r="L38" i="10"/>
  <c r="H38" i="10" s="1"/>
  <c r="F38" i="10" s="1"/>
  <c r="E38" i="10" s="1"/>
  <c r="BK38" i="10"/>
  <c r="L5" i="10"/>
  <c r="H5" i="10" s="1"/>
  <c r="F5" i="10" s="1"/>
  <c r="E5" i="10" s="1"/>
  <c r="L12" i="10"/>
  <c r="H12" i="10" s="1"/>
  <c r="F12" i="10" s="1"/>
  <c r="E12" i="10" s="1"/>
  <c r="BK21" i="10"/>
  <c r="M21" i="10" s="1"/>
  <c r="L22" i="10"/>
  <c r="H22" i="10" s="1"/>
  <c r="F22" i="10" s="1"/>
  <c r="E22" i="10" s="1"/>
  <c r="BK35" i="10"/>
  <c r="BK17" i="10"/>
  <c r="BK18" i="10"/>
  <c r="BK22" i="10"/>
  <c r="M22" i="10" s="1"/>
  <c r="L31" i="10"/>
  <c r="H31" i="10" s="1"/>
  <c r="F31" i="10" s="1"/>
  <c r="E31" i="10" s="1"/>
  <c r="BK33" i="10"/>
  <c r="M33" i="10" s="1"/>
  <c r="L33" i="10"/>
  <c r="H33" i="10" s="1"/>
  <c r="F33" i="10" s="1"/>
  <c r="E33" i="10" s="1"/>
  <c r="L17" i="10"/>
  <c r="H17" i="10" s="1"/>
  <c r="F17" i="10" s="1"/>
  <c r="E17" i="10" s="1"/>
  <c r="L6" i="10"/>
  <c r="H6" i="10" s="1"/>
  <c r="L14" i="10"/>
  <c r="H14" i="10" s="1"/>
  <c r="F14" i="10" s="1"/>
  <c r="E14" i="10" s="1"/>
  <c r="L16" i="10"/>
  <c r="H16" i="10" s="1"/>
  <c r="F16" i="10" s="1"/>
  <c r="E16" i="10" s="1"/>
  <c r="L32" i="10"/>
  <c r="H32" i="10" s="1"/>
  <c r="F32" i="10" s="1"/>
  <c r="E32" i="10" s="1"/>
  <c r="BM32" i="10"/>
  <c r="BK34" i="10"/>
  <c r="L7" i="10"/>
  <c r="H7" i="10" s="1"/>
  <c r="F7" i="10" s="1"/>
  <c r="E7" i="10" s="1"/>
  <c r="BK12" i="10"/>
  <c r="BN12" i="10" s="1"/>
  <c r="N12" i="10" s="1"/>
  <c r="L15" i="10"/>
  <c r="H15" i="10" s="1"/>
  <c r="F15" i="10" s="1"/>
  <c r="E15" i="10" s="1"/>
  <c r="BM15" i="10"/>
  <c r="BK29" i="10"/>
  <c r="BK30" i="10"/>
  <c r="BK7" i="10"/>
  <c r="BK11" i="10"/>
  <c r="M11" i="10" s="1"/>
  <c r="BK16" i="10"/>
  <c r="L24" i="10"/>
  <c r="H24" i="10" s="1"/>
  <c r="F24" i="10" s="1"/>
  <c r="E24" i="10" s="1"/>
  <c r="L29" i="10"/>
  <c r="H29" i="10" s="1"/>
  <c r="F29" i="10" s="1"/>
  <c r="E29" i="10" s="1"/>
  <c r="BH37" i="10"/>
  <c r="BK37" i="10" s="1"/>
  <c r="M37" i="10" s="1"/>
  <c r="L11" i="10"/>
  <c r="H11" i="10" s="1"/>
  <c r="F11" i="10" s="1"/>
  <c r="E11" i="10" s="1"/>
  <c r="L25" i="10"/>
  <c r="H25" i="10" s="1"/>
  <c r="F25" i="10" s="1"/>
  <c r="E25" i="10" s="1"/>
  <c r="BK27" i="10"/>
  <c r="M27" i="10" s="1"/>
  <c r="L28" i="10"/>
  <c r="H28" i="10" s="1"/>
  <c r="F28" i="10" s="1"/>
  <c r="E28" i="10" s="1"/>
  <c r="BL8" i="10"/>
  <c r="BM8" i="10"/>
  <c r="BK9" i="10"/>
  <c r="L27" i="10"/>
  <c r="H27" i="10" s="1"/>
  <c r="F27" i="10" s="1"/>
  <c r="E27" i="10" s="1"/>
  <c r="L36" i="10"/>
  <c r="H36" i="10" s="1"/>
  <c r="F36" i="10" s="1"/>
  <c r="E36" i="10" s="1"/>
  <c r="L8" i="10"/>
  <c r="H8" i="10" s="1"/>
  <c r="F8" i="10" s="1"/>
  <c r="E8" i="10" s="1"/>
  <c r="L9" i="10"/>
  <c r="H9" i="10" s="1"/>
  <c r="F9" i="10" s="1"/>
  <c r="E9" i="10" s="1"/>
  <c r="L10" i="10"/>
  <c r="H10" i="10" s="1"/>
  <c r="F10" i="10" s="1"/>
  <c r="E10" i="10" s="1"/>
  <c r="BL35" i="10"/>
  <c r="BN35" i="10" s="1"/>
  <c r="N35" i="10" s="1"/>
  <c r="L26" i="10"/>
  <c r="H26" i="10" s="1"/>
  <c r="F26" i="10" s="1"/>
  <c r="E26" i="10" s="1"/>
  <c r="BK26" i="10"/>
  <c r="BK28" i="10"/>
  <c r="M28" i="10" s="1"/>
  <c r="L37" i="10"/>
  <c r="H37" i="10" s="1"/>
  <c r="F37" i="10" s="1"/>
  <c r="E37" i="10" s="1"/>
  <c r="BM38" i="10"/>
  <c r="M35" i="10"/>
  <c r="M38" i="10"/>
  <c r="M6" i="10"/>
  <c r="M34" i="10"/>
  <c r="M29" i="10"/>
  <c r="M30" i="10"/>
  <c r="M9" i="10"/>
  <c r="M10" i="10"/>
  <c r="F6" i="10"/>
  <c r="E6" i="10" s="1"/>
  <c r="M13" i="10"/>
  <c r="M23" i="10"/>
  <c r="M26" i="10"/>
  <c r="M7" i="10"/>
  <c r="M24" i="10"/>
  <c r="M20" i="10"/>
  <c r="M16" i="10"/>
  <c r="M17" i="10"/>
  <c r="BN8" i="10"/>
  <c r="N8" i="10" s="1"/>
  <c r="BN18" i="10"/>
  <c r="N18" i="10" s="1"/>
  <c r="M18" i="10"/>
  <c r="BM5" i="10"/>
  <c r="BM11" i="10"/>
  <c r="BM17" i="10"/>
  <c r="BM23" i="10"/>
  <c r="BM29" i="10"/>
  <c r="BM35" i="10"/>
  <c r="BM26" i="10"/>
  <c r="BL10" i="10"/>
  <c r="BN10" i="10" s="1"/>
  <c r="N10" i="10" s="1"/>
  <c r="BL16" i="10"/>
  <c r="BN16" i="10" s="1"/>
  <c r="N16" i="10" s="1"/>
  <c r="BL22" i="10"/>
  <c r="BL28" i="10"/>
  <c r="BL34" i="10"/>
  <c r="BM10" i="10"/>
  <c r="BK15" i="10"/>
  <c r="BM16" i="10"/>
  <c r="BM22" i="10"/>
  <c r="BM28" i="10"/>
  <c r="BM34" i="10"/>
  <c r="M8" i="10"/>
  <c r="BL9" i="10"/>
  <c r="BN9" i="10" s="1"/>
  <c r="N9" i="10" s="1"/>
  <c r="M14" i="10"/>
  <c r="BL15" i="10"/>
  <c r="BL21" i="10"/>
  <c r="BN21" i="10" s="1"/>
  <c r="N21" i="10" s="1"/>
  <c r="BL27" i="10"/>
  <c r="BL33" i="10"/>
  <c r="BM27" i="10"/>
  <c r="BK32" i="10"/>
  <c r="BM33" i="10"/>
  <c r="BL14" i="10"/>
  <c r="BN14" i="10" s="1"/>
  <c r="N14" i="10" s="1"/>
  <c r="M19" i="10"/>
  <c r="BL20" i="10"/>
  <c r="BN20" i="10" s="1"/>
  <c r="N20" i="10" s="1"/>
  <c r="M25" i="10"/>
  <c r="BL26" i="10"/>
  <c r="BN26" i="10" s="1"/>
  <c r="N26" i="10" s="1"/>
  <c r="M31" i="10"/>
  <c r="BL32" i="10"/>
  <c r="BL38" i="10"/>
  <c r="BN38" i="10" s="1"/>
  <c r="N38" i="10" s="1"/>
  <c r="BL13" i="10"/>
  <c r="BN13" i="10" s="1"/>
  <c r="N13" i="10" s="1"/>
  <c r="BL19" i="10"/>
  <c r="BN19" i="10" s="1"/>
  <c r="N19" i="10" s="1"/>
  <c r="BM7" i="10"/>
  <c r="BM13" i="10"/>
  <c r="BM19" i="10"/>
  <c r="BM25" i="10"/>
  <c r="BM31" i="10"/>
  <c r="BM37" i="10"/>
  <c r="BL39" i="10"/>
  <c r="BN39" i="10" s="1"/>
  <c r="BL7" i="10"/>
  <c r="BN7" i="10" s="1"/>
  <c r="N7" i="10" s="1"/>
  <c r="BL25" i="10"/>
  <c r="BN25" i="10" s="1"/>
  <c r="N25" i="10" s="1"/>
  <c r="BL37" i="10"/>
  <c r="BL6" i="10"/>
  <c r="BN6" i="10" s="1"/>
  <c r="N6" i="10" s="1"/>
  <c r="BL12" i="10"/>
  <c r="BL18" i="10"/>
  <c r="BL24" i="10"/>
  <c r="BN24" i="10" s="1"/>
  <c r="N24" i="10" s="1"/>
  <c r="BL30" i="10"/>
  <c r="BN30" i="10" s="1"/>
  <c r="N30" i="10" s="1"/>
  <c r="BL36" i="10"/>
  <c r="BM39" i="10"/>
  <c r="BL31" i="10"/>
  <c r="BN31" i="10" s="1"/>
  <c r="N31" i="10" s="1"/>
  <c r="BM6" i="10"/>
  <c r="BM12" i="10"/>
  <c r="BM18" i="10"/>
  <c r="BM24" i="10"/>
  <c r="BM30" i="10"/>
  <c r="BM36" i="10"/>
  <c r="BL11" i="10"/>
  <c r="BN11" i="10" s="1"/>
  <c r="N11" i="10" s="1"/>
  <c r="BL17" i="10"/>
  <c r="BN17" i="10" s="1"/>
  <c r="N17" i="10" s="1"/>
  <c r="BL23" i="10"/>
  <c r="BN23" i="10" s="1"/>
  <c r="N23" i="10" s="1"/>
  <c r="BL29" i="10"/>
  <c r="BN29" i="10" s="1"/>
  <c r="N29" i="10" s="1"/>
  <c r="A46" i="9"/>
  <c r="BJ45" i="9"/>
  <c r="BI45" i="9"/>
  <c r="BH45" i="9"/>
  <c r="BF45" i="9"/>
  <c r="BE45" i="9"/>
  <c r="BD45" i="9"/>
  <c r="BA45" i="9"/>
  <c r="AZ45" i="9"/>
  <c r="AQ45" i="9"/>
  <c r="AL45" i="9"/>
  <c r="A45" i="9"/>
  <c r="BJ44" i="9"/>
  <c r="BI44" i="9"/>
  <c r="BH44" i="9"/>
  <c r="BG44" i="9"/>
  <c r="BF44" i="9"/>
  <c r="BE44" i="9"/>
  <c r="BD44" i="9"/>
  <c r="BC44" i="9"/>
  <c r="BB44" i="9"/>
  <c r="BA44" i="9"/>
  <c r="AZ44" i="9"/>
  <c r="BK44" i="9" s="1"/>
  <c r="AX44" i="9"/>
  <c r="AW44" i="9"/>
  <c r="AV44" i="9"/>
  <c r="AU44" i="9"/>
  <c r="AT44" i="9"/>
  <c r="AS44" i="9"/>
  <c r="AR44" i="9"/>
  <c r="AQ44" i="9"/>
  <c r="AP44" i="9"/>
  <c r="AO44" i="9"/>
  <c r="AN44" i="9"/>
  <c r="L44" i="9" s="1"/>
  <c r="H44" i="9" s="1"/>
  <c r="F44" i="9" s="1"/>
  <c r="E44" i="9" s="1"/>
  <c r="AL44" i="9"/>
  <c r="BK43" i="9"/>
  <c r="BJ43" i="9"/>
  <c r="BI43" i="9"/>
  <c r="BH43" i="9"/>
  <c r="BG43" i="9"/>
  <c r="BF43" i="9"/>
  <c r="BE43" i="9"/>
  <c r="BD43" i="9"/>
  <c r="BC43" i="9"/>
  <c r="BB43" i="9"/>
  <c r="BA43" i="9"/>
  <c r="AZ43" i="9"/>
  <c r="AX43" i="9"/>
  <c r="AW43" i="9"/>
  <c r="L43" i="9" s="1"/>
  <c r="H43" i="9" s="1"/>
  <c r="F43" i="9" s="1"/>
  <c r="E43" i="9" s="1"/>
  <c r="AV43" i="9"/>
  <c r="AU43" i="9"/>
  <c r="AT43" i="9"/>
  <c r="AS43" i="9"/>
  <c r="AR43" i="9"/>
  <c r="AQ43" i="9"/>
  <c r="AP43" i="9"/>
  <c r="AO43" i="9"/>
  <c r="AN43" i="9"/>
  <c r="AL43" i="9"/>
  <c r="BJ42" i="9"/>
  <c r="BI42" i="9"/>
  <c r="BH42" i="9"/>
  <c r="BG42" i="9"/>
  <c r="BF42" i="9"/>
  <c r="BE42" i="9"/>
  <c r="BD42" i="9"/>
  <c r="BC42" i="9"/>
  <c r="BB42" i="9"/>
  <c r="BA42" i="9"/>
  <c r="AZ42" i="9"/>
  <c r="BK42" i="9" s="1"/>
  <c r="AX42" i="9"/>
  <c r="AW42" i="9"/>
  <c r="AV42" i="9"/>
  <c r="AU42" i="9"/>
  <c r="AT42" i="9"/>
  <c r="AS42" i="9"/>
  <c r="AR42" i="9"/>
  <c r="AQ42" i="9"/>
  <c r="AP42" i="9"/>
  <c r="AO42" i="9"/>
  <c r="AN42" i="9"/>
  <c r="L42" i="9" s="1"/>
  <c r="H42" i="9" s="1"/>
  <c r="F42" i="9" s="1"/>
  <c r="E42" i="9" s="1"/>
  <c r="AL42" i="9"/>
  <c r="BJ41" i="9"/>
  <c r="BI41" i="9"/>
  <c r="BH41" i="9"/>
  <c r="BG41" i="9"/>
  <c r="BF41" i="9"/>
  <c r="BE41" i="9"/>
  <c r="BD41" i="9"/>
  <c r="BC41" i="9"/>
  <c r="BB41" i="9"/>
  <c r="BA41" i="9"/>
  <c r="BK41" i="9" s="1"/>
  <c r="AZ41" i="9"/>
  <c r="AX41" i="9"/>
  <c r="AW41" i="9"/>
  <c r="AV41" i="9"/>
  <c r="AU41" i="9"/>
  <c r="AT41" i="9"/>
  <c r="AS41" i="9"/>
  <c r="AR41" i="9"/>
  <c r="AQ41" i="9"/>
  <c r="AP41" i="9"/>
  <c r="AO41" i="9"/>
  <c r="AN41" i="9"/>
  <c r="L41" i="9" s="1"/>
  <c r="H41" i="9" s="1"/>
  <c r="F41" i="9" s="1"/>
  <c r="E41" i="9" s="1"/>
  <c r="AL41" i="9"/>
  <c r="BJ40" i="9"/>
  <c r="BI40" i="9"/>
  <c r="BH40" i="9"/>
  <c r="BG40" i="9"/>
  <c r="BF40" i="9"/>
  <c r="BE40" i="9"/>
  <c r="BD40" i="9"/>
  <c r="BC40" i="9"/>
  <c r="BB40" i="9"/>
  <c r="BA40" i="9"/>
  <c r="AZ40" i="9"/>
  <c r="BK40" i="9" s="1"/>
  <c r="AX40" i="9"/>
  <c r="AW40" i="9"/>
  <c r="AV40" i="9"/>
  <c r="AU40" i="9"/>
  <c r="AT40" i="9"/>
  <c r="AS40" i="9"/>
  <c r="AR40" i="9"/>
  <c r="AQ40" i="9"/>
  <c r="AP40" i="9"/>
  <c r="AO40" i="9"/>
  <c r="AN40" i="9"/>
  <c r="L40" i="9" s="1"/>
  <c r="H40" i="9" s="1"/>
  <c r="F40" i="9" s="1"/>
  <c r="E40" i="9" s="1"/>
  <c r="AL40" i="9"/>
  <c r="BK39" i="9"/>
  <c r="BJ39" i="9"/>
  <c r="BI39" i="9"/>
  <c r="BH39" i="9"/>
  <c r="BG39" i="9"/>
  <c r="BF39" i="9"/>
  <c r="BE39" i="9"/>
  <c r="BD39" i="9"/>
  <c r="BC39" i="9"/>
  <c r="BB39" i="9"/>
  <c r="BA39" i="9"/>
  <c r="AZ39" i="9"/>
  <c r="AX39" i="9"/>
  <c r="AW39" i="9"/>
  <c r="L39" i="9" s="1"/>
  <c r="H39" i="9" s="1"/>
  <c r="F39" i="9" s="1"/>
  <c r="E39" i="9" s="1"/>
  <c r="AV39" i="9"/>
  <c r="AU39" i="9"/>
  <c r="AT39" i="9"/>
  <c r="AS39" i="9"/>
  <c r="AR39" i="9"/>
  <c r="AQ39" i="9"/>
  <c r="AP39" i="9"/>
  <c r="AO39" i="9"/>
  <c r="AN39" i="9"/>
  <c r="AL39" i="9"/>
  <c r="BJ38" i="9"/>
  <c r="BI38" i="9"/>
  <c r="BH38" i="9"/>
  <c r="BG38" i="9"/>
  <c r="BF38" i="9"/>
  <c r="BE38" i="9"/>
  <c r="BD38" i="9"/>
  <c r="BC38" i="9"/>
  <c r="BB38" i="9"/>
  <c r="BA38" i="9"/>
  <c r="AZ38" i="9"/>
  <c r="BK38" i="9" s="1"/>
  <c r="AX38" i="9"/>
  <c r="AW38" i="9"/>
  <c r="AV38" i="9"/>
  <c r="AU38" i="9"/>
  <c r="AT38" i="9"/>
  <c r="AS38" i="9"/>
  <c r="AR38" i="9"/>
  <c r="AQ38" i="9"/>
  <c r="AP38" i="9"/>
  <c r="AO38" i="9"/>
  <c r="AN38" i="9"/>
  <c r="L38" i="9" s="1"/>
  <c r="H38" i="9" s="1"/>
  <c r="F38" i="9" s="1"/>
  <c r="E38" i="9" s="1"/>
  <c r="AL38" i="9"/>
  <c r="BJ37" i="9"/>
  <c r="BI37" i="9"/>
  <c r="BH37" i="9"/>
  <c r="BG37" i="9"/>
  <c r="BF37" i="9"/>
  <c r="BE37" i="9"/>
  <c r="BD37" i="9"/>
  <c r="BC37" i="9"/>
  <c r="BB37" i="9"/>
  <c r="BA37" i="9"/>
  <c r="AZ37" i="9"/>
  <c r="BK37" i="9" s="1"/>
  <c r="AX37" i="9"/>
  <c r="AW37" i="9"/>
  <c r="AV37" i="9"/>
  <c r="AU37" i="9"/>
  <c r="AT37" i="9"/>
  <c r="AS37" i="9"/>
  <c r="AR37" i="9"/>
  <c r="AQ37" i="9"/>
  <c r="AP37" i="9"/>
  <c r="AO37" i="9"/>
  <c r="AN37" i="9"/>
  <c r="L37" i="9" s="1"/>
  <c r="H37" i="9" s="1"/>
  <c r="F37" i="9" s="1"/>
  <c r="E37" i="9" s="1"/>
  <c r="AL37" i="9"/>
  <c r="BJ36" i="9"/>
  <c r="BI36" i="9"/>
  <c r="BH36" i="9"/>
  <c r="BG36" i="9"/>
  <c r="BF36" i="9"/>
  <c r="BE36" i="9"/>
  <c r="BD36" i="9"/>
  <c r="BC36" i="9"/>
  <c r="BB36" i="9"/>
  <c r="BA36" i="9"/>
  <c r="AZ36" i="9"/>
  <c r="BK36" i="9" s="1"/>
  <c r="AX36" i="9"/>
  <c r="AW36" i="9"/>
  <c r="AV36" i="9"/>
  <c r="AU36" i="9"/>
  <c r="AT36" i="9"/>
  <c r="AS36" i="9"/>
  <c r="AR36" i="9"/>
  <c r="AQ36" i="9"/>
  <c r="AP36" i="9"/>
  <c r="AO36" i="9"/>
  <c r="AN36" i="9"/>
  <c r="L36" i="9" s="1"/>
  <c r="H36" i="9" s="1"/>
  <c r="F36" i="9" s="1"/>
  <c r="E36" i="9" s="1"/>
  <c r="AL36" i="9"/>
  <c r="BK35" i="9"/>
  <c r="BJ35" i="9"/>
  <c r="BI35" i="9"/>
  <c r="BH35" i="9"/>
  <c r="BG35" i="9"/>
  <c r="BF35" i="9"/>
  <c r="BE35" i="9"/>
  <c r="BD35" i="9"/>
  <c r="BC35" i="9"/>
  <c r="BB35" i="9"/>
  <c r="BA35" i="9"/>
  <c r="AZ35" i="9"/>
  <c r="AX35" i="9"/>
  <c r="AW35" i="9"/>
  <c r="L35" i="9" s="1"/>
  <c r="H35" i="9" s="1"/>
  <c r="F35" i="9" s="1"/>
  <c r="E35" i="9" s="1"/>
  <c r="AV35" i="9"/>
  <c r="AU35" i="9"/>
  <c r="AT35" i="9"/>
  <c r="AS35" i="9"/>
  <c r="AR35" i="9"/>
  <c r="AQ35" i="9"/>
  <c r="AP35" i="9"/>
  <c r="AO35" i="9"/>
  <c r="AN35" i="9"/>
  <c r="AL35" i="9"/>
  <c r="BJ34" i="9"/>
  <c r="BI34" i="9"/>
  <c r="BH34" i="9"/>
  <c r="BG34" i="9"/>
  <c r="BF34" i="9"/>
  <c r="BE34" i="9"/>
  <c r="BD34" i="9"/>
  <c r="BC34" i="9"/>
  <c r="BB34" i="9"/>
  <c r="BA34" i="9"/>
  <c r="AZ34" i="9"/>
  <c r="BK34" i="9" s="1"/>
  <c r="AX34" i="9"/>
  <c r="AW34" i="9"/>
  <c r="AV34" i="9"/>
  <c r="AU34" i="9"/>
  <c r="AT34" i="9"/>
  <c r="AS34" i="9"/>
  <c r="AR34" i="9"/>
  <c r="AQ34" i="9"/>
  <c r="AP34" i="9"/>
  <c r="AO34" i="9"/>
  <c r="AN34" i="9"/>
  <c r="L34" i="9" s="1"/>
  <c r="H34" i="9" s="1"/>
  <c r="F34" i="9" s="1"/>
  <c r="E34" i="9" s="1"/>
  <c r="AL34" i="9"/>
  <c r="BJ33" i="9"/>
  <c r="BI33" i="9"/>
  <c r="BH33" i="9"/>
  <c r="BG33" i="9"/>
  <c r="BF33" i="9"/>
  <c r="BE33" i="9"/>
  <c r="BD33" i="9"/>
  <c r="BC33" i="9"/>
  <c r="BB33" i="9"/>
  <c r="BA33" i="9"/>
  <c r="AZ33" i="9"/>
  <c r="BK33" i="9" s="1"/>
  <c r="AX33" i="9"/>
  <c r="AW33" i="9"/>
  <c r="AV33" i="9"/>
  <c r="AU33" i="9"/>
  <c r="AT33" i="9"/>
  <c r="AS33" i="9"/>
  <c r="AR33" i="9"/>
  <c r="AQ33" i="9"/>
  <c r="AP33" i="9"/>
  <c r="AO33" i="9"/>
  <c r="AN33" i="9"/>
  <c r="L33" i="9" s="1"/>
  <c r="H33" i="9" s="1"/>
  <c r="F33" i="9" s="1"/>
  <c r="E33" i="9" s="1"/>
  <c r="AL33" i="9"/>
  <c r="BJ32" i="9"/>
  <c r="BI32" i="9"/>
  <c r="BH32" i="9"/>
  <c r="BG32" i="9"/>
  <c r="BF32" i="9"/>
  <c r="BE32" i="9"/>
  <c r="BD32" i="9"/>
  <c r="BC32" i="9"/>
  <c r="BB32" i="9"/>
  <c r="BA32" i="9"/>
  <c r="AZ32" i="9"/>
  <c r="BK32" i="9" s="1"/>
  <c r="AX32" i="9"/>
  <c r="AW32" i="9"/>
  <c r="AV32" i="9"/>
  <c r="AU32" i="9"/>
  <c r="AT32" i="9"/>
  <c r="AS32" i="9"/>
  <c r="AR32" i="9"/>
  <c r="AQ32" i="9"/>
  <c r="AP32" i="9"/>
  <c r="AO32" i="9"/>
  <c r="AN32" i="9"/>
  <c r="L32" i="9" s="1"/>
  <c r="H32" i="9" s="1"/>
  <c r="F32" i="9" s="1"/>
  <c r="E32" i="9" s="1"/>
  <c r="AL32" i="9"/>
  <c r="BK31" i="9"/>
  <c r="BJ31" i="9"/>
  <c r="BI31" i="9"/>
  <c r="BH31" i="9"/>
  <c r="BG31" i="9"/>
  <c r="BF31" i="9"/>
  <c r="BE31" i="9"/>
  <c r="BD31" i="9"/>
  <c r="BC31" i="9"/>
  <c r="BB31" i="9"/>
  <c r="BA31" i="9"/>
  <c r="AZ31" i="9"/>
  <c r="AX31" i="9"/>
  <c r="AW31" i="9"/>
  <c r="L31" i="9" s="1"/>
  <c r="H31" i="9" s="1"/>
  <c r="F31" i="9" s="1"/>
  <c r="E31" i="9" s="1"/>
  <c r="AV31" i="9"/>
  <c r="AU31" i="9"/>
  <c r="AT31" i="9"/>
  <c r="AS31" i="9"/>
  <c r="AR31" i="9"/>
  <c r="AQ31" i="9"/>
  <c r="AP31" i="9"/>
  <c r="AO31" i="9"/>
  <c r="AN31" i="9"/>
  <c r="AL31" i="9"/>
  <c r="BJ30" i="9"/>
  <c r="BI30" i="9"/>
  <c r="BH30" i="9"/>
  <c r="BG30" i="9"/>
  <c r="BF30" i="9"/>
  <c r="BE30" i="9"/>
  <c r="BD30" i="9"/>
  <c r="BC30" i="9"/>
  <c r="BB30" i="9"/>
  <c r="BA30" i="9"/>
  <c r="AZ30" i="9"/>
  <c r="BK30" i="9" s="1"/>
  <c r="AX30" i="9"/>
  <c r="AW30" i="9"/>
  <c r="AV30" i="9"/>
  <c r="AU30" i="9"/>
  <c r="AT30" i="9"/>
  <c r="AS30" i="9"/>
  <c r="AR30" i="9"/>
  <c r="AQ30" i="9"/>
  <c r="AP30" i="9"/>
  <c r="AO30" i="9"/>
  <c r="AN30" i="9"/>
  <c r="L30" i="9" s="1"/>
  <c r="H30" i="9" s="1"/>
  <c r="F30" i="9" s="1"/>
  <c r="E30" i="9" s="1"/>
  <c r="AL30" i="9"/>
  <c r="BJ29" i="9"/>
  <c r="BI29" i="9"/>
  <c r="BH29" i="9"/>
  <c r="BG29" i="9"/>
  <c r="BF29" i="9"/>
  <c r="BE29" i="9"/>
  <c r="BD29" i="9"/>
  <c r="BC29" i="9"/>
  <c r="BB29" i="9"/>
  <c r="BA29" i="9"/>
  <c r="AZ29" i="9"/>
  <c r="BK29" i="9" s="1"/>
  <c r="AX29" i="9"/>
  <c r="AW29" i="9"/>
  <c r="AV29" i="9"/>
  <c r="AU29" i="9"/>
  <c r="AT29" i="9"/>
  <c r="AS29" i="9"/>
  <c r="AR29" i="9"/>
  <c r="AQ29" i="9"/>
  <c r="AP29" i="9"/>
  <c r="AO29" i="9"/>
  <c r="L29" i="9" s="1"/>
  <c r="H29" i="9" s="1"/>
  <c r="F29" i="9" s="1"/>
  <c r="E29" i="9" s="1"/>
  <c r="AN29" i="9"/>
  <c r="AL29" i="9"/>
  <c r="BJ28" i="9"/>
  <c r="BI28" i="9"/>
  <c r="BH28" i="9"/>
  <c r="BG28" i="9"/>
  <c r="BF28" i="9"/>
  <c r="BE28" i="9"/>
  <c r="BD28" i="9"/>
  <c r="BC28" i="9"/>
  <c r="BB28" i="9"/>
  <c r="BA28" i="9"/>
  <c r="AZ28" i="9"/>
  <c r="BK28" i="9" s="1"/>
  <c r="AX28" i="9"/>
  <c r="AW28" i="9"/>
  <c r="AV28" i="9"/>
  <c r="AU28" i="9"/>
  <c r="AT28" i="9"/>
  <c r="AS28" i="9"/>
  <c r="AR28" i="9"/>
  <c r="AQ28" i="9"/>
  <c r="AP28" i="9"/>
  <c r="AO28" i="9"/>
  <c r="AN28" i="9"/>
  <c r="L28" i="9" s="1"/>
  <c r="H28" i="9" s="1"/>
  <c r="F28" i="9" s="1"/>
  <c r="E28" i="9" s="1"/>
  <c r="AL28" i="9"/>
  <c r="BK27" i="9"/>
  <c r="BJ27" i="9"/>
  <c r="BI27" i="9"/>
  <c r="BH27" i="9"/>
  <c r="BG27" i="9"/>
  <c r="BF27" i="9"/>
  <c r="BE27" i="9"/>
  <c r="BD27" i="9"/>
  <c r="BC27" i="9"/>
  <c r="BB27" i="9"/>
  <c r="BA27" i="9"/>
  <c r="AZ27" i="9"/>
  <c r="AX27" i="9"/>
  <c r="AW27" i="9"/>
  <c r="L27" i="9" s="1"/>
  <c r="H27" i="9" s="1"/>
  <c r="F27" i="9" s="1"/>
  <c r="E27" i="9" s="1"/>
  <c r="AV27" i="9"/>
  <c r="AU27" i="9"/>
  <c r="AT27" i="9"/>
  <c r="AS27" i="9"/>
  <c r="AR27" i="9"/>
  <c r="AQ27" i="9"/>
  <c r="AP27" i="9"/>
  <c r="AO27" i="9"/>
  <c r="AN27" i="9"/>
  <c r="AL27" i="9"/>
  <c r="BJ26" i="9"/>
  <c r="BI26" i="9"/>
  <c r="BH26" i="9"/>
  <c r="BG26" i="9"/>
  <c r="BF26" i="9"/>
  <c r="BE26" i="9"/>
  <c r="BD26" i="9"/>
  <c r="BC26" i="9"/>
  <c r="BB26" i="9"/>
  <c r="BA26" i="9"/>
  <c r="AZ26" i="9"/>
  <c r="BK26" i="9" s="1"/>
  <c r="AX26" i="9"/>
  <c r="AW26" i="9"/>
  <c r="AV26" i="9"/>
  <c r="AU26" i="9"/>
  <c r="AT26" i="9"/>
  <c r="AS26" i="9"/>
  <c r="AR26" i="9"/>
  <c r="AQ26" i="9"/>
  <c r="AP26" i="9"/>
  <c r="AO26" i="9"/>
  <c r="AN26" i="9"/>
  <c r="L26" i="9" s="1"/>
  <c r="H26" i="9" s="1"/>
  <c r="F26" i="9" s="1"/>
  <c r="E26" i="9" s="1"/>
  <c r="AL26" i="9"/>
  <c r="BJ25" i="9"/>
  <c r="BI25" i="9"/>
  <c r="BH25" i="9"/>
  <c r="BG25" i="9"/>
  <c r="BF25" i="9"/>
  <c r="BE25" i="9"/>
  <c r="BD25" i="9"/>
  <c r="BC25" i="9"/>
  <c r="BB25" i="9"/>
  <c r="BA25" i="9"/>
  <c r="AZ25" i="9"/>
  <c r="BK25" i="9" s="1"/>
  <c r="AX25" i="9"/>
  <c r="AW25" i="9"/>
  <c r="AV25" i="9"/>
  <c r="AU25" i="9"/>
  <c r="AT25" i="9"/>
  <c r="AS25" i="9"/>
  <c r="AR25" i="9"/>
  <c r="AQ25" i="9"/>
  <c r="AP25" i="9"/>
  <c r="AO25" i="9"/>
  <c r="L25" i="9" s="1"/>
  <c r="H25" i="9" s="1"/>
  <c r="F25" i="9" s="1"/>
  <c r="E25" i="9" s="1"/>
  <c r="AN25" i="9"/>
  <c r="AL25" i="9"/>
  <c r="BJ24" i="9"/>
  <c r="BI24" i="9"/>
  <c r="BH24" i="9"/>
  <c r="BG24" i="9"/>
  <c r="BF24" i="9"/>
  <c r="BE24" i="9"/>
  <c r="BD24" i="9"/>
  <c r="BC24" i="9"/>
  <c r="BB24" i="9"/>
  <c r="BA24" i="9"/>
  <c r="AZ24" i="9"/>
  <c r="BK24" i="9" s="1"/>
  <c r="AX24" i="9"/>
  <c r="AW24" i="9"/>
  <c r="AV24" i="9"/>
  <c r="AU24" i="9"/>
  <c r="AT24" i="9"/>
  <c r="AS24" i="9"/>
  <c r="AR24" i="9"/>
  <c r="AQ24" i="9"/>
  <c r="AP24" i="9"/>
  <c r="AO24" i="9"/>
  <c r="AN24" i="9"/>
  <c r="L24" i="9" s="1"/>
  <c r="H24" i="9" s="1"/>
  <c r="F24" i="9" s="1"/>
  <c r="E24" i="9" s="1"/>
  <c r="AL24" i="9"/>
  <c r="BK23" i="9"/>
  <c r="BJ23" i="9"/>
  <c r="BI23" i="9"/>
  <c r="BH23" i="9"/>
  <c r="BG23" i="9"/>
  <c r="BF23" i="9"/>
  <c r="BE23" i="9"/>
  <c r="BD23" i="9"/>
  <c r="BC23" i="9"/>
  <c r="BB23" i="9"/>
  <c r="BA23" i="9"/>
  <c r="AZ23" i="9"/>
  <c r="AX23" i="9"/>
  <c r="AW23" i="9"/>
  <c r="L23" i="9" s="1"/>
  <c r="H23" i="9" s="1"/>
  <c r="F23" i="9" s="1"/>
  <c r="E23" i="9" s="1"/>
  <c r="AV23" i="9"/>
  <c r="AU23" i="9"/>
  <c r="AT23" i="9"/>
  <c r="AS23" i="9"/>
  <c r="AR23" i="9"/>
  <c r="AQ23" i="9"/>
  <c r="AP23" i="9"/>
  <c r="AO23" i="9"/>
  <c r="AN23" i="9"/>
  <c r="AL23" i="9"/>
  <c r="BJ22" i="9"/>
  <c r="BI22" i="9"/>
  <c r="BH22" i="9"/>
  <c r="BG22" i="9"/>
  <c r="BF22" i="9"/>
  <c r="BE22" i="9"/>
  <c r="BD22" i="9"/>
  <c r="BC22" i="9"/>
  <c r="BB22" i="9"/>
  <c r="BA22" i="9"/>
  <c r="AZ22" i="9"/>
  <c r="BK22" i="9" s="1"/>
  <c r="AX22" i="9"/>
  <c r="AW22" i="9"/>
  <c r="AV22" i="9"/>
  <c r="AU22" i="9"/>
  <c r="AT22" i="9"/>
  <c r="AS22" i="9"/>
  <c r="AR22" i="9"/>
  <c r="AQ22" i="9"/>
  <c r="AP22" i="9"/>
  <c r="AO22" i="9"/>
  <c r="AN22" i="9"/>
  <c r="L22" i="9" s="1"/>
  <c r="H22" i="9" s="1"/>
  <c r="F22" i="9" s="1"/>
  <c r="E22" i="9" s="1"/>
  <c r="AL22" i="9"/>
  <c r="BJ21" i="9"/>
  <c r="BI21" i="9"/>
  <c r="BH21" i="9"/>
  <c r="BG21" i="9"/>
  <c r="BF21" i="9"/>
  <c r="BE21" i="9"/>
  <c r="BD21" i="9"/>
  <c r="BC21" i="9"/>
  <c r="BB21" i="9"/>
  <c r="BA21" i="9"/>
  <c r="AZ21" i="9"/>
  <c r="BK21" i="9" s="1"/>
  <c r="AX21" i="9"/>
  <c r="AW21" i="9"/>
  <c r="AV21" i="9"/>
  <c r="AU21" i="9"/>
  <c r="AT21" i="9"/>
  <c r="AS21" i="9"/>
  <c r="AR21" i="9"/>
  <c r="AQ21" i="9"/>
  <c r="AP21" i="9"/>
  <c r="AO21" i="9"/>
  <c r="L21" i="9" s="1"/>
  <c r="H21" i="9" s="1"/>
  <c r="F21" i="9" s="1"/>
  <c r="E21" i="9" s="1"/>
  <c r="AN21" i="9"/>
  <c r="AL21" i="9"/>
  <c r="BJ20" i="9"/>
  <c r="BI20" i="9"/>
  <c r="BH20" i="9"/>
  <c r="BG20" i="9"/>
  <c r="BF20" i="9"/>
  <c r="BE20" i="9"/>
  <c r="BD20" i="9"/>
  <c r="BC20" i="9"/>
  <c r="BB20" i="9"/>
  <c r="BA20" i="9"/>
  <c r="AZ20" i="9"/>
  <c r="BK20" i="9" s="1"/>
  <c r="AX20" i="9"/>
  <c r="AW20" i="9"/>
  <c r="AV20" i="9"/>
  <c r="AU20" i="9"/>
  <c r="AT20" i="9"/>
  <c r="AS20" i="9"/>
  <c r="AR20" i="9"/>
  <c r="AQ20" i="9"/>
  <c r="AP20" i="9"/>
  <c r="AO20" i="9"/>
  <c r="AN20" i="9"/>
  <c r="L20" i="9" s="1"/>
  <c r="H20" i="9" s="1"/>
  <c r="F20" i="9" s="1"/>
  <c r="E20" i="9" s="1"/>
  <c r="AL20" i="9"/>
  <c r="BK19" i="9"/>
  <c r="BJ19" i="9"/>
  <c r="BI19" i="9"/>
  <c r="BH19" i="9"/>
  <c r="BG19" i="9"/>
  <c r="BF19" i="9"/>
  <c r="BE19" i="9"/>
  <c r="BD19" i="9"/>
  <c r="BC19" i="9"/>
  <c r="BB19" i="9"/>
  <c r="BA19" i="9"/>
  <c r="AZ19" i="9"/>
  <c r="AX19" i="9"/>
  <c r="L19" i="9" s="1"/>
  <c r="H19" i="9" s="1"/>
  <c r="F19" i="9" s="1"/>
  <c r="E19" i="9" s="1"/>
  <c r="AW19" i="9"/>
  <c r="AV19" i="9"/>
  <c r="AU19" i="9"/>
  <c r="AT19" i="9"/>
  <c r="AS19" i="9"/>
  <c r="AR19" i="9"/>
  <c r="AQ19" i="9"/>
  <c r="AP19" i="9"/>
  <c r="AO19" i="9"/>
  <c r="AN19" i="9"/>
  <c r="AL19" i="9"/>
  <c r="BJ18" i="9"/>
  <c r="BI18" i="9"/>
  <c r="BH18" i="9"/>
  <c r="BG18" i="9"/>
  <c r="BF18" i="9"/>
  <c r="BE18" i="9"/>
  <c r="BD18" i="9"/>
  <c r="BC18" i="9"/>
  <c r="BB18" i="9"/>
  <c r="BA18" i="9"/>
  <c r="AZ18" i="9"/>
  <c r="BK18" i="9" s="1"/>
  <c r="AX18" i="9"/>
  <c r="AW18" i="9"/>
  <c r="AV18" i="9"/>
  <c r="AU18" i="9"/>
  <c r="AT18" i="9"/>
  <c r="AS18" i="9"/>
  <c r="AR18" i="9"/>
  <c r="AQ18" i="9"/>
  <c r="AP18" i="9"/>
  <c r="AO18" i="9"/>
  <c r="AN18" i="9"/>
  <c r="L18" i="9" s="1"/>
  <c r="H18" i="9" s="1"/>
  <c r="F18" i="9" s="1"/>
  <c r="E18" i="9" s="1"/>
  <c r="AL18" i="9"/>
  <c r="BJ17" i="9"/>
  <c r="BI17" i="9"/>
  <c r="BH17" i="9"/>
  <c r="BG17" i="9"/>
  <c r="BF17" i="9"/>
  <c r="BE17" i="9"/>
  <c r="BD17" i="9"/>
  <c r="BC17" i="9"/>
  <c r="BB17" i="9"/>
  <c r="BA17" i="9"/>
  <c r="AZ17" i="9"/>
  <c r="BK17" i="9" s="1"/>
  <c r="AX17" i="9"/>
  <c r="AW17" i="9"/>
  <c r="AV17" i="9"/>
  <c r="AU17" i="9"/>
  <c r="AT17" i="9"/>
  <c r="AS17" i="9"/>
  <c r="AR17" i="9"/>
  <c r="AQ17" i="9"/>
  <c r="AP17" i="9"/>
  <c r="AO17" i="9"/>
  <c r="L17" i="9" s="1"/>
  <c r="H17" i="9" s="1"/>
  <c r="F17" i="9" s="1"/>
  <c r="E17" i="9" s="1"/>
  <c r="AN17" i="9"/>
  <c r="AL17" i="9"/>
  <c r="BJ16" i="9"/>
  <c r="BI16" i="9"/>
  <c r="BH16" i="9"/>
  <c r="BG16" i="9"/>
  <c r="BF16" i="9"/>
  <c r="BE16" i="9"/>
  <c r="BD16" i="9"/>
  <c r="BC16" i="9"/>
  <c r="BB16" i="9"/>
  <c r="BA16" i="9"/>
  <c r="AZ16" i="9"/>
  <c r="BK16" i="9" s="1"/>
  <c r="AX16" i="9"/>
  <c r="AW16" i="9"/>
  <c r="AV16" i="9"/>
  <c r="AU16" i="9"/>
  <c r="AT16" i="9"/>
  <c r="AS16" i="9"/>
  <c r="AR16" i="9"/>
  <c r="AQ16" i="9"/>
  <c r="AP16" i="9"/>
  <c r="AO16" i="9"/>
  <c r="AN16" i="9"/>
  <c r="L16" i="9" s="1"/>
  <c r="H16" i="9" s="1"/>
  <c r="F16" i="9" s="1"/>
  <c r="E16" i="9" s="1"/>
  <c r="AL16" i="9"/>
  <c r="BK15" i="9"/>
  <c r="BJ15" i="9"/>
  <c r="BI15" i="9"/>
  <c r="BH15" i="9"/>
  <c r="BG15" i="9"/>
  <c r="BF15" i="9"/>
  <c r="BE15" i="9"/>
  <c r="BD15" i="9"/>
  <c r="BC15" i="9"/>
  <c r="BB15" i="9"/>
  <c r="BA15" i="9"/>
  <c r="AZ15" i="9"/>
  <c r="AX15" i="9"/>
  <c r="L15" i="9" s="1"/>
  <c r="H15" i="9" s="1"/>
  <c r="F15" i="9" s="1"/>
  <c r="E15" i="9" s="1"/>
  <c r="AW15" i="9"/>
  <c r="AV15" i="9"/>
  <c r="AU15" i="9"/>
  <c r="AT15" i="9"/>
  <c r="AS15" i="9"/>
  <c r="AR15" i="9"/>
  <c r="AQ15" i="9"/>
  <c r="AP15" i="9"/>
  <c r="AO15" i="9"/>
  <c r="AN15" i="9"/>
  <c r="AL15" i="9"/>
  <c r="BJ14" i="9"/>
  <c r="BI14" i="9"/>
  <c r="BH14" i="9"/>
  <c r="BG14" i="9"/>
  <c r="BF14" i="9"/>
  <c r="BE14" i="9"/>
  <c r="BD14" i="9"/>
  <c r="BC14" i="9"/>
  <c r="BB14" i="9"/>
  <c r="BA14" i="9"/>
  <c r="AZ14" i="9"/>
  <c r="BK14" i="9" s="1"/>
  <c r="AX14" i="9"/>
  <c r="AW14" i="9"/>
  <c r="AV14" i="9"/>
  <c r="AU14" i="9"/>
  <c r="AT14" i="9"/>
  <c r="AS14" i="9"/>
  <c r="AR14" i="9"/>
  <c r="AQ14" i="9"/>
  <c r="AP14" i="9"/>
  <c r="AO14" i="9"/>
  <c r="AN14" i="9"/>
  <c r="L14" i="9" s="1"/>
  <c r="H14" i="9" s="1"/>
  <c r="F14" i="9" s="1"/>
  <c r="E14" i="9" s="1"/>
  <c r="AL14" i="9"/>
  <c r="BJ13" i="9"/>
  <c r="BI13" i="9"/>
  <c r="BH13" i="9"/>
  <c r="BG13" i="9"/>
  <c r="BF13" i="9"/>
  <c r="BE13" i="9"/>
  <c r="BD13" i="9"/>
  <c r="BC13" i="9"/>
  <c r="BB13" i="9"/>
  <c r="BA13" i="9"/>
  <c r="AZ13" i="9"/>
  <c r="BK13" i="9" s="1"/>
  <c r="AX13" i="9"/>
  <c r="AW13" i="9"/>
  <c r="AV13" i="9"/>
  <c r="AU13" i="9"/>
  <c r="AT13" i="9"/>
  <c r="AS13" i="9"/>
  <c r="AR13" i="9"/>
  <c r="AQ13" i="9"/>
  <c r="AP13" i="9"/>
  <c r="AO13" i="9"/>
  <c r="L13" i="9" s="1"/>
  <c r="H13" i="9" s="1"/>
  <c r="F13" i="9" s="1"/>
  <c r="E13" i="9" s="1"/>
  <c r="AN13" i="9"/>
  <c r="AL13" i="9"/>
  <c r="BJ12" i="9"/>
  <c r="BI12" i="9"/>
  <c r="BH12" i="9"/>
  <c r="BG12" i="9"/>
  <c r="BF12" i="9"/>
  <c r="BE12" i="9"/>
  <c r="BD12" i="9"/>
  <c r="BC12" i="9"/>
  <c r="BB12" i="9"/>
  <c r="BA12" i="9"/>
  <c r="AZ12" i="9"/>
  <c r="BK12" i="9" s="1"/>
  <c r="AX12" i="9"/>
  <c r="AW12" i="9"/>
  <c r="AV12" i="9"/>
  <c r="AU12" i="9"/>
  <c r="AT12" i="9"/>
  <c r="AS12" i="9"/>
  <c r="AR12" i="9"/>
  <c r="AQ12" i="9"/>
  <c r="AP12" i="9"/>
  <c r="AO12" i="9"/>
  <c r="AN12" i="9"/>
  <c r="L12" i="9" s="1"/>
  <c r="H12" i="9" s="1"/>
  <c r="F12" i="9" s="1"/>
  <c r="E12" i="9" s="1"/>
  <c r="AL12" i="9"/>
  <c r="BK11" i="9"/>
  <c r="BJ11" i="9"/>
  <c r="BI11" i="9"/>
  <c r="BH11" i="9"/>
  <c r="BG11" i="9"/>
  <c r="BF11" i="9"/>
  <c r="BE11" i="9"/>
  <c r="BD11" i="9"/>
  <c r="BC11" i="9"/>
  <c r="BB11" i="9"/>
  <c r="BA11" i="9"/>
  <c r="AZ11" i="9"/>
  <c r="AX11" i="9"/>
  <c r="L11" i="9" s="1"/>
  <c r="H11" i="9" s="1"/>
  <c r="F11" i="9" s="1"/>
  <c r="E11" i="9" s="1"/>
  <c r="AW11" i="9"/>
  <c r="AV11" i="9"/>
  <c r="AU11" i="9"/>
  <c r="AT11" i="9"/>
  <c r="AS11" i="9"/>
  <c r="AR11" i="9"/>
  <c r="AQ11" i="9"/>
  <c r="AP11" i="9"/>
  <c r="AO11" i="9"/>
  <c r="AN11" i="9"/>
  <c r="AL11" i="9"/>
  <c r="BJ10" i="9"/>
  <c r="BI10" i="9"/>
  <c r="BH10" i="9"/>
  <c r="BG10" i="9"/>
  <c r="BF10" i="9"/>
  <c r="BE10" i="9"/>
  <c r="BD10" i="9"/>
  <c r="BC10" i="9"/>
  <c r="BB10" i="9"/>
  <c r="BA10" i="9"/>
  <c r="AZ10" i="9"/>
  <c r="BK10" i="9" s="1"/>
  <c r="AX10" i="9"/>
  <c r="AW10" i="9"/>
  <c r="AV10" i="9"/>
  <c r="AU10" i="9"/>
  <c r="AT10" i="9"/>
  <c r="AS10" i="9"/>
  <c r="AR10" i="9"/>
  <c r="AQ10" i="9"/>
  <c r="AP10" i="9"/>
  <c r="AO10" i="9"/>
  <c r="AN10" i="9"/>
  <c r="L10" i="9" s="1"/>
  <c r="H10" i="9" s="1"/>
  <c r="AL10" i="9"/>
  <c r="BJ9" i="9"/>
  <c r="BI9" i="9"/>
  <c r="BH9" i="9"/>
  <c r="BG9" i="9"/>
  <c r="BF9" i="9"/>
  <c r="BE9" i="9"/>
  <c r="BD9" i="9"/>
  <c r="BC9" i="9"/>
  <c r="BB9" i="9"/>
  <c r="BA9" i="9"/>
  <c r="AZ9" i="9"/>
  <c r="BK9" i="9" s="1"/>
  <c r="AX9" i="9"/>
  <c r="AW9" i="9"/>
  <c r="AV9" i="9"/>
  <c r="AU9" i="9"/>
  <c r="AT9" i="9"/>
  <c r="AS9" i="9"/>
  <c r="AR9" i="9"/>
  <c r="AQ9" i="9"/>
  <c r="AP9" i="9"/>
  <c r="AO9" i="9"/>
  <c r="L9" i="9" s="1"/>
  <c r="H9" i="9" s="1"/>
  <c r="F9" i="9" s="1"/>
  <c r="E9" i="9" s="1"/>
  <c r="AN9" i="9"/>
  <c r="AL9" i="9"/>
  <c r="BJ8" i="9"/>
  <c r="BI8" i="9"/>
  <c r="BH8" i="9"/>
  <c r="BG8" i="9"/>
  <c r="BF8" i="9"/>
  <c r="BE8" i="9"/>
  <c r="BD8" i="9"/>
  <c r="BC8" i="9"/>
  <c r="BB8" i="9"/>
  <c r="BA8" i="9"/>
  <c r="AZ8" i="9"/>
  <c r="BK8" i="9" s="1"/>
  <c r="AX8" i="9"/>
  <c r="AW8" i="9"/>
  <c r="AV8" i="9"/>
  <c r="AU8" i="9"/>
  <c r="AT8" i="9"/>
  <c r="AS8" i="9"/>
  <c r="AR8" i="9"/>
  <c r="AQ8" i="9"/>
  <c r="AP8" i="9"/>
  <c r="AO8" i="9"/>
  <c r="AN8" i="9"/>
  <c r="L8" i="9" s="1"/>
  <c r="H8" i="9" s="1"/>
  <c r="F8" i="9" s="1"/>
  <c r="E8" i="9" s="1"/>
  <c r="AL8" i="9"/>
  <c r="BK7" i="9"/>
  <c r="BJ7" i="9"/>
  <c r="BI7" i="9"/>
  <c r="BH7" i="9"/>
  <c r="BG7" i="9"/>
  <c r="BF7" i="9"/>
  <c r="BE7" i="9"/>
  <c r="BD7" i="9"/>
  <c r="BC7" i="9"/>
  <c r="BB7" i="9"/>
  <c r="BA7" i="9"/>
  <c r="AZ7" i="9"/>
  <c r="AX7" i="9"/>
  <c r="L7" i="9" s="1"/>
  <c r="H7" i="9" s="1"/>
  <c r="F7" i="9" s="1"/>
  <c r="E7" i="9" s="1"/>
  <c r="AW7" i="9"/>
  <c r="AV7" i="9"/>
  <c r="AU7" i="9"/>
  <c r="AT7" i="9"/>
  <c r="AS7" i="9"/>
  <c r="AR7" i="9"/>
  <c r="AQ7" i="9"/>
  <c r="AP7" i="9"/>
  <c r="AO7" i="9"/>
  <c r="AN7" i="9"/>
  <c r="AL7" i="9"/>
  <c r="BJ6" i="9"/>
  <c r="BI6" i="9"/>
  <c r="BH6" i="9"/>
  <c r="BG6" i="9"/>
  <c r="BF6" i="9"/>
  <c r="BE6" i="9"/>
  <c r="BD6" i="9"/>
  <c r="BC6" i="9"/>
  <c r="BB6" i="9"/>
  <c r="BA6" i="9"/>
  <c r="AZ6" i="9"/>
  <c r="BK6" i="9" s="1"/>
  <c r="AX6" i="9"/>
  <c r="AW6" i="9"/>
  <c r="AV6" i="9"/>
  <c r="AU6" i="9"/>
  <c r="AT6" i="9"/>
  <c r="AS6" i="9"/>
  <c r="AR6" i="9"/>
  <c r="AQ6" i="9"/>
  <c r="AP6" i="9"/>
  <c r="AO6" i="9"/>
  <c r="AN6" i="9"/>
  <c r="L6" i="9" s="1"/>
  <c r="H6" i="9" s="1"/>
  <c r="F6" i="9" s="1"/>
  <c r="E6" i="9" s="1"/>
  <c r="AL6" i="9"/>
  <c r="BJ5" i="9"/>
  <c r="BI5" i="9"/>
  <c r="BH5" i="9"/>
  <c r="BG5" i="9"/>
  <c r="BF5" i="9"/>
  <c r="BE5" i="9"/>
  <c r="BD5" i="9"/>
  <c r="BC5" i="9"/>
  <c r="BB5" i="9"/>
  <c r="BA5" i="9"/>
  <c r="AZ5" i="9"/>
  <c r="BK5" i="9" s="1"/>
  <c r="AX5" i="9"/>
  <c r="AW5" i="9"/>
  <c r="AV5" i="9"/>
  <c r="AU5" i="9"/>
  <c r="AT5" i="9"/>
  <c r="AS5" i="9"/>
  <c r="AR5" i="9"/>
  <c r="AQ5" i="9"/>
  <c r="AP5" i="9"/>
  <c r="L5" i="9" s="1"/>
  <c r="H5" i="9" s="1"/>
  <c r="AO5" i="9"/>
  <c r="AN5" i="9"/>
  <c r="AL5" i="9"/>
  <c r="AW1" i="9"/>
  <c r="BM43" i="9" s="1"/>
  <c r="AP1" i="9"/>
  <c r="AT1" i="9" s="1"/>
  <c r="H21" i="7"/>
  <c r="BN5" i="10" l="1"/>
  <c r="N5" i="10" s="1"/>
  <c r="M5" i="10"/>
  <c r="M12" i="10"/>
  <c r="BN37" i="10"/>
  <c r="N37" i="10" s="1"/>
  <c r="BN33" i="10"/>
  <c r="N33" i="10" s="1"/>
  <c r="BN27" i="10"/>
  <c r="N27" i="10" s="1"/>
  <c r="BN34" i="10"/>
  <c r="N34" i="10" s="1"/>
  <c r="BN22" i="10"/>
  <c r="N22" i="10" s="1"/>
  <c r="M36" i="10"/>
  <c r="BN28" i="10"/>
  <c r="N28" i="10" s="1"/>
  <c r="BN32" i="10"/>
  <c r="N32" i="10" s="1"/>
  <c r="M32" i="10"/>
  <c r="BN15" i="10"/>
  <c r="N15" i="10" s="1"/>
  <c r="M15" i="10"/>
  <c r="M26" i="9"/>
  <c r="M42" i="9"/>
  <c r="M9" i="9"/>
  <c r="F10" i="9"/>
  <c r="E10" i="9" s="1"/>
  <c r="BN23" i="9"/>
  <c r="N23" i="9" s="1"/>
  <c r="BN25" i="9"/>
  <c r="N25" i="9" s="1"/>
  <c r="M25" i="9"/>
  <c r="M8" i="9"/>
  <c r="M24" i="9"/>
  <c r="M40" i="9"/>
  <c r="M41" i="9"/>
  <c r="M13" i="9"/>
  <c r="M28" i="9"/>
  <c r="M22" i="9"/>
  <c r="M38" i="9"/>
  <c r="M37" i="9"/>
  <c r="BN29" i="9"/>
  <c r="N29" i="9" s="1"/>
  <c r="M29" i="9"/>
  <c r="M44" i="9"/>
  <c r="M5" i="9"/>
  <c r="M21" i="9"/>
  <c r="M20" i="9"/>
  <c r="M36" i="9"/>
  <c r="M6" i="9"/>
  <c r="BN6" i="9"/>
  <c r="N6" i="9" s="1"/>
  <c r="M18" i="9"/>
  <c r="M34" i="9"/>
  <c r="F5" i="9"/>
  <c r="E5" i="9" s="1"/>
  <c r="M17" i="9"/>
  <c r="BN33" i="9"/>
  <c r="N33" i="9" s="1"/>
  <c r="M33" i="9"/>
  <c r="BN27" i="9"/>
  <c r="N27" i="9" s="1"/>
  <c r="M12" i="9"/>
  <c r="M16" i="9"/>
  <c r="M32" i="9"/>
  <c r="M10" i="9"/>
  <c r="BN10" i="9"/>
  <c r="N10" i="9" s="1"/>
  <c r="M14" i="9"/>
  <c r="BN14" i="9"/>
  <c r="N14" i="9" s="1"/>
  <c r="M30" i="9"/>
  <c r="BN30" i="9"/>
  <c r="N30" i="9" s="1"/>
  <c r="BL6" i="9"/>
  <c r="BL10" i="9"/>
  <c r="BL14" i="9"/>
  <c r="BL18" i="9"/>
  <c r="BN18" i="9" s="1"/>
  <c r="N18" i="9" s="1"/>
  <c r="BL22" i="9"/>
  <c r="BN22" i="9" s="1"/>
  <c r="N22" i="9" s="1"/>
  <c r="BL26" i="9"/>
  <c r="BN26" i="9" s="1"/>
  <c r="N26" i="9" s="1"/>
  <c r="BL30" i="9"/>
  <c r="BL34" i="9"/>
  <c r="BN34" i="9" s="1"/>
  <c r="N34" i="9" s="1"/>
  <c r="BL38" i="9"/>
  <c r="BN38" i="9" s="1"/>
  <c r="N38" i="9" s="1"/>
  <c r="BL42" i="9"/>
  <c r="BN42" i="9" s="1"/>
  <c r="N42" i="9" s="1"/>
  <c r="BM6" i="9"/>
  <c r="BM14" i="9"/>
  <c r="BM18" i="9"/>
  <c r="BM22" i="9"/>
  <c r="BM26" i="9"/>
  <c r="BM30" i="9"/>
  <c r="BM34" i="9"/>
  <c r="BM38" i="9"/>
  <c r="BM42" i="9"/>
  <c r="BM10" i="9"/>
  <c r="BL5" i="9"/>
  <c r="BN5" i="9" s="1"/>
  <c r="N5" i="9" s="1"/>
  <c r="BL9" i="9"/>
  <c r="BN9" i="9" s="1"/>
  <c r="N9" i="9" s="1"/>
  <c r="BL13" i="9"/>
  <c r="BN13" i="9" s="1"/>
  <c r="N13" i="9" s="1"/>
  <c r="BL17" i="9"/>
  <c r="BN17" i="9" s="1"/>
  <c r="N17" i="9" s="1"/>
  <c r="BL21" i="9"/>
  <c r="BN21" i="9" s="1"/>
  <c r="N21" i="9" s="1"/>
  <c r="BL25" i="9"/>
  <c r="BL29" i="9"/>
  <c r="BL33" i="9"/>
  <c r="BL37" i="9"/>
  <c r="BN37" i="9" s="1"/>
  <c r="N37" i="9" s="1"/>
  <c r="BL41" i="9"/>
  <c r="BN41" i="9" s="1"/>
  <c r="N41" i="9" s="1"/>
  <c r="BM5" i="9"/>
  <c r="BM9" i="9"/>
  <c r="BM13" i="9"/>
  <c r="BM17" i="9"/>
  <c r="BM21" i="9"/>
  <c r="BM25" i="9"/>
  <c r="BM29" i="9"/>
  <c r="BM33" i="9"/>
  <c r="BM37" i="9"/>
  <c r="BM41" i="9"/>
  <c r="BL8" i="9"/>
  <c r="BN8" i="9" s="1"/>
  <c r="N8" i="9" s="1"/>
  <c r="BL12" i="9"/>
  <c r="BN12" i="9" s="1"/>
  <c r="N12" i="9" s="1"/>
  <c r="BL16" i="9"/>
  <c r="BN16" i="9" s="1"/>
  <c r="N16" i="9" s="1"/>
  <c r="BL20" i="9"/>
  <c r="BN20" i="9" s="1"/>
  <c r="N20" i="9" s="1"/>
  <c r="BL24" i="9"/>
  <c r="BN24" i="9" s="1"/>
  <c r="N24" i="9" s="1"/>
  <c r="BL28" i="9"/>
  <c r="BN28" i="9" s="1"/>
  <c r="N28" i="9" s="1"/>
  <c r="BL32" i="9"/>
  <c r="BN32" i="9" s="1"/>
  <c r="N32" i="9" s="1"/>
  <c r="BL36" i="9"/>
  <c r="BN36" i="9" s="1"/>
  <c r="N36" i="9" s="1"/>
  <c r="BL40" i="9"/>
  <c r="BN40" i="9" s="1"/>
  <c r="N40" i="9" s="1"/>
  <c r="BL44" i="9"/>
  <c r="BN44" i="9" s="1"/>
  <c r="N44" i="9" s="1"/>
  <c r="M7" i="9"/>
  <c r="BM8" i="9"/>
  <c r="M11" i="9"/>
  <c r="BM12" i="9"/>
  <c r="M15" i="9"/>
  <c r="BM16" i="9"/>
  <c r="M19" i="9"/>
  <c r="BM20" i="9"/>
  <c r="M23" i="9"/>
  <c r="BM24" i="9"/>
  <c r="M27" i="9"/>
  <c r="BM28" i="9"/>
  <c r="M31" i="9"/>
  <c r="BM32" i="9"/>
  <c r="M35" i="9"/>
  <c r="BM36" i="9"/>
  <c r="M39" i="9"/>
  <c r="BM40" i="9"/>
  <c r="M43" i="9"/>
  <c r="BM44" i="9"/>
  <c r="BL45" i="9"/>
  <c r="BN45" i="9" s="1"/>
  <c r="BL7" i="9"/>
  <c r="BN7" i="9" s="1"/>
  <c r="N7" i="9" s="1"/>
  <c r="BL11" i="9"/>
  <c r="BN11" i="9" s="1"/>
  <c r="N11" i="9" s="1"/>
  <c r="BL15" i="9"/>
  <c r="BN15" i="9" s="1"/>
  <c r="N15" i="9" s="1"/>
  <c r="BL19" i="9"/>
  <c r="BN19" i="9" s="1"/>
  <c r="N19" i="9" s="1"/>
  <c r="BL23" i="9"/>
  <c r="BL27" i="9"/>
  <c r="BL31" i="9"/>
  <c r="BN31" i="9" s="1"/>
  <c r="N31" i="9" s="1"/>
  <c r="BL35" i="9"/>
  <c r="BN35" i="9" s="1"/>
  <c r="N35" i="9" s="1"/>
  <c r="BL39" i="9"/>
  <c r="BN39" i="9" s="1"/>
  <c r="N39" i="9" s="1"/>
  <c r="BL43" i="9"/>
  <c r="BN43" i="9" s="1"/>
  <c r="N43" i="9" s="1"/>
  <c r="BM45" i="9"/>
  <c r="BM7" i="9"/>
  <c r="BM11" i="9"/>
  <c r="BM15" i="9"/>
  <c r="BM19" i="9"/>
  <c r="BM23" i="9"/>
  <c r="BM27" i="9"/>
  <c r="BM31" i="9"/>
  <c r="BM35" i="9"/>
  <c r="BM39" i="9"/>
  <c r="Q27" i="7" l="1"/>
  <c r="W38" i="7" l="1"/>
  <c r="W48" i="7"/>
  <c r="W40" i="7"/>
  <c r="W58" i="7"/>
  <c r="W6" i="7"/>
  <c r="W35" i="7"/>
  <c r="W46" i="7"/>
  <c r="W9" i="7"/>
  <c r="W41" i="7"/>
  <c r="W26" i="7"/>
  <c r="W52" i="7"/>
  <c r="W57" i="7"/>
  <c r="W39" i="7"/>
  <c r="W47" i="7"/>
  <c r="W43" i="7"/>
  <c r="W19" i="7"/>
  <c r="W63" i="7"/>
  <c r="W12" i="7"/>
  <c r="W42" i="7"/>
  <c r="W54" i="7"/>
  <c r="W23" i="7"/>
  <c r="W11" i="7"/>
  <c r="W16" i="7"/>
  <c r="W21" i="7"/>
  <c r="W59" i="7"/>
  <c r="W51" i="7"/>
  <c r="W15" i="7"/>
  <c r="W44" i="7"/>
  <c r="W36" i="7"/>
  <c r="W10" i="7"/>
  <c r="W18" i="7"/>
  <c r="W56" i="7"/>
  <c r="W13" i="7"/>
  <c r="W7" i="7"/>
  <c r="W22" i="7"/>
  <c r="W14" i="7"/>
  <c r="W45" i="7"/>
  <c r="W37" i="7"/>
  <c r="W33" i="7"/>
  <c r="W34" i="7"/>
  <c r="W29" i="7"/>
  <c r="W30" i="7"/>
  <c r="W55" i="7"/>
  <c r="W17" i="7"/>
  <c r="W24" i="7"/>
  <c r="W20" i="7"/>
  <c r="W27" i="7"/>
  <c r="W28" i="7"/>
  <c r="W25" i="7"/>
  <c r="W31" i="7"/>
  <c r="W32" i="7"/>
  <c r="W53" i="7"/>
  <c r="W8" i="7"/>
  <c r="W49" i="7"/>
  <c r="T38" i="7"/>
  <c r="T48" i="7"/>
  <c r="T40" i="7"/>
  <c r="T58" i="7"/>
  <c r="T6" i="7"/>
  <c r="T35" i="7"/>
  <c r="T46" i="7"/>
  <c r="T9" i="7"/>
  <c r="T41" i="7"/>
  <c r="T26" i="7"/>
  <c r="T52" i="7"/>
  <c r="T57" i="7"/>
  <c r="T39" i="7"/>
  <c r="T47" i="7"/>
  <c r="T43" i="7"/>
  <c r="T19" i="7"/>
  <c r="T63" i="7"/>
  <c r="T12" i="7"/>
  <c r="T42" i="7"/>
  <c r="T54" i="7"/>
  <c r="T23" i="7"/>
  <c r="T11" i="7"/>
  <c r="T16" i="7"/>
  <c r="T21" i="7"/>
  <c r="T59" i="7"/>
  <c r="T51" i="7"/>
  <c r="T15" i="7"/>
  <c r="T44" i="7"/>
  <c r="T36" i="7"/>
  <c r="T10" i="7"/>
  <c r="T18" i="7"/>
  <c r="T56" i="7"/>
  <c r="T13" i="7"/>
  <c r="T7" i="7"/>
  <c r="T22" i="7"/>
  <c r="T14" i="7"/>
  <c r="T45" i="7"/>
  <c r="T37" i="7"/>
  <c r="T33" i="7"/>
  <c r="T34" i="7"/>
  <c r="T29" i="7"/>
  <c r="T30" i="7"/>
  <c r="T55" i="7"/>
  <c r="T17" i="7"/>
  <c r="T24" i="7"/>
  <c r="T20" i="7"/>
  <c r="T27" i="7"/>
  <c r="T28" i="7"/>
  <c r="T25" i="7"/>
  <c r="T31" i="7"/>
  <c r="T32" i="7"/>
  <c r="T53" i="7"/>
  <c r="T8" i="7"/>
  <c r="T49" i="7"/>
  <c r="Q38" i="7"/>
  <c r="Q48" i="7"/>
  <c r="Q40" i="7"/>
  <c r="Q58" i="7"/>
  <c r="Q6" i="7"/>
  <c r="Q35" i="7"/>
  <c r="Q46" i="7"/>
  <c r="Q9" i="7"/>
  <c r="Q41" i="7"/>
  <c r="Q26" i="7"/>
  <c r="Q52" i="7"/>
  <c r="Q57" i="7"/>
  <c r="Q39" i="7"/>
  <c r="Q47" i="7"/>
  <c r="Q43" i="7"/>
  <c r="Q19" i="7"/>
  <c r="Q63" i="7"/>
  <c r="Q12" i="7"/>
  <c r="Q42" i="7"/>
  <c r="Q54" i="7"/>
  <c r="Q23" i="7"/>
  <c r="Q11" i="7"/>
  <c r="Q16" i="7"/>
  <c r="Q21" i="7"/>
  <c r="Q59" i="7"/>
  <c r="Q51" i="7"/>
  <c r="Q15" i="7"/>
  <c r="Q44" i="7"/>
  <c r="Q36" i="7"/>
  <c r="Q10" i="7"/>
  <c r="Q18" i="7"/>
  <c r="Q56" i="7"/>
  <c r="Q13" i="7"/>
  <c r="Q7" i="7"/>
  <c r="Q22" i="7"/>
  <c r="Q14" i="7"/>
  <c r="Q45" i="7"/>
  <c r="Q37" i="7"/>
  <c r="Q33" i="7"/>
  <c r="Q34" i="7"/>
  <c r="Q29" i="7"/>
  <c r="Q30" i="7"/>
  <c r="Q55" i="7"/>
  <c r="Q17" i="7"/>
  <c r="Q24" i="7"/>
  <c r="Q20" i="7"/>
  <c r="Q28" i="7"/>
  <c r="Q25" i="7"/>
  <c r="Q31" i="7"/>
  <c r="Q60" i="7"/>
  <c r="Q32" i="7"/>
  <c r="Q53" i="7"/>
  <c r="Q8" i="7"/>
  <c r="Q49" i="7"/>
  <c r="N38" i="7"/>
  <c r="N48" i="7"/>
  <c r="N58" i="7"/>
  <c r="N6" i="7"/>
  <c r="N35" i="7"/>
  <c r="N46" i="7"/>
  <c r="N9" i="7"/>
  <c r="N41" i="7"/>
  <c r="N26" i="7"/>
  <c r="N52" i="7"/>
  <c r="N57" i="7"/>
  <c r="N39" i="7"/>
  <c r="N47" i="7"/>
  <c r="N19" i="7"/>
  <c r="N63" i="7"/>
  <c r="N12" i="7"/>
  <c r="N42" i="7"/>
  <c r="N54" i="7"/>
  <c r="N23" i="7"/>
  <c r="N11" i="7"/>
  <c r="N16" i="7"/>
  <c r="N21" i="7"/>
  <c r="N59" i="7"/>
  <c r="N51" i="7"/>
  <c r="N15" i="7"/>
  <c r="N44" i="7"/>
  <c r="N36" i="7"/>
  <c r="N10" i="7"/>
  <c r="N18" i="7"/>
  <c r="N56" i="7"/>
  <c r="N13" i="7"/>
  <c r="N7" i="7"/>
  <c r="N22" i="7"/>
  <c r="N14" i="7"/>
  <c r="N45" i="7"/>
  <c r="N37" i="7"/>
  <c r="N33" i="7"/>
  <c r="N34" i="7"/>
  <c r="N29" i="7"/>
  <c r="N30" i="7"/>
  <c r="N55" i="7"/>
  <c r="N17" i="7"/>
  <c r="N24" i="7"/>
  <c r="N20" i="7"/>
  <c r="N27" i="7"/>
  <c r="N28" i="7"/>
  <c r="N25" i="7"/>
  <c r="N31" i="7"/>
  <c r="N60" i="7"/>
  <c r="N32" i="7"/>
  <c r="N53" i="7"/>
  <c r="N8" i="7"/>
  <c r="N49" i="7"/>
  <c r="W62" i="7"/>
  <c r="T62" i="7"/>
  <c r="Q62" i="7"/>
  <c r="N62" i="7"/>
  <c r="K38" i="7"/>
  <c r="K48" i="7"/>
  <c r="K40" i="7"/>
  <c r="K58" i="7"/>
  <c r="K6" i="7"/>
  <c r="K35" i="7"/>
  <c r="K46" i="7"/>
  <c r="K9" i="7"/>
  <c r="K41" i="7"/>
  <c r="K26" i="7"/>
  <c r="K52" i="7"/>
  <c r="K57" i="7"/>
  <c r="K39" i="7"/>
  <c r="K47" i="7"/>
  <c r="K43" i="7"/>
  <c r="K19" i="7"/>
  <c r="K63" i="7"/>
  <c r="K12" i="7"/>
  <c r="K42" i="7"/>
  <c r="K54" i="7"/>
  <c r="K23" i="7"/>
  <c r="K11" i="7"/>
  <c r="K16" i="7"/>
  <c r="K21" i="7"/>
  <c r="K59" i="7"/>
  <c r="K51" i="7"/>
  <c r="K15" i="7"/>
  <c r="K44" i="7"/>
  <c r="K36" i="7"/>
  <c r="K10" i="7"/>
  <c r="K18" i="7"/>
  <c r="K56" i="7"/>
  <c r="K13" i="7"/>
  <c r="K7" i="7"/>
  <c r="K22" i="7"/>
  <c r="K14" i="7"/>
  <c r="K45" i="7"/>
  <c r="K37" i="7"/>
  <c r="K33" i="7"/>
  <c r="K34" i="7"/>
  <c r="K29" i="7"/>
  <c r="K30" i="7"/>
  <c r="K55" i="7"/>
  <c r="K17" i="7"/>
  <c r="K24" i="7"/>
  <c r="K20" i="7"/>
  <c r="K27" i="7"/>
  <c r="K28" i="7"/>
  <c r="K25" i="7"/>
  <c r="K31" i="7"/>
  <c r="K60" i="7"/>
  <c r="K32" i="7"/>
  <c r="K53" i="7"/>
  <c r="K8" i="7"/>
  <c r="K49" i="7"/>
  <c r="K62" i="7"/>
  <c r="Y51" i="7" l="1"/>
  <c r="Y45" i="7"/>
  <c r="Y54" i="7"/>
  <c r="Y25" i="7"/>
  <c r="Y30" i="7"/>
  <c r="Y42" i="7"/>
  <c r="Y14" i="7"/>
  <c r="Y44" i="7"/>
  <c r="Y21" i="7"/>
  <c r="Y53" i="7"/>
  <c r="Y59" i="7"/>
  <c r="Y60" i="7"/>
  <c r="H32" i="7"/>
  <c r="Y32" i="7" s="1"/>
  <c r="H53" i="7"/>
  <c r="H8" i="7"/>
  <c r="Y8" i="7" s="1"/>
  <c r="Y49" i="7"/>
  <c r="Y62" i="7"/>
  <c r="H28" i="7"/>
  <c r="Y28" i="7" s="1"/>
  <c r="H25" i="7"/>
  <c r="H31" i="7"/>
  <c r="Y31" i="7" s="1"/>
  <c r="H38" i="7" l="1"/>
  <c r="Y38" i="7" s="1"/>
  <c r="H35" i="7"/>
  <c r="Y35" i="7" s="1"/>
  <c r="H46" i="7"/>
  <c r="Y46" i="7" s="1"/>
  <c r="H9" i="7"/>
  <c r="Y9" i="7" s="1"/>
  <c r="H41" i="7"/>
  <c r="Y41" i="7" s="1"/>
  <c r="H26" i="7"/>
  <c r="Y26" i="7" s="1"/>
  <c r="Y52" i="7"/>
  <c r="H57" i="7"/>
  <c r="Y57" i="7" s="1"/>
  <c r="H39" i="7"/>
  <c r="Y39" i="7" s="1"/>
  <c r="H47" i="7"/>
  <c r="Y47" i="7" s="1"/>
  <c r="H43" i="7"/>
  <c r="Y43" i="7" s="1"/>
  <c r="H19" i="7"/>
  <c r="Y19" i="7" s="1"/>
  <c r="H63" i="7"/>
  <c r="Y63" i="7" s="1"/>
  <c r="H12" i="7"/>
  <c r="Y12" i="7" s="1"/>
  <c r="H42" i="7"/>
  <c r="H54" i="7"/>
  <c r="H23" i="7"/>
  <c r="Y23" i="7" s="1"/>
  <c r="H11" i="7"/>
  <c r="Y11" i="7" s="1"/>
  <c r="H16" i="7"/>
  <c r="Y16" i="7" s="1"/>
  <c r="H59" i="7"/>
  <c r="H15" i="7"/>
  <c r="Y15" i="7" s="1"/>
  <c r="H44" i="7"/>
  <c r="H36" i="7"/>
  <c r="Y36" i="7" s="1"/>
  <c r="H10" i="7"/>
  <c r="Y10" i="7" s="1"/>
  <c r="H18" i="7"/>
  <c r="Y18" i="7" s="1"/>
  <c r="Y56" i="7"/>
  <c r="H13" i="7"/>
  <c r="Y13" i="7" s="1"/>
  <c r="H7" i="7"/>
  <c r="Y7" i="7" s="1"/>
  <c r="H22" i="7"/>
  <c r="Y22" i="7" s="1"/>
  <c r="H14" i="7"/>
  <c r="H45" i="7"/>
  <c r="H37" i="7"/>
  <c r="Y37" i="7" s="1"/>
  <c r="H33" i="7"/>
  <c r="Y33" i="7" s="1"/>
  <c r="H34" i="7"/>
  <c r="Y34" i="7" s="1"/>
  <c r="H29" i="7"/>
  <c r="Y29" i="7" s="1"/>
  <c r="H30" i="7"/>
  <c r="Y55" i="7"/>
  <c r="H17" i="7"/>
  <c r="Y17" i="7" s="1"/>
  <c r="H24" i="7"/>
  <c r="Y24" i="7" s="1"/>
  <c r="H20" i="7"/>
  <c r="Y20" i="7" s="1"/>
  <c r="H27" i="7"/>
  <c r="Y27" i="7" s="1"/>
  <c r="H6" i="7"/>
  <c r="Y6" i="7" s="1"/>
  <c r="H58" i="7"/>
  <c r="Y58" i="7" s="1"/>
  <c r="Y40" i="7"/>
  <c r="H48" i="7"/>
  <c r="Y48" i="7" s="1"/>
  <c r="AA66" i="7"/>
</calcChain>
</file>

<file path=xl/sharedStrings.xml><?xml version="1.0" encoding="utf-8"?>
<sst xmlns="http://schemas.openxmlformats.org/spreadsheetml/2006/main" count="891" uniqueCount="241">
  <si>
    <t>Tit.</t>
  </si>
  <si>
    <t>V</t>
  </si>
  <si>
    <t>Cīrulis Māris</t>
  </si>
  <si>
    <t>Čoders Gaidis</t>
  </si>
  <si>
    <t>Ulbins Dainis</t>
  </si>
  <si>
    <t>Voitehovičs Staņislavs</t>
  </si>
  <si>
    <t>Jelgavas novads</t>
  </si>
  <si>
    <t>Jelgava</t>
  </si>
  <si>
    <t>Babīte</t>
  </si>
  <si>
    <t>Auce</t>
  </si>
  <si>
    <t>Nr. p.   k.</t>
  </si>
  <si>
    <t>Vārds, Uzvārds</t>
  </si>
  <si>
    <t>Dzīvesvieta vai pārstāvētais klubs</t>
  </si>
  <si>
    <t>PP</t>
  </si>
  <si>
    <t>Vieta</t>
  </si>
  <si>
    <t xml:space="preserve"> </t>
  </si>
  <si>
    <t>_ Premiālie punkti, kas tiek aprēķināti no izcīnītās vietas</t>
  </si>
  <si>
    <t>_ Čempionāta posmā izcīnītā vieta</t>
  </si>
  <si>
    <t>Turnīra posms</t>
  </si>
  <si>
    <t>1. posms</t>
  </si>
  <si>
    <t xml:space="preserve">2. posms </t>
  </si>
  <si>
    <t>3. posms</t>
  </si>
  <si>
    <t>4. posms</t>
  </si>
  <si>
    <t xml:space="preserve">5. posms </t>
  </si>
  <si>
    <t xml:space="preserve">6. posms </t>
  </si>
  <si>
    <t>Dalībnieku skaits</t>
  </si>
  <si>
    <t>Lauks Eduards</t>
  </si>
  <si>
    <t>Bauska</t>
  </si>
  <si>
    <t>Ferbers Arje</t>
  </si>
  <si>
    <t>Olaine</t>
  </si>
  <si>
    <t>Krencs Aigars</t>
  </si>
  <si>
    <t>Rūja Ivars</t>
  </si>
  <si>
    <t>Pabērza Mārīte</t>
  </si>
  <si>
    <t>Rīga</t>
  </si>
  <si>
    <t>Jūrmala</t>
  </si>
  <si>
    <t>Šadeiko Fēlikss</t>
  </si>
  <si>
    <t>Ozoliņš Māris</t>
  </si>
  <si>
    <t>Ozolnieki</t>
  </si>
  <si>
    <t>Priede Oskars</t>
  </si>
  <si>
    <t>Pērkons Jānis</t>
  </si>
  <si>
    <t>Naglis Juris</t>
  </si>
  <si>
    <t>Tiesnesis Viesturs</t>
  </si>
  <si>
    <t>Grigorovičs Ruslans</t>
  </si>
  <si>
    <t>Marga Mārtiņš</t>
  </si>
  <si>
    <t>Ločmels Imants</t>
  </si>
  <si>
    <t>Roja</t>
  </si>
  <si>
    <t>Stankevics Andris</t>
  </si>
  <si>
    <t>Gordejevs Dmitrijs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</si>
  <si>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</si>
  <si>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</si>
  <si>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</si>
  <si>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</si>
  <si>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</si>
  <si>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</si>
  <si>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</si>
  <si>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</si>
  <si>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</si>
  <si>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</si>
  <si>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</si>
  <si>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</si>
  <si>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</si>
  <si>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</si>
  <si>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</si>
  <si>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</si>
  <si>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</si>
  <si>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</si>
  <si>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</si>
  <si>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</si>
  <si>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</si>
  <si>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</si>
  <si>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</si>
  <si>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</si>
  <si>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</si>
  <si>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</si>
  <si>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</si>
  <si>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</si>
  <si>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</si>
  <si>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</si>
  <si>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</si>
  <si>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</si>
  <si>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</si>
  <si>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</si>
  <si>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</si>
  <si>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</si>
  <si>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</si>
  <si>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</si>
  <si>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</si>
  <si>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</si>
  <si>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</si>
  <si>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</si>
  <si>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</si>
  <si>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</si>
  <si>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</si>
  <si>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</si>
  <si>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</si>
  <si>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</si>
  <si>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</si>
  <si>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</si>
  <si>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</si>
  <si>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</si>
  <si>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</si>
  <si>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</si>
  <si>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</si>
  <si>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Ivanovs Romāns</t>
  </si>
  <si>
    <t>SM</t>
  </si>
  <si>
    <t>LM</t>
  </si>
  <si>
    <t>Eihenbergs Gints</t>
  </si>
  <si>
    <t>Gardene</t>
  </si>
  <si>
    <t>Dobele</t>
  </si>
  <si>
    <t>Veilands Mārtiņš</t>
  </si>
  <si>
    <t>Sjomkāns Aleksandrs</t>
  </si>
  <si>
    <t>Pumpiņš Aivars</t>
  </si>
  <si>
    <t>Max P</t>
  </si>
  <si>
    <t>65 % no Max P</t>
  </si>
  <si>
    <t>Kārtas</t>
  </si>
  <si>
    <t xml:space="preserve">     Sacensību vieta: </t>
  </si>
  <si>
    <t>Upes iela 1, Sesavas pagasts, Jelgavas novads</t>
  </si>
  <si>
    <t>Pretinieku   IK</t>
  </si>
  <si>
    <t>Bucholts</t>
  </si>
  <si>
    <t>Nr.</t>
  </si>
  <si>
    <t>Uzvārds,Vārds</t>
  </si>
  <si>
    <t>Kolektīvs         dz. vieta</t>
  </si>
  <si>
    <t>IK/f</t>
  </si>
  <si>
    <t>IK+</t>
  </si>
  <si>
    <t>IK/s</t>
  </si>
  <si>
    <t>F-L</t>
  </si>
  <si>
    <t>P</t>
  </si>
  <si>
    <t>S</t>
  </si>
  <si>
    <t>Ikop</t>
  </si>
  <si>
    <t>Buh</t>
  </si>
  <si>
    <t>Buch.</t>
  </si>
  <si>
    <t>MIN</t>
  </si>
  <si>
    <t>MAX</t>
  </si>
  <si>
    <t>N.Buch.</t>
  </si>
  <si>
    <t>Māris Cīrulis &amp; Jānis Pērkons</t>
  </si>
  <si>
    <t xml:space="preserve">       Galvenais tiesnesis:   </t>
  </si>
  <si>
    <r>
      <t>Kopsavilkums un apbalvošana -</t>
    </r>
    <r>
      <rPr>
        <sz val="10"/>
        <rFont val="Times New Roman"/>
        <family val="1"/>
        <charset val="186"/>
      </rPr>
      <t xml:space="preserve"> </t>
    </r>
  </si>
  <si>
    <t>Roziņš Guntis</t>
  </si>
  <si>
    <t>Šteinkopfs Edgars</t>
  </si>
  <si>
    <t>Ābele Jānis</t>
  </si>
  <si>
    <t>X</t>
  </si>
  <si>
    <t>Punktu summa</t>
  </si>
  <si>
    <t>Vietu summa</t>
  </si>
  <si>
    <t>Tituls</t>
  </si>
  <si>
    <t>Kopvērtējumā tiek skaitīti pieci posmi no sešiem. Posms, kurā dalībnieks nav piedalījies vai sliktāk nospēlētais posms, netiek ieskaitīts.</t>
  </si>
  <si>
    <r>
      <rPr>
        <b/>
        <sz val="12"/>
        <rFont val="Times New Roman"/>
        <family val="1"/>
        <charset val="186"/>
      </rPr>
      <t>2010.gads</t>
    </r>
    <r>
      <rPr>
        <sz val="12"/>
        <rFont val="Times New Roman"/>
        <family val="1"/>
        <charset val="186"/>
      </rPr>
      <t xml:space="preserve"> - 1.vieta Mārim Cīrulim (Jelgavas novads); 2.vieta Ērikam Vaģelim (Jelgavas novads); 3.vieta Andrim Ārmanim (Jelgavas novads).</t>
    </r>
  </si>
  <si>
    <r>
      <rPr>
        <b/>
        <sz val="12"/>
        <rFont val="Times New Roman"/>
        <family val="1"/>
        <charset val="186"/>
      </rPr>
      <t>2011.gads</t>
    </r>
    <r>
      <rPr>
        <sz val="12"/>
        <rFont val="Times New Roman"/>
        <family val="1"/>
        <charset val="186"/>
      </rPr>
      <t xml:space="preserve"> - 1.vieta Mārim Cīrulim  (Jelgavas novads); 2.vieta Ērikam Vaģelim (Jelgavas novads); 3.vieta Laimonim Lapiņam (Jelgavas novads).</t>
    </r>
  </si>
  <si>
    <r>
      <rPr>
        <b/>
        <sz val="12"/>
        <rFont val="Times New Roman"/>
        <family val="1"/>
        <charset val="186"/>
      </rPr>
      <t xml:space="preserve">2012.gads </t>
    </r>
    <r>
      <rPr>
        <sz val="12"/>
        <rFont val="Times New Roman"/>
        <family val="1"/>
        <charset val="186"/>
      </rPr>
      <t>- 1.vieta Mārim Cīrulim (Jelgavas novads); 2.vieta Pēterim Pūliņam (Jelgavas novads); 3.vieta Staņislavam Voitehovičam (Jelgavas novads).</t>
    </r>
  </si>
  <si>
    <r>
      <rPr>
        <b/>
        <sz val="12"/>
        <rFont val="Times New Roman"/>
        <family val="1"/>
        <charset val="186"/>
      </rPr>
      <t>2013.gads</t>
    </r>
    <r>
      <rPr>
        <sz val="12"/>
        <rFont val="Times New Roman"/>
        <family val="1"/>
        <charset val="186"/>
      </rPr>
      <t xml:space="preserve"> - 1.vieta Pēterim Pūliņam (Jelgavas novads); 2.vieta Ērikam Vaģelim (Jelgavas novads); 3.vieta Elmāram Štubim (Jelgava).</t>
    </r>
  </si>
  <si>
    <r>
      <rPr>
        <b/>
        <sz val="12"/>
        <rFont val="Times New Roman"/>
        <family val="1"/>
        <charset val="186"/>
      </rPr>
      <t>2016.gads</t>
    </r>
    <r>
      <rPr>
        <sz val="12"/>
        <rFont val="Times New Roman"/>
        <family val="1"/>
        <charset val="186"/>
      </rPr>
      <t xml:space="preserve"> - </t>
    </r>
    <r>
      <rPr>
        <sz val="12"/>
        <rFont val="Times New Roman"/>
        <family val="1"/>
        <charset val="186"/>
      </rPr>
      <t>1.vieta Gunāram Balodim  (Ozolnieki); 2.vieta Pēterim Pūliņam (Jelgavas novads);  3.vieta Ērikam Vaģelim (Jelgavas novads).</t>
    </r>
  </si>
  <si>
    <r>
      <rPr>
        <b/>
        <sz val="12"/>
        <rFont val="Times New Roman"/>
        <family val="1"/>
        <charset val="186"/>
      </rPr>
      <t>2015.gads</t>
    </r>
    <r>
      <rPr>
        <sz val="12"/>
        <rFont val="Times New Roman"/>
        <family val="1"/>
        <charset val="186"/>
      </rPr>
      <t xml:space="preserve"> -</t>
    </r>
    <r>
      <rPr>
        <sz val="12"/>
        <rFont val="Times New Roman"/>
        <family val="1"/>
        <charset val="186"/>
      </rPr>
      <t xml:space="preserve"> 1.vieta Gaidim Čoderam (Babīte); 2.vieta Gintam Eihenbergam (Jelgavas novads);  3.vieta Mārim Cīrulis (Jelgavas novads).</t>
    </r>
  </si>
  <si>
    <r>
      <rPr>
        <b/>
        <sz val="12"/>
        <rFont val="Times New Roman"/>
        <family val="1"/>
        <charset val="186"/>
      </rPr>
      <t>2017.gads</t>
    </r>
    <r>
      <rPr>
        <sz val="12"/>
        <rFont val="Times New Roman"/>
        <family val="1"/>
        <charset val="186"/>
      </rPr>
      <t xml:space="preserve"> - 1.vieta Eduardam Laukam (Bauska); 2.vieta Mārim Cīrulim (Jelgavas novads); 3.vieta Harijam Dauburam (Ozolnieki).</t>
    </r>
  </si>
  <si>
    <r>
      <rPr>
        <b/>
        <sz val="12"/>
        <rFont val="Times New Roman"/>
        <family val="1"/>
        <charset val="186"/>
      </rPr>
      <t>2018.gads</t>
    </r>
    <r>
      <rPr>
        <sz val="12"/>
        <rFont val="Times New Roman"/>
        <family val="1"/>
        <charset val="186"/>
      </rPr>
      <t xml:space="preserve"> - 1.vieta Oskaram Priedem (Jelgavas novads); 2.vieta Arje ferberam (Olaine); 3.vieta Eduardam Laukam (Bauska).</t>
    </r>
  </si>
  <si>
    <r>
      <rPr>
        <b/>
        <sz val="12"/>
        <rFont val="Times New Roman"/>
        <family val="1"/>
        <charset val="186"/>
      </rPr>
      <t>2020.gads</t>
    </r>
    <r>
      <rPr>
        <sz val="12"/>
        <rFont val="Times New Roman"/>
        <family val="1"/>
        <charset val="186"/>
      </rPr>
      <t xml:space="preserve"> - 1.vieta Eduardam Laukam (Bauska); 2.vieta Romānam Ivanovam (Rīga); 3.vieta Cīrulim Mārim (Jelgavas novads).</t>
    </r>
  </si>
  <si>
    <t>Individuālā novusa čempionāta "Sesavas kauss", kopsavilkums,                                                                                                                                                                                                             čempionāta uzvarētāji: 2010. - 2020.gads</t>
  </si>
  <si>
    <r>
      <t>1. posms</t>
    </r>
    <r>
      <rPr>
        <sz val="10"/>
        <rFont val="Times New Roman"/>
        <family val="1"/>
        <charset val="186"/>
      </rPr>
      <t xml:space="preserve"> 08.01.2022.</t>
    </r>
  </si>
  <si>
    <r>
      <t>2. posms</t>
    </r>
    <r>
      <rPr>
        <sz val="10"/>
        <rFont val="Times New Roman"/>
        <family val="1"/>
        <charset val="186"/>
      </rPr>
      <t xml:space="preserve">  22.01.2022.</t>
    </r>
  </si>
  <si>
    <r>
      <t>3. posms</t>
    </r>
    <r>
      <rPr>
        <sz val="10"/>
        <rFont val="Times New Roman"/>
        <family val="1"/>
        <charset val="186"/>
      </rPr>
      <t xml:space="preserve">  05.02.2022.</t>
    </r>
  </si>
  <si>
    <r>
      <t>4. posms</t>
    </r>
    <r>
      <rPr>
        <sz val="10"/>
        <rFont val="Times New Roman"/>
        <family val="1"/>
        <charset val="186"/>
      </rPr>
      <t xml:space="preserve"> 19.02.2022.</t>
    </r>
  </si>
  <si>
    <t>Ogre</t>
  </si>
  <si>
    <t>Lāce Ilze</t>
  </si>
  <si>
    <t>Mironovs Aleksejs</t>
  </si>
  <si>
    <t>Lemkina Silvija</t>
  </si>
  <si>
    <t>Prohorovs Boriss</t>
  </si>
  <si>
    <t>Pelcers Vilnis</t>
  </si>
  <si>
    <t>Jaunpils</t>
  </si>
  <si>
    <t>Butkevičs Edgars</t>
  </si>
  <si>
    <t>Ukstiņš Arvis</t>
  </si>
  <si>
    <t xml:space="preserve">Auce </t>
  </si>
  <si>
    <t>Vaģelis Ēriks</t>
  </si>
  <si>
    <t>Kandava</t>
  </si>
  <si>
    <t>Ābele Dzintars</t>
  </si>
  <si>
    <t>Borisēvičs Anatolijs</t>
  </si>
  <si>
    <t xml:space="preserve">Rīga </t>
  </si>
  <si>
    <t>Borisēvičs Vjačeslavs</t>
  </si>
  <si>
    <t>Žuks Andrejs</t>
  </si>
  <si>
    <t>Individuālais novusa čempionāts "Sesavas kauss 2022" -  1.posms</t>
  </si>
  <si>
    <t>08.01.2022.</t>
  </si>
  <si>
    <t>Buh N</t>
  </si>
  <si>
    <t>Ogres novads</t>
  </si>
  <si>
    <t>Dobeles novads</t>
  </si>
  <si>
    <t xml:space="preserve">       Sacensību tiesnesis:    </t>
  </si>
  <si>
    <t>Individuālā novusa čempionāta "Sesavas kauss 2022"                                                                     kopsavilkuma tabula</t>
  </si>
  <si>
    <t>Māris Cīrulis (1.kategorija / Jelgavas novads)</t>
  </si>
  <si>
    <t>Sacensību tiesnesis:  Māris Cīrulis (1.kategorija / Jelgavas novads)</t>
  </si>
  <si>
    <r>
      <rPr>
        <b/>
        <sz val="12"/>
        <color rgb="FFFF0000"/>
        <rFont val="Times New Roman"/>
        <family val="1"/>
        <charset val="186"/>
      </rPr>
      <t>2021.gads</t>
    </r>
    <r>
      <rPr>
        <sz val="12"/>
        <color rgb="FFFF0000"/>
        <rFont val="Times New Roman"/>
        <family val="1"/>
        <charset val="186"/>
      </rPr>
      <t xml:space="preserve"> - Sacensības sakarā ar Covid ierobežojumiem atceltas</t>
    </r>
  </si>
  <si>
    <t>22-01-2022</t>
  </si>
  <si>
    <t>Buh HiLo</t>
  </si>
  <si>
    <t>Ramba Igors</t>
  </si>
  <si>
    <t>Rassohins Anatolijs</t>
  </si>
  <si>
    <t>Grigorovičs Ruslands</t>
  </si>
  <si>
    <t>Gross Rihards</t>
  </si>
  <si>
    <t>Ručevskis Andris</t>
  </si>
  <si>
    <t>MK</t>
  </si>
  <si>
    <t>Individuālais novusa čempionāts "Sesavas kauss 2022" -  2.posms</t>
  </si>
  <si>
    <r>
      <rPr>
        <b/>
        <sz val="12"/>
        <rFont val="Times New Roman"/>
        <family val="1"/>
        <charset val="186"/>
      </rPr>
      <t xml:space="preserve">2014.gads </t>
    </r>
    <r>
      <rPr>
        <sz val="12"/>
        <rFont val="Times New Roman"/>
        <family val="1"/>
        <charset val="186"/>
      </rPr>
      <t>- 1.vieta Pēterim Simsonam (Bauska); 2.vieta Mārim Cīrulim (Jelgavas novads); 3.vieta Pēterim Pūliņam (Jelgavas novads).</t>
    </r>
  </si>
  <si>
    <t>25.</t>
  </si>
  <si>
    <t>26.</t>
  </si>
  <si>
    <t>Max value:</t>
  </si>
  <si>
    <r>
      <rPr>
        <b/>
        <sz val="12"/>
        <rFont val="Times New Roman"/>
        <family val="1"/>
        <charset val="186"/>
      </rPr>
      <t>2019.gads</t>
    </r>
    <r>
      <rPr>
        <sz val="12"/>
        <rFont val="Times New Roman"/>
        <family val="1"/>
        <charset val="186"/>
      </rPr>
      <t xml:space="preserve"> - 1.vieta Egilam Cepurītim (Daugmale); 2.vieta Eduardam Laukam (Bauska); 3.vieta Arje Ferberam (Olaine).</t>
    </r>
  </si>
  <si>
    <t>05-02-2022</t>
  </si>
  <si>
    <t>Balodis Gunārs</t>
  </si>
  <si>
    <t>Dūmiņš Jānis</t>
  </si>
  <si>
    <t>Baldone</t>
  </si>
  <si>
    <t>Laumanis Normunds</t>
  </si>
  <si>
    <t>Pumpiņš Juris</t>
  </si>
  <si>
    <t>Talsi</t>
  </si>
  <si>
    <t>Piuss Raivo</t>
  </si>
  <si>
    <t xml:space="preserve"> Sacensību tiesnesis:    </t>
  </si>
  <si>
    <t>M.Cīrulis &amp; J.Pērkons</t>
  </si>
  <si>
    <t>Individuālais novusa čempionāts "Sesavas kauss 2022" -  3.posms</t>
  </si>
  <si>
    <t>Olga Gusjkova</t>
  </si>
  <si>
    <t>Pule Toms</t>
  </si>
  <si>
    <t xml:space="preserve">Lapsiņš Aivars </t>
  </si>
  <si>
    <t>R</t>
  </si>
  <si>
    <t>Pulle Toms</t>
  </si>
  <si>
    <t>Gusjkova Olga</t>
  </si>
  <si>
    <t>Lapsiņš Aivars</t>
  </si>
  <si>
    <t>Kalniņa Guna</t>
  </si>
  <si>
    <t>Individuālais novusa čempionāts "Sesavas kauss 2022" -  4.posms</t>
  </si>
  <si>
    <t>Igors Bondars</t>
  </si>
  <si>
    <t>Aigars Čuda</t>
  </si>
  <si>
    <t>Jelgavas</t>
  </si>
  <si>
    <t>Kruklis Anatolijs</t>
  </si>
  <si>
    <t>58.</t>
  </si>
  <si>
    <t>Arnis Redbergs</t>
  </si>
  <si>
    <t>59.</t>
  </si>
  <si>
    <t>Līga Balode</t>
  </si>
  <si>
    <t>60.</t>
  </si>
  <si>
    <t>Gusjkova Olga           2x</t>
  </si>
  <si>
    <t>Balode Līga</t>
  </si>
  <si>
    <t>Bondars Igors</t>
  </si>
  <si>
    <t>Čuda Aigars</t>
  </si>
  <si>
    <t>Abrams Arnolds</t>
  </si>
  <si>
    <t>Redbergs Arnis</t>
  </si>
  <si>
    <t>Krūklis Anatolijs</t>
  </si>
  <si>
    <t>Individuālais novusa čempionāts "Sesavas kauss 2022" -  5.posms</t>
  </si>
  <si>
    <t>10.04.2022.</t>
  </si>
  <si>
    <r>
      <t>5. posms 10.04</t>
    </r>
    <r>
      <rPr>
        <sz val="10"/>
        <rFont val="Times New Roman"/>
        <family val="1"/>
        <charset val="186"/>
      </rPr>
      <t>.2022.</t>
    </r>
  </si>
  <si>
    <r>
      <t>6. posms</t>
    </r>
    <r>
      <rPr>
        <sz val="10"/>
        <rFont val="Times New Roman"/>
        <family val="1"/>
        <charset val="186"/>
      </rPr>
      <t xml:space="preserve"> …05.2022.</t>
    </r>
  </si>
  <si>
    <t>2022.gada 10.aprīlī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</si>
</sst>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5" x14ac:knownFonts="1">
    <font>
      <sz val="10"/>
      <name val="Arial"/>
    </font>
    <font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i/>
      <sz val="1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26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36"/>
      <color theme="1" tint="0.14999847407452621"/>
      <name val="Times New Roman"/>
      <family val="1"/>
      <charset val="186"/>
    </font>
    <font>
      <b/>
      <i/>
      <sz val="2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0"/>
      <name val="Arial"/>
      <family val="2"/>
    </font>
    <font>
      <b/>
      <sz val="9"/>
      <name val="Arial"/>
      <family val="2"/>
      <charset val="204"/>
    </font>
    <font>
      <b/>
      <sz val="9"/>
      <name val="Arial"/>
      <family val="2"/>
    </font>
    <font>
      <b/>
      <sz val="9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8"/>
      <name val="Arial"/>
      <family val="2"/>
    </font>
    <font>
      <sz val="10"/>
      <color indexed="9"/>
      <name val="Arial"/>
      <family val="2"/>
    </font>
    <font>
      <sz val="10"/>
      <name val="Arial"/>
      <family val="2"/>
      <charset val="204"/>
    </font>
    <font>
      <sz val="9"/>
      <name val="Arial"/>
      <family val="2"/>
    </font>
    <font>
      <sz val="10"/>
      <color indexed="9"/>
      <name val="Arial"/>
      <family val="2"/>
      <charset val="186"/>
    </font>
    <font>
      <sz val="9"/>
      <color indexed="9"/>
      <name val="Arial"/>
      <family val="2"/>
      <charset val="186"/>
    </font>
    <font>
      <b/>
      <sz val="10"/>
      <color indexed="9"/>
      <name val="Arial"/>
      <family val="2"/>
      <charset val="186"/>
    </font>
    <font>
      <b/>
      <sz val="10"/>
      <color indexed="8"/>
      <name val="Arial"/>
      <family val="2"/>
      <charset val="186"/>
    </font>
    <font>
      <sz val="8"/>
      <color indexed="8"/>
      <name val="Arial"/>
      <family val="2"/>
      <charset val="186"/>
    </font>
    <font>
      <b/>
      <sz val="9"/>
      <color indexed="14"/>
      <name val="Arial"/>
      <family val="2"/>
    </font>
    <font>
      <b/>
      <sz val="9"/>
      <color indexed="14"/>
      <name val="Arial"/>
      <family val="2"/>
      <charset val="186"/>
    </font>
    <font>
      <sz val="9"/>
      <name val="Arial"/>
      <family val="2"/>
      <charset val="186"/>
    </font>
    <font>
      <sz val="12"/>
      <color rgb="FFFF0000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sz val="11"/>
      <color theme="7" tint="-0.249977111117893"/>
      <name val="Times New Roman"/>
      <family val="1"/>
      <charset val="186"/>
    </font>
    <font>
      <b/>
      <sz val="18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indexed="9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8"/>
      <name val="Times New Roman"/>
      <family val="1"/>
      <charset val="186"/>
    </font>
    <font>
      <sz val="10"/>
      <color indexed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color indexed="14"/>
      <name val="Times New Roman"/>
      <family val="1"/>
      <charset val="186"/>
    </font>
    <font>
      <sz val="9"/>
      <color indexed="14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color theme="0" tint="-0.34998626667073579"/>
      <name val="Times New Roman"/>
      <family val="1"/>
      <charset val="186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FFF3FF"/>
        <bgColor indexed="64"/>
      </patternFill>
    </fill>
  </fills>
  <borders count="5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8">
    <xf numFmtId="0" fontId="0" fillId="0" borderId="0" xfId="0"/>
    <xf numFmtId="0" fontId="3" fillId="2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right" vertical="center" wrapText="1"/>
    </xf>
    <xf numFmtId="0" fontId="5" fillId="7" borderId="4" xfId="0" applyFont="1" applyFill="1" applyBorder="1" applyAlignment="1">
      <alignment horizontal="left" vertical="center"/>
    </xf>
    <xf numFmtId="1" fontId="2" fillId="7" borderId="4" xfId="0" applyNumberFormat="1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/>
    </xf>
    <xf numFmtId="1" fontId="3" fillId="7" borderId="4" xfId="0" applyNumberFormat="1" applyFont="1" applyFill="1" applyBorder="1" applyAlignment="1">
      <alignment horizontal="center" vertical="center" wrapText="1"/>
    </xf>
    <xf numFmtId="0" fontId="3" fillId="8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3" fillId="8" borderId="7" xfId="0" applyFont="1" applyFill="1" applyBorder="1" applyAlignment="1">
      <alignment horizontal="right" vertical="center"/>
    </xf>
    <xf numFmtId="0" fontId="3" fillId="8" borderId="5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9" borderId="4" xfId="0" applyFont="1" applyFill="1" applyBorder="1" applyAlignment="1" applyProtection="1">
      <alignment horizontal="center" vertical="center" wrapText="1"/>
      <protection hidden="1"/>
    </xf>
    <xf numFmtId="0" fontId="3" fillId="9" borderId="11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7" borderId="4" xfId="0" applyFont="1" applyFill="1" applyBorder="1" applyAlignment="1">
      <alignment vertical="center"/>
    </xf>
    <xf numFmtId="0" fontId="3" fillId="7" borderId="4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vertical="center" wrapText="1"/>
    </xf>
    <xf numFmtId="0" fontId="4" fillId="8" borderId="0" xfId="0" applyFont="1" applyFill="1" applyBorder="1" applyAlignment="1">
      <alignment vertical="center"/>
    </xf>
    <xf numFmtId="0" fontId="8" fillId="8" borderId="0" xfId="0" applyFont="1" applyFill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/>
    <xf numFmtId="0" fontId="11" fillId="2" borderId="0" xfId="0" applyFont="1" applyFill="1"/>
    <xf numFmtId="0" fontId="11" fillId="2" borderId="0" xfId="0" applyFont="1" applyFill="1" applyBorder="1" applyAlignment="1"/>
    <xf numFmtId="0" fontId="11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11" fillId="2" borderId="0" xfId="0" applyFont="1" applyFill="1" applyBorder="1" applyAlignment="1">
      <alignment horizontal="right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14" fontId="11" fillId="2" borderId="0" xfId="0" applyNumberFormat="1" applyFont="1" applyFill="1" applyAlignment="1">
      <alignment horizontal="center" vertical="center"/>
    </xf>
    <xf numFmtId="14" fontId="11" fillId="2" borderId="0" xfId="0" applyNumberFormat="1" applyFont="1" applyFill="1" applyAlignment="1">
      <alignment horizontal="left" vertical="center"/>
    </xf>
    <xf numFmtId="0" fontId="3" fillId="9" borderId="4" xfId="0" applyFont="1" applyFill="1" applyBorder="1" applyAlignment="1" applyProtection="1">
      <alignment horizontal="center" vertical="center" wrapText="1"/>
      <protection hidden="1"/>
    </xf>
    <xf numFmtId="14" fontId="11" fillId="2" borderId="0" xfId="0" applyNumberFormat="1" applyFont="1" applyFill="1" applyAlignment="1">
      <alignment horizontal="left" vertical="center"/>
    </xf>
    <xf numFmtId="0" fontId="11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2" fillId="12" borderId="4" xfId="0" applyNumberFormat="1" applyFont="1" applyFill="1" applyBorder="1" applyAlignment="1">
      <alignment horizontal="center" vertical="center" wrapText="1"/>
    </xf>
    <xf numFmtId="0" fontId="3" fillId="9" borderId="6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/>
    <xf numFmtId="0" fontId="13" fillId="3" borderId="41" xfId="0" applyFont="1" applyFill="1" applyBorder="1" applyAlignment="1">
      <alignment horizontal="center"/>
    </xf>
    <xf numFmtId="1" fontId="13" fillId="3" borderId="7" xfId="0" applyNumberFormat="1" applyFont="1" applyFill="1" applyBorder="1" applyAlignment="1">
      <alignment horizontal="center"/>
    </xf>
    <xf numFmtId="1" fontId="13" fillId="3" borderId="43" xfId="0" applyNumberFormat="1" applyFont="1" applyFill="1" applyBorder="1" applyAlignment="1">
      <alignment horizontal="center"/>
    </xf>
    <xf numFmtId="0" fontId="14" fillId="2" borderId="0" xfId="0" applyFont="1" applyFill="1"/>
    <xf numFmtId="0" fontId="14" fillId="0" borderId="0" xfId="0" applyFont="1" applyFill="1"/>
    <xf numFmtId="0" fontId="16" fillId="10" borderId="16" xfId="0" applyFont="1" applyFill="1" applyBorder="1" applyAlignment="1">
      <alignment horizontal="center" vertical="center"/>
    </xf>
    <xf numFmtId="0" fontId="16" fillId="10" borderId="17" xfId="0" applyFont="1" applyFill="1" applyBorder="1" applyAlignment="1">
      <alignment horizontal="center" vertical="center"/>
    </xf>
    <xf numFmtId="0" fontId="17" fillId="10" borderId="18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/>
    </xf>
    <xf numFmtId="0" fontId="18" fillId="10" borderId="2" xfId="0" applyFont="1" applyFill="1" applyBorder="1" applyAlignment="1">
      <alignment horizontal="center" vertical="center"/>
    </xf>
    <xf numFmtId="0" fontId="18" fillId="10" borderId="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/>
      <protection hidden="1"/>
    </xf>
    <xf numFmtId="0" fontId="13" fillId="10" borderId="2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10" borderId="4" xfId="0" applyFont="1" applyFill="1" applyBorder="1" applyAlignment="1">
      <alignment horizontal="center" vertical="center"/>
    </xf>
    <xf numFmtId="0" fontId="19" fillId="10" borderId="4" xfId="0" applyFont="1" applyFill="1" applyBorder="1" applyAlignment="1">
      <alignment horizontal="center" vertical="center"/>
    </xf>
    <xf numFmtId="0" fontId="13" fillId="10" borderId="4" xfId="0" applyFont="1" applyFill="1" applyBorder="1" applyAlignment="1">
      <alignment vertical="center"/>
    </xf>
    <xf numFmtId="0" fontId="13" fillId="7" borderId="20" xfId="0" applyFont="1" applyFill="1" applyBorder="1" applyAlignment="1">
      <alignment horizontal="center" vertical="center"/>
    </xf>
    <xf numFmtId="0" fontId="20" fillId="7" borderId="21" xfId="0" applyFont="1" applyFill="1" applyBorder="1" applyAlignment="1">
      <alignment horizontal="left" vertical="center"/>
    </xf>
    <xf numFmtId="0" fontId="21" fillId="7" borderId="21" xfId="0" applyFont="1" applyFill="1" applyBorder="1" applyAlignment="1">
      <alignment horizontal="left" vertical="center"/>
    </xf>
    <xf numFmtId="0" fontId="21" fillId="7" borderId="21" xfId="0" applyFont="1" applyFill="1" applyBorder="1" applyAlignment="1">
      <alignment horizontal="center" vertical="center"/>
    </xf>
    <xf numFmtId="1" fontId="15" fillId="7" borderId="22" xfId="0" applyNumberFormat="1" applyFont="1" applyFill="1" applyBorder="1" applyAlignment="1">
      <alignment horizontal="center" vertical="center"/>
    </xf>
    <xf numFmtId="1" fontId="21" fillId="7" borderId="22" xfId="0" applyNumberFormat="1" applyFont="1" applyFill="1" applyBorder="1" applyAlignment="1">
      <alignment horizontal="center" vertical="center"/>
    </xf>
    <xf numFmtId="1" fontId="14" fillId="7" borderId="22" xfId="0" applyNumberFormat="1" applyFont="1" applyFill="1" applyBorder="1" applyAlignment="1">
      <alignment horizontal="center" vertical="center" wrapText="1"/>
    </xf>
    <xf numFmtId="1" fontId="22" fillId="7" borderId="21" xfId="0" applyNumberFormat="1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/>
    </xf>
    <xf numFmtId="1" fontId="24" fillId="2" borderId="21" xfId="0" applyNumberFormat="1" applyFont="1" applyFill="1" applyBorder="1" applyAlignment="1">
      <alignment horizontal="center" vertical="center"/>
    </xf>
    <xf numFmtId="1" fontId="14" fillId="2" borderId="21" xfId="0" applyNumberFormat="1" applyFont="1" applyFill="1" applyBorder="1" applyAlignment="1">
      <alignment horizontal="center" vertical="center"/>
    </xf>
    <xf numFmtId="1" fontId="14" fillId="2" borderId="22" xfId="0" applyNumberFormat="1" applyFont="1" applyFill="1" applyBorder="1" applyAlignment="1">
      <alignment horizontal="center" vertical="center" wrapText="1"/>
    </xf>
    <xf numFmtId="1" fontId="14" fillId="2" borderId="18" xfId="0" applyNumberFormat="1" applyFont="1" applyFill="1" applyBorder="1" applyAlignment="1">
      <alignment horizontal="center" vertical="center" wrapText="1"/>
    </xf>
    <xf numFmtId="0" fontId="25" fillId="2" borderId="17" xfId="0" applyFont="1" applyFill="1" applyBorder="1" applyAlignment="1" applyProtection="1">
      <alignment horizontal="center" vertical="center"/>
      <protection hidden="1"/>
    </xf>
    <xf numFmtId="0" fontId="26" fillId="2" borderId="23" xfId="0" applyFont="1" applyFill="1" applyBorder="1" applyAlignment="1" applyProtection="1">
      <alignment horizontal="center" vertical="center"/>
      <protection hidden="1"/>
    </xf>
    <xf numFmtId="0" fontId="25" fillId="2" borderId="3" xfId="0" applyFont="1" applyFill="1" applyBorder="1" applyAlignment="1" applyProtection="1">
      <alignment horizontal="center" vertical="center"/>
      <protection hidden="1"/>
    </xf>
    <xf numFmtId="0" fontId="13" fillId="2" borderId="23" xfId="0" applyFont="1" applyFill="1" applyBorder="1" applyAlignment="1" applyProtection="1">
      <alignment horizontal="center" vertical="center"/>
      <protection hidden="1"/>
    </xf>
    <xf numFmtId="0" fontId="25" fillId="2" borderId="24" xfId="0" applyFont="1" applyFill="1" applyBorder="1" applyAlignment="1" applyProtection="1">
      <alignment horizontal="center" vertical="center"/>
      <protection hidden="1"/>
    </xf>
    <xf numFmtId="0" fontId="26" fillId="2" borderId="25" xfId="0" applyFont="1" applyFill="1" applyBorder="1" applyAlignment="1" applyProtection="1">
      <alignment horizontal="center" vertical="center"/>
      <protection hidden="1"/>
    </xf>
    <xf numFmtId="0" fontId="25" fillId="2" borderId="26" xfId="0" applyFont="1" applyFill="1" applyBorder="1" applyAlignment="1" applyProtection="1">
      <alignment horizontal="center" vertical="center"/>
      <protection hidden="1"/>
    </xf>
    <xf numFmtId="0" fontId="13" fillId="2" borderId="25" xfId="0" applyFont="1" applyFill="1" applyBorder="1" applyAlignment="1" applyProtection="1">
      <alignment horizontal="center" vertical="center"/>
      <protection hidden="1"/>
    </xf>
    <xf numFmtId="0" fontId="26" fillId="2" borderId="27" xfId="0" applyFont="1" applyFill="1" applyBorder="1" applyAlignment="1" applyProtection="1">
      <alignment horizontal="center" vertical="center"/>
      <protection hidden="1"/>
    </xf>
    <xf numFmtId="0" fontId="25" fillId="2" borderId="20" xfId="0" applyFont="1" applyFill="1" applyBorder="1" applyAlignment="1" applyProtection="1">
      <alignment horizontal="center" vertical="center"/>
      <protection hidden="1"/>
    </xf>
    <xf numFmtId="0" fontId="26" fillId="2" borderId="18" xfId="0" applyFont="1" applyFill="1" applyBorder="1" applyAlignment="1" applyProtection="1">
      <alignment horizontal="center" vertical="center"/>
      <protection hidden="1"/>
    </xf>
    <xf numFmtId="0" fontId="13" fillId="2" borderId="27" xfId="0" applyFont="1" applyFill="1" applyBorder="1" applyAlignment="1" applyProtection="1">
      <alignment horizontal="center" vertical="center"/>
      <protection hidden="1"/>
    </xf>
    <xf numFmtId="0" fontId="27" fillId="2" borderId="0" xfId="0" applyFont="1" applyFill="1" applyBorder="1" applyAlignment="1" applyProtection="1">
      <alignment horizontal="center" vertical="center"/>
      <protection hidden="1"/>
    </xf>
    <xf numFmtId="0" fontId="28" fillId="2" borderId="0" xfId="0" applyFont="1" applyFill="1" applyBorder="1" applyAlignment="1" applyProtection="1">
      <alignment horizontal="center" vertical="center"/>
      <protection hidden="1"/>
    </xf>
    <xf numFmtId="0" fontId="14" fillId="2" borderId="20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13" fillId="2" borderId="30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left" vertical="center"/>
    </xf>
    <xf numFmtId="0" fontId="21" fillId="2" borderId="12" xfId="0" applyFont="1" applyFill="1" applyBorder="1" applyAlignment="1">
      <alignment horizontal="left" vertical="center"/>
    </xf>
    <xf numFmtId="0" fontId="21" fillId="2" borderId="13" xfId="0" applyFont="1" applyFill="1" applyBorder="1" applyAlignment="1">
      <alignment horizontal="center" vertical="center"/>
    </xf>
    <xf numFmtId="1" fontId="15" fillId="2" borderId="32" xfId="0" applyNumberFormat="1" applyFont="1" applyFill="1" applyBorder="1" applyAlignment="1">
      <alignment horizontal="center" vertical="center"/>
    </xf>
    <xf numFmtId="1" fontId="21" fillId="2" borderId="40" xfId="0" applyNumberFormat="1" applyFont="1" applyFill="1" applyBorder="1" applyAlignment="1">
      <alignment horizontal="center" vertical="center"/>
    </xf>
    <xf numFmtId="1" fontId="14" fillId="2" borderId="13" xfId="0" applyNumberFormat="1" applyFont="1" applyFill="1" applyBorder="1" applyAlignment="1">
      <alignment horizontal="center" vertical="center" wrapText="1"/>
    </xf>
    <xf numFmtId="1" fontId="22" fillId="2" borderId="30" xfId="0" applyNumberFormat="1" applyFont="1" applyFill="1" applyBorder="1" applyAlignment="1">
      <alignment horizontal="center" vertical="center" wrapText="1"/>
    </xf>
    <xf numFmtId="0" fontId="23" fillId="2" borderId="30" xfId="0" applyFont="1" applyFill="1" applyBorder="1" applyAlignment="1">
      <alignment horizontal="center" vertical="center"/>
    </xf>
    <xf numFmtId="1" fontId="24" fillId="2" borderId="13" xfId="0" applyNumberFormat="1" applyFont="1" applyFill="1" applyBorder="1" applyAlignment="1">
      <alignment horizontal="center" vertical="center"/>
    </xf>
    <xf numFmtId="1" fontId="14" fillId="2" borderId="33" xfId="0" applyNumberFormat="1" applyFont="1" applyFill="1" applyBorder="1" applyAlignment="1">
      <alignment horizontal="center" vertical="center"/>
    </xf>
    <xf numFmtId="1" fontId="14" fillId="2" borderId="14" xfId="0" applyNumberFormat="1" applyFont="1" applyFill="1" applyBorder="1" applyAlignment="1">
      <alignment horizontal="center" vertical="center" wrapText="1"/>
    </xf>
    <xf numFmtId="0" fontId="25" fillId="2" borderId="15" xfId="0" applyFont="1" applyFill="1" applyBorder="1" applyAlignment="1" applyProtection="1">
      <alignment horizontal="center" vertical="center"/>
      <protection hidden="1"/>
    </xf>
    <xf numFmtId="0" fontId="13" fillId="2" borderId="14" xfId="0" applyFont="1" applyFill="1" applyBorder="1" applyAlignment="1" applyProtection="1">
      <alignment horizontal="center" vertical="center"/>
      <protection hidden="1"/>
    </xf>
    <xf numFmtId="0" fontId="25" fillId="2" borderId="34" xfId="0" applyFont="1" applyFill="1" applyBorder="1" applyAlignment="1" applyProtection="1">
      <alignment horizontal="center" vertical="center"/>
      <protection hidden="1"/>
    </xf>
    <xf numFmtId="0" fontId="26" fillId="2" borderId="35" xfId="0" applyFont="1" applyFill="1" applyBorder="1" applyAlignment="1" applyProtection="1">
      <alignment horizontal="center" vertical="center"/>
      <protection hidden="1"/>
    </xf>
    <xf numFmtId="0" fontId="25" fillId="2" borderId="36" xfId="0" applyFont="1" applyFill="1" applyBorder="1" applyAlignment="1" applyProtection="1">
      <alignment horizontal="center" vertical="center"/>
      <protection hidden="1"/>
    </xf>
    <xf numFmtId="0" fontId="26" fillId="2" borderId="37" xfId="0" applyFont="1" applyFill="1" applyBorder="1" applyAlignment="1" applyProtection="1">
      <alignment horizontal="center" vertical="center"/>
      <protection hidden="1"/>
    </xf>
    <xf numFmtId="0" fontId="13" fillId="2" borderId="37" xfId="0" applyFont="1" applyFill="1" applyBorder="1" applyAlignment="1" applyProtection="1">
      <alignment horizontal="center" vertical="center"/>
      <protection hidden="1"/>
    </xf>
    <xf numFmtId="0" fontId="25" fillId="2" borderId="38" xfId="0" applyFont="1" applyFill="1" applyBorder="1" applyAlignment="1" applyProtection="1">
      <alignment horizontal="center" vertical="center"/>
      <protection hidden="1"/>
    </xf>
    <xf numFmtId="0" fontId="14" fillId="2" borderId="39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1" fillId="2" borderId="13" xfId="0" applyFont="1" applyFill="1" applyBorder="1" applyAlignment="1">
      <alignment horizontal="left" vertical="center"/>
    </xf>
    <xf numFmtId="0" fontId="23" fillId="2" borderId="29" xfId="0" applyFont="1" applyFill="1" applyBorder="1" applyAlignment="1">
      <alignment horizontal="center" vertical="center"/>
    </xf>
    <xf numFmtId="1" fontId="24" fillId="2" borderId="40" xfId="0" applyNumberFormat="1" applyFont="1" applyFill="1" applyBorder="1" applyAlignment="1">
      <alignment horizontal="center" vertical="center"/>
    </xf>
    <xf numFmtId="0" fontId="26" fillId="2" borderId="14" xfId="0" applyFont="1" applyFill="1" applyBorder="1" applyAlignment="1" applyProtection="1">
      <alignment horizontal="center" vertical="center"/>
      <protection hidden="1"/>
    </xf>
    <xf numFmtId="0" fontId="13" fillId="2" borderId="35" xfId="0" applyFont="1" applyFill="1" applyBorder="1" applyAlignment="1" applyProtection="1">
      <alignment horizontal="center" vertical="center"/>
      <protection hidden="1"/>
    </xf>
    <xf numFmtId="0" fontId="13" fillId="11" borderId="15" xfId="0" applyFont="1" applyFill="1" applyBorder="1" applyAlignment="1">
      <alignment horizontal="center" vertical="center"/>
    </xf>
    <xf numFmtId="0" fontId="20" fillId="11" borderId="12" xfId="0" applyFont="1" applyFill="1" applyBorder="1" applyAlignment="1">
      <alignment horizontal="left" vertical="center"/>
    </xf>
    <xf numFmtId="0" fontId="21" fillId="11" borderId="13" xfId="0" applyFont="1" applyFill="1" applyBorder="1" applyAlignment="1">
      <alignment horizontal="left" vertical="center"/>
    </xf>
    <xf numFmtId="0" fontId="21" fillId="11" borderId="13" xfId="0" applyFont="1" applyFill="1" applyBorder="1" applyAlignment="1">
      <alignment horizontal="center" vertical="center"/>
    </xf>
    <xf numFmtId="1" fontId="15" fillId="11" borderId="32" xfId="0" applyNumberFormat="1" applyFont="1" applyFill="1" applyBorder="1" applyAlignment="1">
      <alignment horizontal="center" vertical="center"/>
    </xf>
    <xf numFmtId="1" fontId="21" fillId="11" borderId="40" xfId="0" applyNumberFormat="1" applyFont="1" applyFill="1" applyBorder="1" applyAlignment="1">
      <alignment horizontal="center" vertical="center"/>
    </xf>
    <xf numFmtId="1" fontId="14" fillId="11" borderId="13" xfId="0" applyNumberFormat="1" applyFont="1" applyFill="1" applyBorder="1" applyAlignment="1">
      <alignment horizontal="center" vertical="center" wrapText="1"/>
    </xf>
    <xf numFmtId="1" fontId="22" fillId="11" borderId="30" xfId="0" applyNumberFormat="1" applyFont="1" applyFill="1" applyBorder="1" applyAlignment="1">
      <alignment horizontal="center" vertical="center" wrapText="1"/>
    </xf>
    <xf numFmtId="0" fontId="23" fillId="11" borderId="13" xfId="0" applyFont="1" applyFill="1" applyBorder="1" applyAlignment="1">
      <alignment horizontal="center" vertical="center"/>
    </xf>
    <xf numFmtId="1" fontId="24" fillId="11" borderId="13" xfId="0" applyNumberFormat="1" applyFont="1" applyFill="1" applyBorder="1" applyAlignment="1">
      <alignment horizontal="center" vertical="center"/>
    </xf>
    <xf numFmtId="1" fontId="14" fillId="11" borderId="33" xfId="0" applyNumberFormat="1" applyFont="1" applyFill="1" applyBorder="1" applyAlignment="1">
      <alignment horizontal="center" vertical="center"/>
    </xf>
    <xf numFmtId="1" fontId="14" fillId="11" borderId="14" xfId="0" applyNumberFormat="1" applyFont="1" applyFill="1" applyBorder="1" applyAlignment="1">
      <alignment horizontal="center" vertical="center" wrapText="1"/>
    </xf>
    <xf numFmtId="1" fontId="24" fillId="2" borderId="30" xfId="0" applyNumberFormat="1" applyFont="1" applyFill="1" applyBorder="1" applyAlignment="1">
      <alignment horizontal="center" vertical="center"/>
    </xf>
    <xf numFmtId="0" fontId="13" fillId="7" borderId="15" xfId="0" applyFont="1" applyFill="1" applyBorder="1" applyAlignment="1">
      <alignment horizontal="center" vertical="center"/>
    </xf>
    <xf numFmtId="0" fontId="20" fillId="7" borderId="12" xfId="0" applyFont="1" applyFill="1" applyBorder="1" applyAlignment="1">
      <alignment horizontal="left" vertical="center"/>
    </xf>
    <xf numFmtId="0" fontId="21" fillId="7" borderId="13" xfId="0" applyFont="1" applyFill="1" applyBorder="1" applyAlignment="1">
      <alignment horizontal="left" vertical="center"/>
    </xf>
    <xf numFmtId="0" fontId="21" fillId="7" borderId="13" xfId="0" applyFont="1" applyFill="1" applyBorder="1" applyAlignment="1">
      <alignment horizontal="center" vertical="center"/>
    </xf>
    <xf numFmtId="1" fontId="15" fillId="7" borderId="32" xfId="0" applyNumberFormat="1" applyFont="1" applyFill="1" applyBorder="1" applyAlignment="1">
      <alignment horizontal="center" vertical="center"/>
    </xf>
    <xf numFmtId="1" fontId="21" fillId="7" borderId="40" xfId="0" applyNumberFormat="1" applyFont="1" applyFill="1" applyBorder="1" applyAlignment="1">
      <alignment horizontal="center" vertical="center"/>
    </xf>
    <xf numFmtId="1" fontId="14" fillId="7" borderId="13" xfId="0" applyNumberFormat="1" applyFont="1" applyFill="1" applyBorder="1" applyAlignment="1">
      <alignment horizontal="center" vertical="center" wrapText="1"/>
    </xf>
    <xf numFmtId="1" fontId="22" fillId="7" borderId="30" xfId="0" applyNumberFormat="1" applyFont="1" applyFill="1" applyBorder="1" applyAlignment="1">
      <alignment horizontal="center" vertical="center" wrapText="1"/>
    </xf>
    <xf numFmtId="0" fontId="23" fillId="11" borderId="30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29" fillId="11" borderId="13" xfId="0" applyFont="1" applyFill="1" applyBorder="1" applyAlignment="1">
      <alignment horizontal="center" vertical="center"/>
    </xf>
    <xf numFmtId="0" fontId="21" fillId="2" borderId="30" xfId="0" applyFont="1" applyFill="1" applyBorder="1" applyAlignment="1">
      <alignment horizontal="center" vertical="center"/>
    </xf>
    <xf numFmtId="1" fontId="14" fillId="7" borderId="14" xfId="0" applyNumberFormat="1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vertical="center" wrapText="1"/>
    </xf>
    <xf numFmtId="1" fontId="33" fillId="2" borderId="0" xfId="0" applyNumberFormat="1" applyFont="1" applyFill="1" applyBorder="1" applyAlignment="1">
      <alignment horizontal="center" vertical="center"/>
    </xf>
    <xf numFmtId="1" fontId="34" fillId="2" borderId="0" xfId="0" applyNumberFormat="1" applyFont="1" applyFill="1" applyBorder="1" applyAlignment="1">
      <alignment horizontal="center" vertical="center"/>
    </xf>
    <xf numFmtId="1" fontId="31" fillId="2" borderId="0" xfId="0" applyNumberFormat="1" applyFont="1" applyFill="1" applyBorder="1" applyAlignment="1">
      <alignment horizontal="center" vertical="center" wrapText="1"/>
    </xf>
    <xf numFmtId="1" fontId="22" fillId="2" borderId="0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1" fontId="24" fillId="2" borderId="0" xfId="0" applyNumberFormat="1" applyFont="1" applyFill="1" applyBorder="1" applyAlignment="1">
      <alignment horizontal="center" vertical="center"/>
    </xf>
    <xf numFmtId="1" fontId="14" fillId="2" borderId="0" xfId="0" applyNumberFormat="1" applyFont="1" applyFill="1" applyBorder="1" applyAlignment="1">
      <alignment horizontal="center" vertical="center"/>
    </xf>
    <xf numFmtId="1" fontId="14" fillId="2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35" fillId="2" borderId="0" xfId="0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/>
    </xf>
    <xf numFmtId="0" fontId="16" fillId="2" borderId="0" xfId="0" applyFont="1" applyFill="1" applyBorder="1" applyAlignment="1">
      <alignment horizontal="center"/>
    </xf>
    <xf numFmtId="1" fontId="21" fillId="2" borderId="0" xfId="0" applyNumberFormat="1" applyFont="1" applyFill="1" applyBorder="1" applyAlignment="1">
      <alignment horizontal="center" vertical="center"/>
    </xf>
    <xf numFmtId="1" fontId="36" fillId="2" borderId="0" xfId="0" applyNumberFormat="1" applyFont="1" applyFill="1" applyBorder="1" applyAlignment="1">
      <alignment horizontal="center"/>
    </xf>
    <xf numFmtId="1" fontId="16" fillId="2" borderId="0" xfId="0" applyNumberFormat="1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4" fillId="2" borderId="0" xfId="0" applyFont="1" applyFill="1" applyBorder="1"/>
    <xf numFmtId="0" fontId="19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center" vertical="center"/>
    </xf>
    <xf numFmtId="0" fontId="38" fillId="2" borderId="0" xfId="0" applyFont="1" applyFill="1" applyBorder="1" applyAlignment="1"/>
    <xf numFmtId="0" fontId="0" fillId="2" borderId="0" xfId="0" applyFill="1" applyBorder="1"/>
    <xf numFmtId="0" fontId="0" fillId="0" borderId="0" xfId="0" applyFill="1"/>
    <xf numFmtId="0" fontId="13" fillId="2" borderId="20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left" vertical="center"/>
    </xf>
    <xf numFmtId="0" fontId="21" fillId="2" borderId="21" xfId="0" applyFont="1" applyFill="1" applyBorder="1" applyAlignment="1">
      <alignment horizontal="left" vertical="center"/>
    </xf>
    <xf numFmtId="1" fontId="15" fillId="2" borderId="22" xfId="0" applyNumberFormat="1" applyFont="1" applyFill="1" applyBorder="1" applyAlignment="1">
      <alignment horizontal="center" vertical="center"/>
    </xf>
    <xf numFmtId="1" fontId="21" fillId="2" borderId="22" xfId="0" applyNumberFormat="1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1" fontId="22" fillId="2" borderId="13" xfId="0" applyNumberFormat="1" applyFont="1" applyFill="1" applyBorder="1" applyAlignment="1">
      <alignment horizontal="center" vertical="center" wrapText="1"/>
    </xf>
    <xf numFmtId="0" fontId="13" fillId="2" borderId="18" xfId="0" applyFont="1" applyFill="1" applyBorder="1" applyAlignment="1" applyProtection="1">
      <alignment horizontal="center" vertical="center"/>
      <protection hidden="1"/>
    </xf>
    <xf numFmtId="1" fontId="22" fillId="11" borderId="13" xfId="0" applyNumberFormat="1" applyFont="1" applyFill="1" applyBorder="1" applyAlignment="1">
      <alignment horizontal="center" vertical="center" wrapText="1"/>
    </xf>
    <xf numFmtId="0" fontId="23" fillId="11" borderId="29" xfId="0" applyFont="1" applyFill="1" applyBorder="1" applyAlignment="1">
      <alignment horizontal="center" vertical="center"/>
    </xf>
    <xf numFmtId="1" fontId="24" fillId="11" borderId="40" xfId="0" applyNumberFormat="1" applyFont="1" applyFill="1" applyBorder="1" applyAlignment="1">
      <alignment horizontal="center" vertical="center"/>
    </xf>
    <xf numFmtId="1" fontId="24" fillId="11" borderId="30" xfId="0" applyNumberFormat="1" applyFont="1" applyFill="1" applyBorder="1" applyAlignment="1">
      <alignment horizontal="center" vertical="center"/>
    </xf>
    <xf numFmtId="1" fontId="41" fillId="13" borderId="0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0" xfId="0" applyFont="1" applyFill="1"/>
    <xf numFmtId="0" fontId="7" fillId="2" borderId="44" xfId="0" applyFont="1" applyFill="1" applyBorder="1" applyAlignment="1">
      <alignment horizontal="center"/>
    </xf>
    <xf numFmtId="0" fontId="43" fillId="3" borderId="13" xfId="0" applyFont="1" applyFill="1" applyBorder="1" applyAlignment="1">
      <alignment horizontal="center"/>
    </xf>
    <xf numFmtId="1" fontId="43" fillId="3" borderId="13" xfId="0" applyNumberFormat="1" applyFont="1" applyFill="1" applyBorder="1" applyAlignment="1">
      <alignment horizontal="center"/>
    </xf>
    <xf numFmtId="0" fontId="1" fillId="0" borderId="0" xfId="0" applyFont="1" applyFill="1"/>
    <xf numFmtId="0" fontId="10" fillId="2" borderId="0" xfId="0" applyFont="1" applyFill="1" applyBorder="1" applyAlignment="1">
      <alignment vertical="center"/>
    </xf>
    <xf numFmtId="164" fontId="44" fillId="2" borderId="0" xfId="0" applyNumberFormat="1" applyFont="1" applyFill="1" applyAlignment="1">
      <alignment horizontal="center"/>
    </xf>
    <xf numFmtId="0" fontId="1" fillId="10" borderId="16" xfId="0" applyFont="1" applyFill="1" applyBorder="1" applyAlignment="1">
      <alignment horizontal="center" vertical="center"/>
    </xf>
    <xf numFmtId="0" fontId="43" fillId="10" borderId="17" xfId="0" applyFont="1" applyFill="1" applyBorder="1" applyAlignment="1">
      <alignment horizontal="center" vertical="center"/>
    </xf>
    <xf numFmtId="0" fontId="45" fillId="10" borderId="18" xfId="0" applyFont="1" applyFill="1" applyBorder="1" applyAlignment="1">
      <alignment horizontal="center" vertical="center" wrapText="1"/>
    </xf>
    <xf numFmtId="0" fontId="45" fillId="10" borderId="1" xfId="0" applyFont="1" applyFill="1" applyBorder="1" applyAlignment="1">
      <alignment horizontal="center" vertical="center" wrapText="1"/>
    </xf>
    <xf numFmtId="0" fontId="45" fillId="10" borderId="1" xfId="0" applyFont="1" applyFill="1" applyBorder="1" applyAlignment="1">
      <alignment horizontal="center" vertical="center"/>
    </xf>
    <xf numFmtId="0" fontId="45" fillId="10" borderId="2" xfId="0" applyFont="1" applyFill="1" applyBorder="1" applyAlignment="1">
      <alignment horizontal="center" vertical="center"/>
    </xf>
    <xf numFmtId="0" fontId="45" fillId="10" borderId="3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 applyProtection="1">
      <alignment horizontal="center" vertical="center"/>
      <protection hidden="1"/>
    </xf>
    <xf numFmtId="0" fontId="43" fillId="10" borderId="2" xfId="0" applyFont="1" applyFill="1" applyBorder="1" applyAlignment="1">
      <alignment horizontal="center" vertical="center"/>
    </xf>
    <xf numFmtId="0" fontId="43" fillId="2" borderId="0" xfId="0" applyFont="1" applyFill="1" applyAlignment="1">
      <alignment vertical="center"/>
    </xf>
    <xf numFmtId="0" fontId="43" fillId="10" borderId="4" xfId="0" applyFont="1" applyFill="1" applyBorder="1" applyAlignment="1">
      <alignment horizontal="center" vertical="center"/>
    </xf>
    <xf numFmtId="0" fontId="45" fillId="10" borderId="4" xfId="0" applyFont="1" applyFill="1" applyBorder="1" applyAlignment="1">
      <alignment horizontal="center" vertical="center"/>
    </xf>
    <xf numFmtId="0" fontId="43" fillId="10" borderId="4" xfId="0" applyFont="1" applyFill="1" applyBorder="1" applyAlignment="1">
      <alignment vertical="center"/>
    </xf>
    <xf numFmtId="0" fontId="47" fillId="2" borderId="17" xfId="0" applyFont="1" applyFill="1" applyBorder="1" applyAlignment="1" applyProtection="1">
      <alignment horizontal="center" vertical="center"/>
      <protection hidden="1"/>
    </xf>
    <xf numFmtId="0" fontId="43" fillId="2" borderId="23" xfId="0" applyFont="1" applyFill="1" applyBorder="1" applyAlignment="1" applyProtection="1">
      <alignment horizontal="center" vertical="center"/>
      <protection hidden="1"/>
    </xf>
    <xf numFmtId="0" fontId="47" fillId="2" borderId="3" xfId="0" applyFont="1" applyFill="1" applyBorder="1" applyAlignment="1" applyProtection="1">
      <alignment horizontal="center" vertical="center"/>
      <protection hidden="1"/>
    </xf>
    <xf numFmtId="0" fontId="47" fillId="2" borderId="24" xfId="0" applyFont="1" applyFill="1" applyBorder="1" applyAlignment="1" applyProtection="1">
      <alignment horizontal="center" vertical="center"/>
      <protection hidden="1"/>
    </xf>
    <xf numFmtId="0" fontId="43" fillId="2" borderId="25" xfId="0" applyFont="1" applyFill="1" applyBorder="1" applyAlignment="1" applyProtection="1">
      <alignment horizontal="center" vertical="center"/>
      <protection hidden="1"/>
    </xf>
    <xf numFmtId="0" fontId="47" fillId="2" borderId="26" xfId="0" applyFont="1" applyFill="1" applyBorder="1" applyAlignment="1" applyProtection="1">
      <alignment horizontal="center" vertical="center"/>
      <protection hidden="1"/>
    </xf>
    <xf numFmtId="0" fontId="43" fillId="2" borderId="27" xfId="0" applyFont="1" applyFill="1" applyBorder="1" applyAlignment="1" applyProtection="1">
      <alignment horizontal="center" vertical="center"/>
      <protection hidden="1"/>
    </xf>
    <xf numFmtId="0" fontId="47" fillId="2" borderId="20" xfId="0" applyFont="1" applyFill="1" applyBorder="1" applyAlignment="1" applyProtection="1">
      <alignment horizontal="center" vertical="center"/>
      <protection hidden="1"/>
    </xf>
    <xf numFmtId="0" fontId="43" fillId="2" borderId="18" xfId="0" applyFont="1" applyFill="1" applyBorder="1" applyAlignment="1" applyProtection="1">
      <alignment horizontal="center" vertical="center"/>
      <protection hidden="1"/>
    </xf>
    <xf numFmtId="0" fontId="47" fillId="2" borderId="0" xfId="0" applyFont="1" applyFill="1" applyBorder="1" applyAlignment="1" applyProtection="1">
      <alignment horizontal="center" vertical="center"/>
      <protection hidden="1"/>
    </xf>
    <xf numFmtId="0" fontId="48" fillId="2" borderId="0" xfId="0" applyFont="1" applyFill="1" applyBorder="1" applyAlignment="1" applyProtection="1">
      <alignment horizontal="center" vertical="center"/>
      <protection hidden="1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43" fillId="2" borderId="30" xfId="0" applyFont="1" applyFill="1" applyBorder="1" applyAlignment="1">
      <alignment horizontal="center"/>
    </xf>
    <xf numFmtId="0" fontId="43" fillId="2" borderId="3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46" fillId="2" borderId="12" xfId="0" applyFont="1" applyFill="1" applyBorder="1" applyAlignment="1">
      <alignment horizontal="left" vertical="center"/>
    </xf>
    <xf numFmtId="0" fontId="46" fillId="2" borderId="13" xfId="0" applyFont="1" applyFill="1" applyBorder="1" applyAlignment="1">
      <alignment horizontal="center" vertical="center"/>
    </xf>
    <xf numFmtId="1" fontId="43" fillId="2" borderId="32" xfId="0" applyNumberFormat="1" applyFont="1" applyFill="1" applyBorder="1" applyAlignment="1">
      <alignment horizontal="center" vertical="center"/>
    </xf>
    <xf numFmtId="1" fontId="46" fillId="2" borderId="40" xfId="0" applyNumberFormat="1" applyFont="1" applyFill="1" applyBorder="1" applyAlignment="1">
      <alignment horizontal="center" vertical="center"/>
    </xf>
    <xf numFmtId="1" fontId="1" fillId="2" borderId="13" xfId="0" applyNumberFormat="1" applyFont="1" applyFill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/>
    </xf>
    <xf numFmtId="1" fontId="1" fillId="2" borderId="13" xfId="0" applyNumberFormat="1" applyFont="1" applyFill="1" applyBorder="1" applyAlignment="1">
      <alignment horizontal="center" vertical="center"/>
    </xf>
    <xf numFmtId="1" fontId="1" fillId="2" borderId="33" xfId="0" applyNumberFormat="1" applyFont="1" applyFill="1" applyBorder="1" applyAlignment="1">
      <alignment horizontal="center" vertical="center"/>
    </xf>
    <xf numFmtId="1" fontId="1" fillId="2" borderId="14" xfId="0" applyNumberFormat="1" applyFont="1" applyFill="1" applyBorder="1" applyAlignment="1">
      <alignment horizontal="center" vertical="center" wrapText="1"/>
    </xf>
    <xf numFmtId="0" fontId="47" fillId="2" borderId="15" xfId="0" applyFont="1" applyFill="1" applyBorder="1" applyAlignment="1" applyProtection="1">
      <alignment horizontal="center" vertical="center"/>
      <protection hidden="1"/>
    </xf>
    <xf numFmtId="0" fontId="43" fillId="2" borderId="14" xfId="0" applyFont="1" applyFill="1" applyBorder="1" applyAlignment="1" applyProtection="1">
      <alignment horizontal="center" vertical="center"/>
      <protection hidden="1"/>
    </xf>
    <xf numFmtId="0" fontId="47" fillId="2" borderId="34" xfId="0" applyFont="1" applyFill="1" applyBorder="1" applyAlignment="1" applyProtection="1">
      <alignment horizontal="center" vertical="center"/>
      <protection hidden="1"/>
    </xf>
    <xf numFmtId="0" fontId="43" fillId="2" borderId="35" xfId="0" applyFont="1" applyFill="1" applyBorder="1" applyAlignment="1" applyProtection="1">
      <alignment horizontal="center" vertical="center"/>
      <protection hidden="1"/>
    </xf>
    <xf numFmtId="0" fontId="47" fillId="2" borderId="36" xfId="0" applyFont="1" applyFill="1" applyBorder="1" applyAlignment="1" applyProtection="1">
      <alignment horizontal="center" vertical="center"/>
      <protection hidden="1"/>
    </xf>
    <xf numFmtId="0" fontId="43" fillId="2" borderId="37" xfId="0" applyFont="1" applyFill="1" applyBorder="1" applyAlignment="1" applyProtection="1">
      <alignment horizontal="center" vertical="center"/>
      <protection hidden="1"/>
    </xf>
    <xf numFmtId="0" fontId="47" fillId="2" borderId="38" xfId="0" applyFont="1" applyFill="1" applyBorder="1" applyAlignment="1" applyProtection="1">
      <alignment horizontal="center" vertical="center"/>
      <protection hidden="1"/>
    </xf>
    <xf numFmtId="0" fontId="1" fillId="2" borderId="39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46" fillId="2" borderId="13" xfId="0" applyFont="1" applyFill="1" applyBorder="1" applyAlignment="1">
      <alignment horizontal="left" vertical="center"/>
    </xf>
    <xf numFmtId="1" fontId="1" fillId="2" borderId="40" xfId="0" applyNumberFormat="1" applyFont="1" applyFill="1" applyBorder="1" applyAlignment="1">
      <alignment horizontal="center" vertical="center"/>
    </xf>
    <xf numFmtId="1" fontId="1" fillId="2" borderId="30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46" fillId="2" borderId="30" xfId="0" applyFont="1" applyFill="1" applyBorder="1" applyAlignment="1">
      <alignment horizontal="center" vertical="center"/>
    </xf>
    <xf numFmtId="0" fontId="49" fillId="2" borderId="13" xfId="0" applyFont="1" applyFill="1" applyBorder="1" applyAlignment="1">
      <alignment horizontal="center" vertical="center" wrapText="1"/>
    </xf>
    <xf numFmtId="1" fontId="1" fillId="2" borderId="30" xfId="0" applyNumberFormat="1" applyFont="1" applyFill="1" applyBorder="1" applyAlignment="1">
      <alignment horizontal="center" vertical="center" wrapText="1"/>
    </xf>
    <xf numFmtId="0" fontId="43" fillId="3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43" fillId="2" borderId="0" xfId="0" applyFont="1" applyFill="1" applyBorder="1" applyAlignment="1">
      <alignment horizontal="center"/>
    </xf>
    <xf numFmtId="1" fontId="46" fillId="2" borderId="46" xfId="0" applyNumberFormat="1" applyFont="1" applyFill="1" applyBorder="1" applyAlignment="1">
      <alignment horizontal="center" vertical="center"/>
    </xf>
    <xf numFmtId="1" fontId="50" fillId="2" borderId="0" xfId="0" applyNumberFormat="1" applyFont="1" applyFill="1" applyBorder="1" applyAlignment="1">
      <alignment horizontal="center"/>
    </xf>
    <xf numFmtId="1" fontId="43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43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49" fillId="2" borderId="0" xfId="0" applyFont="1" applyFill="1" applyBorder="1" applyAlignment="1">
      <alignment horizontal="center" vertical="center"/>
    </xf>
    <xf numFmtId="0" fontId="46" fillId="2" borderId="0" xfId="0" applyFont="1" applyFill="1" applyBorder="1" applyAlignment="1">
      <alignment horizontal="left" vertical="center"/>
    </xf>
    <xf numFmtId="1" fontId="46" fillId="2" borderId="0" xfId="0" applyNumberFormat="1" applyFont="1" applyFill="1" applyBorder="1" applyAlignment="1">
      <alignment horizontal="center" vertical="center"/>
    </xf>
    <xf numFmtId="0" fontId="51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/>
    <xf numFmtId="0" fontId="1" fillId="11" borderId="20" xfId="0" applyFont="1" applyFill="1" applyBorder="1" applyAlignment="1">
      <alignment horizontal="center" vertical="center"/>
    </xf>
    <xf numFmtId="0" fontId="46" fillId="11" borderId="21" xfId="0" applyFont="1" applyFill="1" applyBorder="1" applyAlignment="1">
      <alignment horizontal="left" vertical="center"/>
    </xf>
    <xf numFmtId="0" fontId="46" fillId="11" borderId="21" xfId="0" applyFont="1" applyFill="1" applyBorder="1" applyAlignment="1">
      <alignment horizontal="center" vertical="center"/>
    </xf>
    <xf numFmtId="1" fontId="43" fillId="11" borderId="22" xfId="0" applyNumberFormat="1" applyFont="1" applyFill="1" applyBorder="1" applyAlignment="1">
      <alignment horizontal="center" vertical="center"/>
    </xf>
    <xf numFmtId="1" fontId="46" fillId="11" borderId="22" xfId="0" applyNumberFormat="1" applyFont="1" applyFill="1" applyBorder="1" applyAlignment="1">
      <alignment horizontal="center" vertical="center"/>
    </xf>
    <xf numFmtId="1" fontId="1" fillId="11" borderId="22" xfId="0" applyNumberFormat="1" applyFont="1" applyFill="1" applyBorder="1" applyAlignment="1">
      <alignment horizontal="center" vertical="center" wrapText="1"/>
    </xf>
    <xf numFmtId="1" fontId="2" fillId="11" borderId="21" xfId="0" applyNumberFormat="1" applyFont="1" applyFill="1" applyBorder="1" applyAlignment="1">
      <alignment horizontal="center" vertical="center" wrapText="1"/>
    </xf>
    <xf numFmtId="0" fontId="1" fillId="11" borderId="21" xfId="0" applyFont="1" applyFill="1" applyBorder="1" applyAlignment="1">
      <alignment horizontal="center" vertical="center"/>
    </xf>
    <xf numFmtId="1" fontId="1" fillId="11" borderId="21" xfId="0" applyNumberFormat="1" applyFont="1" applyFill="1" applyBorder="1" applyAlignment="1">
      <alignment horizontal="center" vertical="center"/>
    </xf>
    <xf numFmtId="1" fontId="1" fillId="11" borderId="18" xfId="0" applyNumberFormat="1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/>
    </xf>
    <xf numFmtId="0" fontId="46" fillId="11" borderId="12" xfId="0" applyFont="1" applyFill="1" applyBorder="1" applyAlignment="1">
      <alignment horizontal="left" vertical="center"/>
    </xf>
    <xf numFmtId="0" fontId="46" fillId="11" borderId="13" xfId="0" applyFont="1" applyFill="1" applyBorder="1" applyAlignment="1">
      <alignment horizontal="center" vertical="center"/>
    </xf>
    <xf numFmtId="1" fontId="43" fillId="11" borderId="32" xfId="0" applyNumberFormat="1" applyFont="1" applyFill="1" applyBorder="1" applyAlignment="1">
      <alignment horizontal="center" vertical="center"/>
    </xf>
    <xf numFmtId="1" fontId="46" fillId="11" borderId="40" xfId="0" applyNumberFormat="1" applyFont="1" applyFill="1" applyBorder="1" applyAlignment="1">
      <alignment horizontal="center" vertical="center"/>
    </xf>
    <xf numFmtId="1" fontId="1" fillId="11" borderId="13" xfId="0" applyNumberFormat="1" applyFont="1" applyFill="1" applyBorder="1" applyAlignment="1">
      <alignment horizontal="center" vertical="center" wrapText="1"/>
    </xf>
    <xf numFmtId="1" fontId="2" fillId="11" borderId="13" xfId="0" applyNumberFormat="1" applyFont="1" applyFill="1" applyBorder="1" applyAlignment="1">
      <alignment horizontal="center" vertical="center" wrapText="1"/>
    </xf>
    <xf numFmtId="0" fontId="1" fillId="11" borderId="30" xfId="0" applyFont="1" applyFill="1" applyBorder="1" applyAlignment="1">
      <alignment horizontal="center" vertical="center"/>
    </xf>
    <xf numFmtId="1" fontId="1" fillId="11" borderId="13" xfId="0" applyNumberFormat="1" applyFont="1" applyFill="1" applyBorder="1" applyAlignment="1">
      <alignment horizontal="center" vertical="center"/>
    </xf>
    <xf numFmtId="1" fontId="1" fillId="11" borderId="33" xfId="0" applyNumberFormat="1" applyFont="1" applyFill="1" applyBorder="1" applyAlignment="1">
      <alignment horizontal="center" vertical="center"/>
    </xf>
    <xf numFmtId="1" fontId="1" fillId="11" borderId="14" xfId="0" applyNumberFormat="1" applyFont="1" applyFill="1" applyBorder="1" applyAlignment="1">
      <alignment horizontal="center" vertical="center" wrapText="1"/>
    </xf>
    <xf numFmtId="0" fontId="46" fillId="11" borderId="13" xfId="0" applyFont="1" applyFill="1" applyBorder="1" applyAlignment="1">
      <alignment horizontal="left" vertical="center"/>
    </xf>
    <xf numFmtId="0" fontId="1" fillId="11" borderId="13" xfId="0" applyFont="1" applyFill="1" applyBorder="1" applyAlignment="1">
      <alignment horizontal="center" vertical="center"/>
    </xf>
    <xf numFmtId="0" fontId="3" fillId="14" borderId="4" xfId="0" applyFont="1" applyFill="1" applyBorder="1" applyAlignment="1">
      <alignment horizontal="center" vertical="center" wrapText="1"/>
    </xf>
    <xf numFmtId="1" fontId="52" fillId="12" borderId="4" xfId="0" applyNumberFormat="1" applyFont="1" applyFill="1" applyBorder="1" applyAlignment="1">
      <alignment horizontal="center" vertical="center" wrapText="1"/>
    </xf>
    <xf numFmtId="1" fontId="53" fillId="7" borderId="4" xfId="0" applyNumberFormat="1" applyFont="1" applyFill="1" applyBorder="1" applyAlignment="1">
      <alignment horizontal="center" vertical="center" wrapText="1"/>
    </xf>
    <xf numFmtId="0" fontId="54" fillId="7" borderId="4" xfId="0" applyFont="1" applyFill="1" applyBorder="1" applyAlignment="1">
      <alignment horizontal="left" vertical="center"/>
    </xf>
    <xf numFmtId="0" fontId="3" fillId="7" borderId="0" xfId="0" applyFont="1" applyFill="1" applyAlignment="1">
      <alignment vertical="center"/>
    </xf>
    <xf numFmtId="164" fontId="1" fillId="2" borderId="0" xfId="0" applyNumberFormat="1" applyFont="1" applyFill="1" applyAlignment="1">
      <alignment horizontal="center"/>
    </xf>
    <xf numFmtId="165" fontId="1" fillId="2" borderId="30" xfId="0" applyNumberFormat="1" applyFont="1" applyFill="1" applyBorder="1" applyAlignment="1">
      <alignment horizontal="center" vertical="center" wrapText="1"/>
    </xf>
    <xf numFmtId="0" fontId="1" fillId="7" borderId="0" xfId="0" applyFont="1" applyFill="1"/>
    <xf numFmtId="165" fontId="1" fillId="11" borderId="21" xfId="0" applyNumberFormat="1" applyFont="1" applyFill="1" applyBorder="1" applyAlignment="1">
      <alignment horizontal="center" vertical="center" wrapText="1"/>
    </xf>
    <xf numFmtId="165" fontId="1" fillId="11" borderId="30" xfId="0" applyNumberFormat="1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46" fillId="2" borderId="21" xfId="0" applyFont="1" applyFill="1" applyBorder="1" applyAlignment="1">
      <alignment horizontal="left" vertical="center"/>
    </xf>
    <xf numFmtId="0" fontId="46" fillId="2" borderId="21" xfId="0" applyFont="1" applyFill="1" applyBorder="1" applyAlignment="1">
      <alignment horizontal="center" vertical="center"/>
    </xf>
    <xf numFmtId="1" fontId="43" fillId="2" borderId="22" xfId="0" applyNumberFormat="1" applyFont="1" applyFill="1" applyBorder="1" applyAlignment="1">
      <alignment horizontal="center" vertical="center"/>
    </xf>
    <xf numFmtId="1" fontId="46" fillId="2" borderId="22" xfId="0" applyNumberFormat="1" applyFont="1" applyFill="1" applyBorder="1" applyAlignment="1">
      <alignment horizontal="center" vertical="center"/>
    </xf>
    <xf numFmtId="1" fontId="1" fillId="2" borderId="22" xfId="0" applyNumberFormat="1" applyFont="1" applyFill="1" applyBorder="1" applyAlignment="1">
      <alignment horizontal="center" vertical="center" wrapText="1"/>
    </xf>
    <xf numFmtId="1" fontId="2" fillId="2" borderId="21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 wrapText="1"/>
    </xf>
    <xf numFmtId="0" fontId="46" fillId="2" borderId="30" xfId="0" applyFont="1" applyFill="1" applyBorder="1" applyAlignment="1">
      <alignment horizontal="left" vertical="center"/>
    </xf>
    <xf numFmtId="0" fontId="46" fillId="2" borderId="40" xfId="0" applyFont="1" applyFill="1" applyBorder="1" applyAlignment="1">
      <alignment horizontal="left" vertical="center"/>
    </xf>
    <xf numFmtId="0" fontId="1" fillId="7" borderId="20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/>
    </xf>
    <xf numFmtId="0" fontId="12" fillId="7" borderId="2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 wrapText="1"/>
    </xf>
    <xf numFmtId="1" fontId="2" fillId="12" borderId="2" xfId="0" applyNumberFormat="1" applyFont="1" applyFill="1" applyBorder="1" applyAlignment="1">
      <alignment horizontal="center" vertical="center" wrapText="1"/>
    </xf>
    <xf numFmtId="1" fontId="3" fillId="7" borderId="2" xfId="0" applyNumberFormat="1" applyFont="1" applyFill="1" applyBorder="1" applyAlignment="1">
      <alignment horizontal="center" vertical="center" wrapText="1"/>
    </xf>
    <xf numFmtId="1" fontId="2" fillId="7" borderId="2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6" fillId="10" borderId="2" xfId="0" applyFont="1" applyFill="1" applyBorder="1" applyAlignment="1" applyProtection="1">
      <alignment horizontal="center" vertical="center"/>
      <protection hidden="1"/>
    </xf>
    <xf numFmtId="0" fontId="16" fillId="10" borderId="3" xfId="0" applyFont="1" applyFill="1" applyBorder="1" applyAlignment="1" applyProtection="1">
      <alignment horizontal="center" vertical="center"/>
      <protection hidden="1"/>
    </xf>
    <xf numFmtId="0" fontId="16" fillId="10" borderId="1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6" fillId="10" borderId="19" xfId="0" applyFont="1" applyFill="1" applyBorder="1" applyAlignment="1" applyProtection="1">
      <alignment horizontal="center" vertical="center"/>
      <protection hidden="1"/>
    </xf>
    <xf numFmtId="0" fontId="16" fillId="10" borderId="16" xfId="0" applyFont="1" applyFill="1" applyBorder="1" applyAlignment="1" applyProtection="1">
      <alignment horizontal="center" vertical="center"/>
      <protection hidden="1"/>
    </xf>
    <xf numFmtId="0" fontId="15" fillId="2" borderId="8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3" fillId="10" borderId="9" xfId="0" applyFont="1" applyFill="1" applyBorder="1" applyAlignment="1">
      <alignment horizontal="right"/>
    </xf>
    <xf numFmtId="0" fontId="13" fillId="10" borderId="7" xfId="0" applyFont="1" applyFill="1" applyBorder="1" applyAlignment="1">
      <alignment horizontal="right"/>
    </xf>
    <xf numFmtId="0" fontId="13" fillId="10" borderId="42" xfId="0" applyFont="1" applyFill="1" applyBorder="1" applyAlignment="1">
      <alignment horizontal="center"/>
    </xf>
    <xf numFmtId="0" fontId="13" fillId="10" borderId="7" xfId="0" applyFont="1" applyFill="1" applyBorder="1" applyAlignment="1">
      <alignment horizontal="center"/>
    </xf>
    <xf numFmtId="0" fontId="13" fillId="10" borderId="42" xfId="0" applyFont="1" applyFill="1" applyBorder="1" applyAlignment="1">
      <alignment horizontal="right"/>
    </xf>
    <xf numFmtId="0" fontId="13" fillId="10" borderId="41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43" fillId="10" borderId="3" xfId="0" applyFont="1" applyFill="1" applyBorder="1" applyAlignment="1" applyProtection="1">
      <alignment horizontal="center" vertical="center"/>
      <protection hidden="1"/>
    </xf>
    <xf numFmtId="0" fontId="43" fillId="10" borderId="1" xfId="0" applyFont="1" applyFill="1" applyBorder="1" applyAlignment="1" applyProtection="1">
      <alignment horizontal="center" vertical="center"/>
      <protection hidden="1"/>
    </xf>
    <xf numFmtId="0" fontId="43" fillId="2" borderId="8" xfId="0" applyFont="1" applyFill="1" applyBorder="1" applyAlignment="1">
      <alignment horizontal="center"/>
    </xf>
    <xf numFmtId="0" fontId="43" fillId="10" borderId="19" xfId="0" applyFont="1" applyFill="1" applyBorder="1" applyAlignment="1" applyProtection="1">
      <alignment horizontal="center" vertical="center"/>
      <protection hidden="1"/>
    </xf>
    <xf numFmtId="0" fontId="43" fillId="10" borderId="16" xfId="0" applyFont="1" applyFill="1" applyBorder="1" applyAlignment="1" applyProtection="1">
      <alignment horizontal="center" vertical="center"/>
      <protection hidden="1"/>
    </xf>
    <xf numFmtId="0" fontId="43" fillId="10" borderId="2" xfId="0" applyFont="1" applyFill="1" applyBorder="1" applyAlignment="1" applyProtection="1">
      <alignment horizontal="center" vertical="center"/>
      <protection hidden="1"/>
    </xf>
    <xf numFmtId="0" fontId="43" fillId="10" borderId="14" xfId="0" applyFont="1" applyFill="1" applyBorder="1" applyAlignment="1">
      <alignment horizontal="right"/>
    </xf>
    <xf numFmtId="0" fontId="43" fillId="10" borderId="15" xfId="0" applyFont="1" applyFill="1" applyBorder="1" applyAlignment="1">
      <alignment horizontal="right"/>
    </xf>
    <xf numFmtId="0" fontId="43" fillId="10" borderId="14" xfId="0" applyFont="1" applyFill="1" applyBorder="1" applyAlignment="1">
      <alignment horizontal="center"/>
    </xf>
    <xf numFmtId="0" fontId="43" fillId="10" borderId="45" xfId="0" applyFont="1" applyFill="1" applyBorder="1" applyAlignment="1">
      <alignment horizontal="center"/>
    </xf>
    <xf numFmtId="0" fontId="43" fillId="10" borderId="15" xfId="0" applyFont="1" applyFill="1" applyBorder="1" applyAlignment="1">
      <alignment horizontal="center"/>
    </xf>
    <xf numFmtId="14" fontId="11" fillId="2" borderId="0" xfId="0" applyNumberFormat="1" applyFont="1" applyFill="1" applyBorder="1" applyAlignment="1">
      <alignment horizontal="center"/>
    </xf>
    <xf numFmtId="0" fontId="39" fillId="2" borderId="4" xfId="0" applyFont="1" applyFill="1" applyBorder="1" applyAlignment="1">
      <alignment horizontal="left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wrapText="1"/>
    </xf>
    <xf numFmtId="0" fontId="42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right" vertical="top"/>
    </xf>
    <xf numFmtId="0" fontId="4" fillId="2" borderId="8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 applyProtection="1">
      <alignment horizontal="center" vertical="center" wrapText="1"/>
      <protection hidden="1"/>
    </xf>
    <xf numFmtId="0" fontId="11" fillId="9" borderId="2" xfId="0" applyFont="1" applyFill="1" applyBorder="1" applyAlignment="1" applyProtection="1">
      <alignment horizontal="center" vertical="center" textRotation="90" wrapText="1"/>
      <protection hidden="1"/>
    </xf>
    <xf numFmtId="0" fontId="11" fillId="9" borderId="10" xfId="0" applyFont="1" applyFill="1" applyBorder="1" applyAlignment="1" applyProtection="1">
      <alignment horizontal="center" vertical="center" textRotation="90" wrapText="1"/>
      <protection hidden="1"/>
    </xf>
    <xf numFmtId="0" fontId="3" fillId="9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6" borderId="47" xfId="0" applyFont="1" applyFill="1" applyBorder="1" applyAlignment="1">
      <alignment horizontal="center" vertical="center" wrapText="1"/>
    </xf>
    <xf numFmtId="0" fontId="3" fillId="6" borderId="48" xfId="0" applyFont="1" applyFill="1" applyBorder="1" applyAlignment="1">
      <alignment horizontal="center" vertical="center" wrapText="1"/>
    </xf>
    <xf numFmtId="0" fontId="3" fillId="6" borderId="49" xfId="0" applyFont="1" applyFill="1" applyBorder="1" applyAlignment="1">
      <alignment horizontal="center" vertical="center" wrapText="1"/>
    </xf>
    <xf numFmtId="1" fontId="3" fillId="5" borderId="55" xfId="0" applyNumberFormat="1" applyFont="1" applyFill="1" applyBorder="1" applyAlignment="1">
      <alignment horizontal="center" vertical="center"/>
    </xf>
    <xf numFmtId="1" fontId="3" fillId="5" borderId="56" xfId="0" applyNumberFormat="1" applyFont="1" applyFill="1" applyBorder="1" applyAlignment="1">
      <alignment horizontal="center" vertical="center"/>
    </xf>
    <xf numFmtId="0" fontId="41" fillId="13" borderId="0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4" fontId="11" fillId="2" borderId="0" xfId="0" applyNumberFormat="1" applyFont="1" applyFill="1" applyAlignment="1">
      <alignment horizontal="left" vertical="center"/>
    </xf>
    <xf numFmtId="0" fontId="3" fillId="6" borderId="53" xfId="0" applyFont="1" applyFill="1" applyBorder="1" applyAlignment="1">
      <alignment horizontal="center" vertical="center" wrapText="1"/>
    </xf>
    <xf numFmtId="0" fontId="3" fillId="6" borderId="54" xfId="0" applyFont="1" applyFill="1" applyBorder="1" applyAlignment="1">
      <alignment horizontal="center" vertical="center" wrapText="1"/>
    </xf>
    <xf numFmtId="1" fontId="3" fillId="5" borderId="50" xfId="0" applyNumberFormat="1" applyFont="1" applyFill="1" applyBorder="1" applyAlignment="1">
      <alignment horizontal="center" vertical="center"/>
    </xf>
    <xf numFmtId="1" fontId="3" fillId="5" borderId="51" xfId="0" applyNumberFormat="1" applyFont="1" applyFill="1" applyBorder="1" applyAlignment="1">
      <alignment horizontal="center" vertical="center"/>
    </xf>
    <xf numFmtId="1" fontId="3" fillId="5" borderId="52" xfId="0" applyNumberFormat="1" applyFont="1" applyFill="1" applyBorder="1" applyAlignment="1">
      <alignment horizontal="center" vertical="center"/>
    </xf>
    <xf numFmtId="1" fontId="52" fillId="12" borderId="2" xfId="0" applyNumberFormat="1" applyFont="1" applyFill="1" applyBorder="1" applyAlignment="1">
      <alignment horizontal="center" vertical="center" wrapText="1"/>
    </xf>
  </cellXfs>
  <cellStyles count="1">
    <cellStyle name="Parasts" xfId="0" builtinId="0"/>
  </cellStyles>
  <dxfs count="308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ont>
        <b/>
        <i val="0"/>
        <color rgb="FFFF000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 patternType="solid">
          <fgColor indexed="46"/>
          <bgColor indexed="45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 patternType="solid">
          <fgColor indexed="46"/>
          <bgColor indexed="45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 patternType="solid">
          <fgColor indexed="46"/>
          <bgColor indexed="45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FFFFCC"/>
      <color rgb="FF3AF707"/>
      <color rgb="FFFFE7FF"/>
      <color rgb="FFFFF3FF"/>
      <color rgb="FFFFFFEB"/>
      <color rgb="FFFFCCFF"/>
      <color rgb="FF66FFFF"/>
      <color rgb="FFFF99FF"/>
      <color rgb="FFFFFF99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0</xdr:row>
      <xdr:rowOff>19050</xdr:rowOff>
    </xdr:from>
    <xdr:to>
      <xdr:col>13</xdr:col>
      <xdr:colOff>228600</xdr:colOff>
      <xdr:row>0</xdr:row>
      <xdr:rowOff>1143000</xdr:rowOff>
    </xdr:to>
    <xdr:pic>
      <xdr:nvPicPr>
        <xdr:cNvPr id="3" name="Picture 2" descr="F:\-=DOKUMENTI=-\3. Boss Noliktava\Darbvirsma\Tveršana.JPG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19050"/>
          <a:ext cx="12001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228600</xdr:colOff>
      <xdr:row>0</xdr:row>
      <xdr:rowOff>0</xdr:rowOff>
    </xdr:from>
    <xdr:to>
      <xdr:col>36</xdr:col>
      <xdr:colOff>434340</xdr:colOff>
      <xdr:row>1</xdr:row>
      <xdr:rowOff>563880</xdr:rowOff>
    </xdr:to>
    <xdr:pic>
      <xdr:nvPicPr>
        <xdr:cNvPr id="4" name="Attēls 3" descr="Apraksts: 99%2013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0" y="0"/>
          <a:ext cx="1455420" cy="1882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34</xdr:col>
      <xdr:colOff>137160</xdr:colOff>
      <xdr:row>0</xdr:row>
      <xdr:rowOff>1295400</xdr:rowOff>
    </xdr:from>
    <xdr:to>
      <xdr:col>34</xdr:col>
      <xdr:colOff>425160</xdr:colOff>
      <xdr:row>1</xdr:row>
      <xdr:rowOff>265140</xdr:rowOff>
    </xdr:to>
    <xdr:pic>
      <xdr:nvPicPr>
        <xdr:cNvPr id="8" name="Picture 2" descr="Apraksts: C:\Users\Boss\Desktop\201105291043101.jpg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4560" y="1295400"/>
          <a:ext cx="288000" cy="2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35</xdr:col>
      <xdr:colOff>583045</xdr:colOff>
      <xdr:row>0</xdr:row>
      <xdr:rowOff>1305003</xdr:rowOff>
    </xdr:from>
    <xdr:to>
      <xdr:col>37</xdr:col>
      <xdr:colOff>31251</xdr:colOff>
      <xdr:row>2</xdr:row>
      <xdr:rowOff>167043</xdr:rowOff>
    </xdr:to>
    <xdr:pic>
      <xdr:nvPicPr>
        <xdr:cNvPr id="9" name="Attēls 8" descr="Apraksts: C:\Users\Boss\Desktop\bita_bi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6156366">
          <a:off x="14630228" y="1370060"/>
          <a:ext cx="828000" cy="697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36</xdr:col>
      <xdr:colOff>358140</xdr:colOff>
      <xdr:row>0</xdr:row>
      <xdr:rowOff>1257300</xdr:rowOff>
    </xdr:from>
    <xdr:to>
      <xdr:col>37</xdr:col>
      <xdr:colOff>21300</xdr:colOff>
      <xdr:row>1</xdr:row>
      <xdr:rowOff>227040</xdr:rowOff>
    </xdr:to>
    <xdr:pic>
      <xdr:nvPicPr>
        <xdr:cNvPr id="10" name="Picture 2" descr="Apraksts: C:\Users\Boss\Desktop\201105291043101.jpg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5220" y="1257300"/>
          <a:ext cx="288000" cy="2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40</xdr:col>
      <xdr:colOff>586740</xdr:colOff>
      <xdr:row>1</xdr:row>
      <xdr:rowOff>175260</xdr:rowOff>
    </xdr:from>
    <xdr:to>
      <xdr:col>41</xdr:col>
      <xdr:colOff>249900</xdr:colOff>
      <xdr:row>1</xdr:row>
      <xdr:rowOff>463260</xdr:rowOff>
    </xdr:to>
    <xdr:pic>
      <xdr:nvPicPr>
        <xdr:cNvPr id="12" name="Picture 2" descr="Apraksts: C:\Users\Boss\Desktop\201105291043101.jpg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3180" y="1493520"/>
          <a:ext cx="288000" cy="2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38</xdr:col>
      <xdr:colOff>0</xdr:colOff>
      <xdr:row>1</xdr:row>
      <xdr:rowOff>0</xdr:rowOff>
    </xdr:from>
    <xdr:to>
      <xdr:col>38</xdr:col>
      <xdr:colOff>288000</xdr:colOff>
      <xdr:row>1</xdr:row>
      <xdr:rowOff>288000</xdr:rowOff>
    </xdr:to>
    <xdr:pic>
      <xdr:nvPicPr>
        <xdr:cNvPr id="13" name="Picture 2" descr="Apraksts: C:\Users\Boss\Desktop\201105291043101.jpg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86760" y="1318260"/>
          <a:ext cx="288000" cy="2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39</xdr:col>
      <xdr:colOff>0</xdr:colOff>
      <xdr:row>1</xdr:row>
      <xdr:rowOff>0</xdr:rowOff>
    </xdr:from>
    <xdr:to>
      <xdr:col>39</xdr:col>
      <xdr:colOff>288000</xdr:colOff>
      <xdr:row>1</xdr:row>
      <xdr:rowOff>288000</xdr:rowOff>
    </xdr:to>
    <xdr:pic>
      <xdr:nvPicPr>
        <xdr:cNvPr id="14" name="Picture 2" descr="Apraksts: C:\Users\Boss\Desktop\201105291043101.jpg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11600" y="1318260"/>
          <a:ext cx="288000" cy="2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33</xdr:col>
      <xdr:colOff>579120</xdr:colOff>
      <xdr:row>1</xdr:row>
      <xdr:rowOff>220980</xdr:rowOff>
    </xdr:from>
    <xdr:to>
      <xdr:col>34</xdr:col>
      <xdr:colOff>242280</xdr:colOff>
      <xdr:row>1</xdr:row>
      <xdr:rowOff>508980</xdr:rowOff>
    </xdr:to>
    <xdr:pic>
      <xdr:nvPicPr>
        <xdr:cNvPr id="15" name="Picture 2" descr="Apraksts: C:\Users\Boss\Desktop\201105291043101.jpg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1680" y="1539240"/>
          <a:ext cx="288000" cy="2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30</xdr:col>
      <xdr:colOff>220980</xdr:colOff>
      <xdr:row>1</xdr:row>
      <xdr:rowOff>144780</xdr:rowOff>
    </xdr:from>
    <xdr:to>
      <xdr:col>30</xdr:col>
      <xdr:colOff>508980</xdr:colOff>
      <xdr:row>1</xdr:row>
      <xdr:rowOff>432780</xdr:rowOff>
    </xdr:to>
    <xdr:pic>
      <xdr:nvPicPr>
        <xdr:cNvPr id="16" name="Picture 2" descr="Apraksts: C:\Users\Boss\Desktop\201105291043101.jpg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9020" y="1463040"/>
          <a:ext cx="288000" cy="2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32</xdr:col>
      <xdr:colOff>22860</xdr:colOff>
      <xdr:row>0</xdr:row>
      <xdr:rowOff>1280160</xdr:rowOff>
    </xdr:from>
    <xdr:to>
      <xdr:col>32</xdr:col>
      <xdr:colOff>310860</xdr:colOff>
      <xdr:row>1</xdr:row>
      <xdr:rowOff>249900</xdr:rowOff>
    </xdr:to>
    <xdr:pic>
      <xdr:nvPicPr>
        <xdr:cNvPr id="17" name="Picture 2" descr="Apraksts: C:\Users\Boss\Desktop\201105291043101.jpg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60580" y="1280160"/>
          <a:ext cx="288000" cy="2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31</xdr:col>
      <xdr:colOff>60960</xdr:colOff>
      <xdr:row>1</xdr:row>
      <xdr:rowOff>266700</xdr:rowOff>
    </xdr:from>
    <xdr:to>
      <xdr:col>31</xdr:col>
      <xdr:colOff>348960</xdr:colOff>
      <xdr:row>1</xdr:row>
      <xdr:rowOff>554700</xdr:rowOff>
    </xdr:to>
    <xdr:pic>
      <xdr:nvPicPr>
        <xdr:cNvPr id="18" name="Picture 4" descr="Apraksts: http://www.cenuklubs.lv/uploaded_images/catalogue_images2/7092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3840" y="1584960"/>
          <a:ext cx="288000" cy="2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33</xdr:col>
      <xdr:colOff>502920</xdr:colOff>
      <xdr:row>0</xdr:row>
      <xdr:rowOff>1287780</xdr:rowOff>
    </xdr:from>
    <xdr:to>
      <xdr:col>34</xdr:col>
      <xdr:colOff>166080</xdr:colOff>
      <xdr:row>1</xdr:row>
      <xdr:rowOff>257520</xdr:rowOff>
    </xdr:to>
    <xdr:pic>
      <xdr:nvPicPr>
        <xdr:cNvPr id="19" name="Picture 4" descr="Apraksts: http://www.cenuklubs.lv/uploaded_images/catalogue_images2/7092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65480" y="1287780"/>
          <a:ext cx="288000" cy="2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32</xdr:col>
      <xdr:colOff>502920</xdr:colOff>
      <xdr:row>1</xdr:row>
      <xdr:rowOff>274320</xdr:rowOff>
    </xdr:from>
    <xdr:to>
      <xdr:col>33</xdr:col>
      <xdr:colOff>166080</xdr:colOff>
      <xdr:row>1</xdr:row>
      <xdr:rowOff>562320</xdr:rowOff>
    </xdr:to>
    <xdr:pic>
      <xdr:nvPicPr>
        <xdr:cNvPr id="21" name="Picture 4" descr="Apraksts: http://www.cenuklubs.lv/uploaded_images/catalogue_images2/7092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0640" y="1592580"/>
          <a:ext cx="288000" cy="2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36</xdr:col>
      <xdr:colOff>601980</xdr:colOff>
      <xdr:row>1</xdr:row>
      <xdr:rowOff>129540</xdr:rowOff>
    </xdr:from>
    <xdr:to>
      <xdr:col>37</xdr:col>
      <xdr:colOff>265140</xdr:colOff>
      <xdr:row>1</xdr:row>
      <xdr:rowOff>417540</xdr:rowOff>
    </xdr:to>
    <xdr:pic>
      <xdr:nvPicPr>
        <xdr:cNvPr id="22" name="Picture 4" descr="Apraksts: http://www.cenuklubs.lv/uploaded_images/catalogue_images2/7092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9060" y="1447800"/>
          <a:ext cx="288000" cy="2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38</xdr:col>
      <xdr:colOff>297180</xdr:colOff>
      <xdr:row>1</xdr:row>
      <xdr:rowOff>144780</xdr:rowOff>
    </xdr:from>
    <xdr:to>
      <xdr:col>38</xdr:col>
      <xdr:colOff>585180</xdr:colOff>
      <xdr:row>1</xdr:row>
      <xdr:rowOff>432780</xdr:rowOff>
    </xdr:to>
    <xdr:pic>
      <xdr:nvPicPr>
        <xdr:cNvPr id="23" name="Picture 4" descr="Apraksts: http://www.cenuklubs.lv/uploaded_images/catalogue_images2/7092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3940" y="1463040"/>
          <a:ext cx="288000" cy="2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34</xdr:col>
      <xdr:colOff>0</xdr:colOff>
      <xdr:row>0</xdr:row>
      <xdr:rowOff>1043940</xdr:rowOff>
    </xdr:from>
    <xdr:to>
      <xdr:col>34</xdr:col>
      <xdr:colOff>288000</xdr:colOff>
      <xdr:row>1</xdr:row>
      <xdr:rowOff>13680</xdr:rowOff>
    </xdr:to>
    <xdr:pic>
      <xdr:nvPicPr>
        <xdr:cNvPr id="24" name="Picture 4" descr="Apraksts: http://www.cenuklubs.lv/uploaded_images/catalogue_images2/7092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0" y="1043940"/>
          <a:ext cx="288000" cy="2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39</xdr:col>
      <xdr:colOff>464820</xdr:colOff>
      <xdr:row>1</xdr:row>
      <xdr:rowOff>518160</xdr:rowOff>
    </xdr:from>
    <xdr:to>
      <xdr:col>40</xdr:col>
      <xdr:colOff>127980</xdr:colOff>
      <xdr:row>2</xdr:row>
      <xdr:rowOff>158460</xdr:rowOff>
    </xdr:to>
    <xdr:pic>
      <xdr:nvPicPr>
        <xdr:cNvPr id="25" name="Picture 4" descr="Apraksts: http://www.cenuklubs.lv/uploaded_images/catalogue_images2/7092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76420" y="1836420"/>
          <a:ext cx="288000" cy="2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37</xdr:col>
      <xdr:colOff>198120</xdr:colOff>
      <xdr:row>0</xdr:row>
      <xdr:rowOff>1272540</xdr:rowOff>
    </xdr:from>
    <xdr:to>
      <xdr:col>37</xdr:col>
      <xdr:colOff>486120</xdr:colOff>
      <xdr:row>1</xdr:row>
      <xdr:rowOff>242280</xdr:rowOff>
    </xdr:to>
    <xdr:pic>
      <xdr:nvPicPr>
        <xdr:cNvPr id="26" name="Picture 4" descr="Apraksts: http://www.cenuklubs.lv/uploaded_images/catalogue_images2/7092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60040" y="1272540"/>
          <a:ext cx="288000" cy="28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1">
    <tabColor rgb="FF00B050"/>
  </sheetPr>
  <dimension ref="A1:BO96"/>
  <sheetViews>
    <sheetView zoomScaleNormal="100" workbookViewId="0">
      <selection activeCell="C43" sqref="C43"/>
    </sheetView>
  </sheetViews>
  <sheetFormatPr defaultRowHeight="13.2" x14ac:dyDescent="0.25"/>
  <cols>
    <col min="1" max="1" width="3.88671875" customWidth="1"/>
    <col min="2" max="2" width="18.6640625" customWidth="1"/>
    <col min="3" max="3" width="14.33203125" customWidth="1"/>
    <col min="4" max="4" width="5.6640625" customWidth="1"/>
    <col min="5" max="6" width="5.33203125" hidden="1" customWidth="1"/>
    <col min="7" max="8" width="5.33203125" customWidth="1"/>
    <col min="9" max="9" width="4.33203125" customWidth="1"/>
    <col min="10" max="11" width="3.6640625" customWidth="1"/>
    <col min="12" max="14" width="5.6640625" customWidth="1"/>
    <col min="15" max="36" width="3.44140625" customWidth="1"/>
    <col min="37" max="37" width="2.6640625" customWidth="1"/>
    <col min="38" max="38" width="2.5546875" customWidth="1"/>
    <col min="39" max="39" width="2.6640625" customWidth="1"/>
    <col min="40" max="50" width="4.77734375" customWidth="1"/>
    <col min="51" max="51" width="2.6640625" customWidth="1"/>
    <col min="52" max="62" width="4.6640625" customWidth="1"/>
    <col min="63" max="63" width="6.6640625" customWidth="1"/>
    <col min="64" max="65" width="7.44140625" customWidth="1"/>
    <col min="66" max="66" width="7.6640625" customWidth="1"/>
    <col min="257" max="257" width="3.88671875" customWidth="1"/>
    <col min="258" max="258" width="18.6640625" customWidth="1"/>
    <col min="259" max="259" width="14.33203125" customWidth="1"/>
    <col min="260" max="260" width="5.6640625" customWidth="1"/>
    <col min="261" max="262" width="0" hidden="1" customWidth="1"/>
    <col min="263" max="264" width="5.33203125" customWidth="1"/>
    <col min="265" max="265" width="4.33203125" customWidth="1"/>
    <col min="266" max="267" width="3.6640625" customWidth="1"/>
    <col min="268" max="270" width="5.6640625" customWidth="1"/>
    <col min="271" max="292" width="3.44140625" customWidth="1"/>
    <col min="293" max="293" width="2.6640625" customWidth="1"/>
    <col min="294" max="294" width="2.5546875" customWidth="1"/>
    <col min="295" max="295" width="2.6640625" customWidth="1"/>
    <col min="296" max="306" width="4.77734375" customWidth="1"/>
    <col min="307" max="307" width="2.6640625" customWidth="1"/>
    <col min="308" max="318" width="4.6640625" customWidth="1"/>
    <col min="319" max="319" width="6.6640625" customWidth="1"/>
    <col min="320" max="321" width="7.44140625" customWidth="1"/>
    <col min="322" max="322" width="7.6640625" customWidth="1"/>
    <col min="513" max="513" width="3.88671875" customWidth="1"/>
    <col min="514" max="514" width="18.6640625" customWidth="1"/>
    <col min="515" max="515" width="14.33203125" customWidth="1"/>
    <col min="516" max="516" width="5.6640625" customWidth="1"/>
    <col min="517" max="518" width="0" hidden="1" customWidth="1"/>
    <col min="519" max="520" width="5.33203125" customWidth="1"/>
    <col min="521" max="521" width="4.33203125" customWidth="1"/>
    <col min="522" max="523" width="3.6640625" customWidth="1"/>
    <col min="524" max="526" width="5.6640625" customWidth="1"/>
    <col min="527" max="548" width="3.44140625" customWidth="1"/>
    <col min="549" max="549" width="2.6640625" customWidth="1"/>
    <col min="550" max="550" width="2.5546875" customWidth="1"/>
    <col min="551" max="551" width="2.6640625" customWidth="1"/>
    <col min="552" max="562" width="4.77734375" customWidth="1"/>
    <col min="563" max="563" width="2.6640625" customWidth="1"/>
    <col min="564" max="574" width="4.6640625" customWidth="1"/>
    <col min="575" max="575" width="6.6640625" customWidth="1"/>
    <col min="576" max="577" width="7.44140625" customWidth="1"/>
    <col min="578" max="578" width="7.6640625" customWidth="1"/>
    <col min="769" max="769" width="3.88671875" customWidth="1"/>
    <col min="770" max="770" width="18.6640625" customWidth="1"/>
    <col min="771" max="771" width="14.33203125" customWidth="1"/>
    <col min="772" max="772" width="5.6640625" customWidth="1"/>
    <col min="773" max="774" width="0" hidden="1" customWidth="1"/>
    <col min="775" max="776" width="5.33203125" customWidth="1"/>
    <col min="777" max="777" width="4.33203125" customWidth="1"/>
    <col min="778" max="779" width="3.6640625" customWidth="1"/>
    <col min="780" max="782" width="5.6640625" customWidth="1"/>
    <col min="783" max="804" width="3.44140625" customWidth="1"/>
    <col min="805" max="805" width="2.6640625" customWidth="1"/>
    <col min="806" max="806" width="2.5546875" customWidth="1"/>
    <col min="807" max="807" width="2.6640625" customWidth="1"/>
    <col min="808" max="818" width="4.77734375" customWidth="1"/>
    <col min="819" max="819" width="2.6640625" customWidth="1"/>
    <col min="820" max="830" width="4.6640625" customWidth="1"/>
    <col min="831" max="831" width="6.6640625" customWidth="1"/>
    <col min="832" max="833" width="7.44140625" customWidth="1"/>
    <col min="834" max="834" width="7.6640625" customWidth="1"/>
    <col min="1025" max="1025" width="3.88671875" customWidth="1"/>
    <col min="1026" max="1026" width="18.6640625" customWidth="1"/>
    <col min="1027" max="1027" width="14.33203125" customWidth="1"/>
    <col min="1028" max="1028" width="5.6640625" customWidth="1"/>
    <col min="1029" max="1030" width="0" hidden="1" customWidth="1"/>
    <col min="1031" max="1032" width="5.33203125" customWidth="1"/>
    <col min="1033" max="1033" width="4.33203125" customWidth="1"/>
    <col min="1034" max="1035" width="3.6640625" customWidth="1"/>
    <col min="1036" max="1038" width="5.6640625" customWidth="1"/>
    <col min="1039" max="1060" width="3.44140625" customWidth="1"/>
    <col min="1061" max="1061" width="2.6640625" customWidth="1"/>
    <col min="1062" max="1062" width="2.5546875" customWidth="1"/>
    <col min="1063" max="1063" width="2.6640625" customWidth="1"/>
    <col min="1064" max="1074" width="4.77734375" customWidth="1"/>
    <col min="1075" max="1075" width="2.6640625" customWidth="1"/>
    <col min="1076" max="1086" width="4.6640625" customWidth="1"/>
    <col min="1087" max="1087" width="6.6640625" customWidth="1"/>
    <col min="1088" max="1089" width="7.44140625" customWidth="1"/>
    <col min="1090" max="1090" width="7.6640625" customWidth="1"/>
    <col min="1281" max="1281" width="3.88671875" customWidth="1"/>
    <col min="1282" max="1282" width="18.6640625" customWidth="1"/>
    <col min="1283" max="1283" width="14.33203125" customWidth="1"/>
    <col min="1284" max="1284" width="5.6640625" customWidth="1"/>
    <col min="1285" max="1286" width="0" hidden="1" customWidth="1"/>
    <col min="1287" max="1288" width="5.33203125" customWidth="1"/>
    <col min="1289" max="1289" width="4.33203125" customWidth="1"/>
    <col min="1290" max="1291" width="3.6640625" customWidth="1"/>
    <col min="1292" max="1294" width="5.6640625" customWidth="1"/>
    <col min="1295" max="1316" width="3.44140625" customWidth="1"/>
    <col min="1317" max="1317" width="2.6640625" customWidth="1"/>
    <col min="1318" max="1318" width="2.5546875" customWidth="1"/>
    <col min="1319" max="1319" width="2.6640625" customWidth="1"/>
    <col min="1320" max="1330" width="4.77734375" customWidth="1"/>
    <col min="1331" max="1331" width="2.6640625" customWidth="1"/>
    <col min="1332" max="1342" width="4.6640625" customWidth="1"/>
    <col min="1343" max="1343" width="6.6640625" customWidth="1"/>
    <col min="1344" max="1345" width="7.44140625" customWidth="1"/>
    <col min="1346" max="1346" width="7.6640625" customWidth="1"/>
    <col min="1537" max="1537" width="3.88671875" customWidth="1"/>
    <col min="1538" max="1538" width="18.6640625" customWidth="1"/>
    <col min="1539" max="1539" width="14.33203125" customWidth="1"/>
    <col min="1540" max="1540" width="5.6640625" customWidth="1"/>
    <col min="1541" max="1542" width="0" hidden="1" customWidth="1"/>
    <col min="1543" max="1544" width="5.33203125" customWidth="1"/>
    <col min="1545" max="1545" width="4.33203125" customWidth="1"/>
    <col min="1546" max="1547" width="3.6640625" customWidth="1"/>
    <col min="1548" max="1550" width="5.6640625" customWidth="1"/>
    <col min="1551" max="1572" width="3.44140625" customWidth="1"/>
    <col min="1573" max="1573" width="2.6640625" customWidth="1"/>
    <col min="1574" max="1574" width="2.5546875" customWidth="1"/>
    <col min="1575" max="1575" width="2.6640625" customWidth="1"/>
    <col min="1576" max="1586" width="4.77734375" customWidth="1"/>
    <col min="1587" max="1587" width="2.6640625" customWidth="1"/>
    <col min="1588" max="1598" width="4.6640625" customWidth="1"/>
    <col min="1599" max="1599" width="6.6640625" customWidth="1"/>
    <col min="1600" max="1601" width="7.44140625" customWidth="1"/>
    <col min="1602" max="1602" width="7.6640625" customWidth="1"/>
    <col min="1793" max="1793" width="3.88671875" customWidth="1"/>
    <col min="1794" max="1794" width="18.6640625" customWidth="1"/>
    <col min="1795" max="1795" width="14.33203125" customWidth="1"/>
    <col min="1796" max="1796" width="5.6640625" customWidth="1"/>
    <col min="1797" max="1798" width="0" hidden="1" customWidth="1"/>
    <col min="1799" max="1800" width="5.33203125" customWidth="1"/>
    <col min="1801" max="1801" width="4.33203125" customWidth="1"/>
    <col min="1802" max="1803" width="3.6640625" customWidth="1"/>
    <col min="1804" max="1806" width="5.6640625" customWidth="1"/>
    <col min="1807" max="1828" width="3.44140625" customWidth="1"/>
    <col min="1829" max="1829" width="2.6640625" customWidth="1"/>
    <col min="1830" max="1830" width="2.5546875" customWidth="1"/>
    <col min="1831" max="1831" width="2.6640625" customWidth="1"/>
    <col min="1832" max="1842" width="4.77734375" customWidth="1"/>
    <col min="1843" max="1843" width="2.6640625" customWidth="1"/>
    <col min="1844" max="1854" width="4.6640625" customWidth="1"/>
    <col min="1855" max="1855" width="6.6640625" customWidth="1"/>
    <col min="1856" max="1857" width="7.44140625" customWidth="1"/>
    <col min="1858" max="1858" width="7.6640625" customWidth="1"/>
    <col min="2049" max="2049" width="3.88671875" customWidth="1"/>
    <col min="2050" max="2050" width="18.6640625" customWidth="1"/>
    <col min="2051" max="2051" width="14.33203125" customWidth="1"/>
    <col min="2052" max="2052" width="5.6640625" customWidth="1"/>
    <col min="2053" max="2054" width="0" hidden="1" customWidth="1"/>
    <col min="2055" max="2056" width="5.33203125" customWidth="1"/>
    <col min="2057" max="2057" width="4.33203125" customWidth="1"/>
    <col min="2058" max="2059" width="3.6640625" customWidth="1"/>
    <col min="2060" max="2062" width="5.6640625" customWidth="1"/>
    <col min="2063" max="2084" width="3.44140625" customWidth="1"/>
    <col min="2085" max="2085" width="2.6640625" customWidth="1"/>
    <col min="2086" max="2086" width="2.5546875" customWidth="1"/>
    <col min="2087" max="2087" width="2.6640625" customWidth="1"/>
    <col min="2088" max="2098" width="4.77734375" customWidth="1"/>
    <col min="2099" max="2099" width="2.6640625" customWidth="1"/>
    <col min="2100" max="2110" width="4.6640625" customWidth="1"/>
    <col min="2111" max="2111" width="6.6640625" customWidth="1"/>
    <col min="2112" max="2113" width="7.44140625" customWidth="1"/>
    <col min="2114" max="2114" width="7.6640625" customWidth="1"/>
    <col min="2305" max="2305" width="3.88671875" customWidth="1"/>
    <col min="2306" max="2306" width="18.6640625" customWidth="1"/>
    <col min="2307" max="2307" width="14.33203125" customWidth="1"/>
    <col min="2308" max="2308" width="5.6640625" customWidth="1"/>
    <col min="2309" max="2310" width="0" hidden="1" customWidth="1"/>
    <col min="2311" max="2312" width="5.33203125" customWidth="1"/>
    <col min="2313" max="2313" width="4.33203125" customWidth="1"/>
    <col min="2314" max="2315" width="3.6640625" customWidth="1"/>
    <col min="2316" max="2318" width="5.6640625" customWidth="1"/>
    <col min="2319" max="2340" width="3.44140625" customWidth="1"/>
    <col min="2341" max="2341" width="2.6640625" customWidth="1"/>
    <col min="2342" max="2342" width="2.5546875" customWidth="1"/>
    <col min="2343" max="2343" width="2.6640625" customWidth="1"/>
    <col min="2344" max="2354" width="4.77734375" customWidth="1"/>
    <col min="2355" max="2355" width="2.6640625" customWidth="1"/>
    <col min="2356" max="2366" width="4.6640625" customWidth="1"/>
    <col min="2367" max="2367" width="6.6640625" customWidth="1"/>
    <col min="2368" max="2369" width="7.44140625" customWidth="1"/>
    <col min="2370" max="2370" width="7.6640625" customWidth="1"/>
    <col min="2561" max="2561" width="3.88671875" customWidth="1"/>
    <col min="2562" max="2562" width="18.6640625" customWidth="1"/>
    <col min="2563" max="2563" width="14.33203125" customWidth="1"/>
    <col min="2564" max="2564" width="5.6640625" customWidth="1"/>
    <col min="2565" max="2566" width="0" hidden="1" customWidth="1"/>
    <col min="2567" max="2568" width="5.33203125" customWidth="1"/>
    <col min="2569" max="2569" width="4.33203125" customWidth="1"/>
    <col min="2570" max="2571" width="3.6640625" customWidth="1"/>
    <col min="2572" max="2574" width="5.6640625" customWidth="1"/>
    <col min="2575" max="2596" width="3.44140625" customWidth="1"/>
    <col min="2597" max="2597" width="2.6640625" customWidth="1"/>
    <col min="2598" max="2598" width="2.5546875" customWidth="1"/>
    <col min="2599" max="2599" width="2.6640625" customWidth="1"/>
    <col min="2600" max="2610" width="4.77734375" customWidth="1"/>
    <col min="2611" max="2611" width="2.6640625" customWidth="1"/>
    <col min="2612" max="2622" width="4.6640625" customWidth="1"/>
    <col min="2623" max="2623" width="6.6640625" customWidth="1"/>
    <col min="2624" max="2625" width="7.44140625" customWidth="1"/>
    <col min="2626" max="2626" width="7.6640625" customWidth="1"/>
    <col min="2817" max="2817" width="3.88671875" customWidth="1"/>
    <col min="2818" max="2818" width="18.6640625" customWidth="1"/>
    <col min="2819" max="2819" width="14.33203125" customWidth="1"/>
    <col min="2820" max="2820" width="5.6640625" customWidth="1"/>
    <col min="2821" max="2822" width="0" hidden="1" customWidth="1"/>
    <col min="2823" max="2824" width="5.33203125" customWidth="1"/>
    <col min="2825" max="2825" width="4.33203125" customWidth="1"/>
    <col min="2826" max="2827" width="3.6640625" customWidth="1"/>
    <col min="2828" max="2830" width="5.6640625" customWidth="1"/>
    <col min="2831" max="2852" width="3.44140625" customWidth="1"/>
    <col min="2853" max="2853" width="2.6640625" customWidth="1"/>
    <col min="2854" max="2854" width="2.5546875" customWidth="1"/>
    <col min="2855" max="2855" width="2.6640625" customWidth="1"/>
    <col min="2856" max="2866" width="4.77734375" customWidth="1"/>
    <col min="2867" max="2867" width="2.6640625" customWidth="1"/>
    <col min="2868" max="2878" width="4.6640625" customWidth="1"/>
    <col min="2879" max="2879" width="6.6640625" customWidth="1"/>
    <col min="2880" max="2881" width="7.44140625" customWidth="1"/>
    <col min="2882" max="2882" width="7.6640625" customWidth="1"/>
    <col min="3073" max="3073" width="3.88671875" customWidth="1"/>
    <col min="3074" max="3074" width="18.6640625" customWidth="1"/>
    <col min="3075" max="3075" width="14.33203125" customWidth="1"/>
    <col min="3076" max="3076" width="5.6640625" customWidth="1"/>
    <col min="3077" max="3078" width="0" hidden="1" customWidth="1"/>
    <col min="3079" max="3080" width="5.33203125" customWidth="1"/>
    <col min="3081" max="3081" width="4.33203125" customWidth="1"/>
    <col min="3082" max="3083" width="3.6640625" customWidth="1"/>
    <col min="3084" max="3086" width="5.6640625" customWidth="1"/>
    <col min="3087" max="3108" width="3.44140625" customWidth="1"/>
    <col min="3109" max="3109" width="2.6640625" customWidth="1"/>
    <col min="3110" max="3110" width="2.5546875" customWidth="1"/>
    <col min="3111" max="3111" width="2.6640625" customWidth="1"/>
    <col min="3112" max="3122" width="4.77734375" customWidth="1"/>
    <col min="3123" max="3123" width="2.6640625" customWidth="1"/>
    <col min="3124" max="3134" width="4.6640625" customWidth="1"/>
    <col min="3135" max="3135" width="6.6640625" customWidth="1"/>
    <col min="3136" max="3137" width="7.44140625" customWidth="1"/>
    <col min="3138" max="3138" width="7.6640625" customWidth="1"/>
    <col min="3329" max="3329" width="3.88671875" customWidth="1"/>
    <col min="3330" max="3330" width="18.6640625" customWidth="1"/>
    <col min="3331" max="3331" width="14.33203125" customWidth="1"/>
    <col min="3332" max="3332" width="5.6640625" customWidth="1"/>
    <col min="3333" max="3334" width="0" hidden="1" customWidth="1"/>
    <col min="3335" max="3336" width="5.33203125" customWidth="1"/>
    <col min="3337" max="3337" width="4.33203125" customWidth="1"/>
    <col min="3338" max="3339" width="3.6640625" customWidth="1"/>
    <col min="3340" max="3342" width="5.6640625" customWidth="1"/>
    <col min="3343" max="3364" width="3.44140625" customWidth="1"/>
    <col min="3365" max="3365" width="2.6640625" customWidth="1"/>
    <col min="3366" max="3366" width="2.5546875" customWidth="1"/>
    <col min="3367" max="3367" width="2.6640625" customWidth="1"/>
    <col min="3368" max="3378" width="4.77734375" customWidth="1"/>
    <col min="3379" max="3379" width="2.6640625" customWidth="1"/>
    <col min="3380" max="3390" width="4.6640625" customWidth="1"/>
    <col min="3391" max="3391" width="6.6640625" customWidth="1"/>
    <col min="3392" max="3393" width="7.44140625" customWidth="1"/>
    <col min="3394" max="3394" width="7.6640625" customWidth="1"/>
    <col min="3585" max="3585" width="3.88671875" customWidth="1"/>
    <col min="3586" max="3586" width="18.6640625" customWidth="1"/>
    <col min="3587" max="3587" width="14.33203125" customWidth="1"/>
    <col min="3588" max="3588" width="5.6640625" customWidth="1"/>
    <col min="3589" max="3590" width="0" hidden="1" customWidth="1"/>
    <col min="3591" max="3592" width="5.33203125" customWidth="1"/>
    <col min="3593" max="3593" width="4.33203125" customWidth="1"/>
    <col min="3594" max="3595" width="3.6640625" customWidth="1"/>
    <col min="3596" max="3598" width="5.6640625" customWidth="1"/>
    <col min="3599" max="3620" width="3.44140625" customWidth="1"/>
    <col min="3621" max="3621" width="2.6640625" customWidth="1"/>
    <col min="3622" max="3622" width="2.5546875" customWidth="1"/>
    <col min="3623" max="3623" width="2.6640625" customWidth="1"/>
    <col min="3624" max="3634" width="4.77734375" customWidth="1"/>
    <col min="3635" max="3635" width="2.6640625" customWidth="1"/>
    <col min="3636" max="3646" width="4.6640625" customWidth="1"/>
    <col min="3647" max="3647" width="6.6640625" customWidth="1"/>
    <col min="3648" max="3649" width="7.44140625" customWidth="1"/>
    <col min="3650" max="3650" width="7.6640625" customWidth="1"/>
    <col min="3841" max="3841" width="3.88671875" customWidth="1"/>
    <col min="3842" max="3842" width="18.6640625" customWidth="1"/>
    <col min="3843" max="3843" width="14.33203125" customWidth="1"/>
    <col min="3844" max="3844" width="5.6640625" customWidth="1"/>
    <col min="3845" max="3846" width="0" hidden="1" customWidth="1"/>
    <col min="3847" max="3848" width="5.33203125" customWidth="1"/>
    <col min="3849" max="3849" width="4.33203125" customWidth="1"/>
    <col min="3850" max="3851" width="3.6640625" customWidth="1"/>
    <col min="3852" max="3854" width="5.6640625" customWidth="1"/>
    <col min="3855" max="3876" width="3.44140625" customWidth="1"/>
    <col min="3877" max="3877" width="2.6640625" customWidth="1"/>
    <col min="3878" max="3878" width="2.5546875" customWidth="1"/>
    <col min="3879" max="3879" width="2.6640625" customWidth="1"/>
    <col min="3880" max="3890" width="4.77734375" customWidth="1"/>
    <col min="3891" max="3891" width="2.6640625" customWidth="1"/>
    <col min="3892" max="3902" width="4.6640625" customWidth="1"/>
    <col min="3903" max="3903" width="6.6640625" customWidth="1"/>
    <col min="3904" max="3905" width="7.44140625" customWidth="1"/>
    <col min="3906" max="3906" width="7.6640625" customWidth="1"/>
    <col min="4097" max="4097" width="3.88671875" customWidth="1"/>
    <col min="4098" max="4098" width="18.6640625" customWidth="1"/>
    <col min="4099" max="4099" width="14.33203125" customWidth="1"/>
    <col min="4100" max="4100" width="5.6640625" customWidth="1"/>
    <col min="4101" max="4102" width="0" hidden="1" customWidth="1"/>
    <col min="4103" max="4104" width="5.33203125" customWidth="1"/>
    <col min="4105" max="4105" width="4.33203125" customWidth="1"/>
    <col min="4106" max="4107" width="3.6640625" customWidth="1"/>
    <col min="4108" max="4110" width="5.6640625" customWidth="1"/>
    <col min="4111" max="4132" width="3.44140625" customWidth="1"/>
    <col min="4133" max="4133" width="2.6640625" customWidth="1"/>
    <col min="4134" max="4134" width="2.5546875" customWidth="1"/>
    <col min="4135" max="4135" width="2.6640625" customWidth="1"/>
    <col min="4136" max="4146" width="4.77734375" customWidth="1"/>
    <col min="4147" max="4147" width="2.6640625" customWidth="1"/>
    <col min="4148" max="4158" width="4.6640625" customWidth="1"/>
    <col min="4159" max="4159" width="6.6640625" customWidth="1"/>
    <col min="4160" max="4161" width="7.44140625" customWidth="1"/>
    <col min="4162" max="4162" width="7.6640625" customWidth="1"/>
    <col min="4353" max="4353" width="3.88671875" customWidth="1"/>
    <col min="4354" max="4354" width="18.6640625" customWidth="1"/>
    <col min="4355" max="4355" width="14.33203125" customWidth="1"/>
    <col min="4356" max="4356" width="5.6640625" customWidth="1"/>
    <col min="4357" max="4358" width="0" hidden="1" customWidth="1"/>
    <col min="4359" max="4360" width="5.33203125" customWidth="1"/>
    <col min="4361" max="4361" width="4.33203125" customWidth="1"/>
    <col min="4362" max="4363" width="3.6640625" customWidth="1"/>
    <col min="4364" max="4366" width="5.6640625" customWidth="1"/>
    <col min="4367" max="4388" width="3.44140625" customWidth="1"/>
    <col min="4389" max="4389" width="2.6640625" customWidth="1"/>
    <col min="4390" max="4390" width="2.5546875" customWidth="1"/>
    <col min="4391" max="4391" width="2.6640625" customWidth="1"/>
    <col min="4392" max="4402" width="4.77734375" customWidth="1"/>
    <col min="4403" max="4403" width="2.6640625" customWidth="1"/>
    <col min="4404" max="4414" width="4.6640625" customWidth="1"/>
    <col min="4415" max="4415" width="6.6640625" customWidth="1"/>
    <col min="4416" max="4417" width="7.44140625" customWidth="1"/>
    <col min="4418" max="4418" width="7.6640625" customWidth="1"/>
    <col min="4609" max="4609" width="3.88671875" customWidth="1"/>
    <col min="4610" max="4610" width="18.6640625" customWidth="1"/>
    <col min="4611" max="4611" width="14.33203125" customWidth="1"/>
    <col min="4612" max="4612" width="5.6640625" customWidth="1"/>
    <col min="4613" max="4614" width="0" hidden="1" customWidth="1"/>
    <col min="4615" max="4616" width="5.33203125" customWidth="1"/>
    <col min="4617" max="4617" width="4.33203125" customWidth="1"/>
    <col min="4618" max="4619" width="3.6640625" customWidth="1"/>
    <col min="4620" max="4622" width="5.6640625" customWidth="1"/>
    <col min="4623" max="4644" width="3.44140625" customWidth="1"/>
    <col min="4645" max="4645" width="2.6640625" customWidth="1"/>
    <col min="4646" max="4646" width="2.5546875" customWidth="1"/>
    <col min="4647" max="4647" width="2.6640625" customWidth="1"/>
    <col min="4648" max="4658" width="4.77734375" customWidth="1"/>
    <col min="4659" max="4659" width="2.6640625" customWidth="1"/>
    <col min="4660" max="4670" width="4.6640625" customWidth="1"/>
    <col min="4671" max="4671" width="6.6640625" customWidth="1"/>
    <col min="4672" max="4673" width="7.44140625" customWidth="1"/>
    <col min="4674" max="4674" width="7.6640625" customWidth="1"/>
    <col min="4865" max="4865" width="3.88671875" customWidth="1"/>
    <col min="4866" max="4866" width="18.6640625" customWidth="1"/>
    <col min="4867" max="4867" width="14.33203125" customWidth="1"/>
    <col min="4868" max="4868" width="5.6640625" customWidth="1"/>
    <col min="4869" max="4870" width="0" hidden="1" customWidth="1"/>
    <col min="4871" max="4872" width="5.33203125" customWidth="1"/>
    <col min="4873" max="4873" width="4.33203125" customWidth="1"/>
    <col min="4874" max="4875" width="3.6640625" customWidth="1"/>
    <col min="4876" max="4878" width="5.6640625" customWidth="1"/>
    <col min="4879" max="4900" width="3.44140625" customWidth="1"/>
    <col min="4901" max="4901" width="2.6640625" customWidth="1"/>
    <col min="4902" max="4902" width="2.5546875" customWidth="1"/>
    <col min="4903" max="4903" width="2.6640625" customWidth="1"/>
    <col min="4904" max="4914" width="4.77734375" customWidth="1"/>
    <col min="4915" max="4915" width="2.6640625" customWidth="1"/>
    <col min="4916" max="4926" width="4.6640625" customWidth="1"/>
    <col min="4927" max="4927" width="6.6640625" customWidth="1"/>
    <col min="4928" max="4929" width="7.44140625" customWidth="1"/>
    <col min="4930" max="4930" width="7.6640625" customWidth="1"/>
    <col min="5121" max="5121" width="3.88671875" customWidth="1"/>
    <col min="5122" max="5122" width="18.6640625" customWidth="1"/>
    <col min="5123" max="5123" width="14.33203125" customWidth="1"/>
    <col min="5124" max="5124" width="5.6640625" customWidth="1"/>
    <col min="5125" max="5126" width="0" hidden="1" customWidth="1"/>
    <col min="5127" max="5128" width="5.33203125" customWidth="1"/>
    <col min="5129" max="5129" width="4.33203125" customWidth="1"/>
    <col min="5130" max="5131" width="3.6640625" customWidth="1"/>
    <col min="5132" max="5134" width="5.6640625" customWidth="1"/>
    <col min="5135" max="5156" width="3.44140625" customWidth="1"/>
    <col min="5157" max="5157" width="2.6640625" customWidth="1"/>
    <col min="5158" max="5158" width="2.5546875" customWidth="1"/>
    <col min="5159" max="5159" width="2.6640625" customWidth="1"/>
    <col min="5160" max="5170" width="4.77734375" customWidth="1"/>
    <col min="5171" max="5171" width="2.6640625" customWidth="1"/>
    <col min="5172" max="5182" width="4.6640625" customWidth="1"/>
    <col min="5183" max="5183" width="6.6640625" customWidth="1"/>
    <col min="5184" max="5185" width="7.44140625" customWidth="1"/>
    <col min="5186" max="5186" width="7.6640625" customWidth="1"/>
    <col min="5377" max="5377" width="3.88671875" customWidth="1"/>
    <col min="5378" max="5378" width="18.6640625" customWidth="1"/>
    <col min="5379" max="5379" width="14.33203125" customWidth="1"/>
    <col min="5380" max="5380" width="5.6640625" customWidth="1"/>
    <col min="5381" max="5382" width="0" hidden="1" customWidth="1"/>
    <col min="5383" max="5384" width="5.33203125" customWidth="1"/>
    <col min="5385" max="5385" width="4.33203125" customWidth="1"/>
    <col min="5386" max="5387" width="3.6640625" customWidth="1"/>
    <col min="5388" max="5390" width="5.6640625" customWidth="1"/>
    <col min="5391" max="5412" width="3.44140625" customWidth="1"/>
    <col min="5413" max="5413" width="2.6640625" customWidth="1"/>
    <col min="5414" max="5414" width="2.5546875" customWidth="1"/>
    <col min="5415" max="5415" width="2.6640625" customWidth="1"/>
    <col min="5416" max="5426" width="4.77734375" customWidth="1"/>
    <col min="5427" max="5427" width="2.6640625" customWidth="1"/>
    <col min="5428" max="5438" width="4.6640625" customWidth="1"/>
    <col min="5439" max="5439" width="6.6640625" customWidth="1"/>
    <col min="5440" max="5441" width="7.44140625" customWidth="1"/>
    <col min="5442" max="5442" width="7.6640625" customWidth="1"/>
    <col min="5633" max="5633" width="3.88671875" customWidth="1"/>
    <col min="5634" max="5634" width="18.6640625" customWidth="1"/>
    <col min="5635" max="5635" width="14.33203125" customWidth="1"/>
    <col min="5636" max="5636" width="5.6640625" customWidth="1"/>
    <col min="5637" max="5638" width="0" hidden="1" customWidth="1"/>
    <col min="5639" max="5640" width="5.33203125" customWidth="1"/>
    <col min="5641" max="5641" width="4.33203125" customWidth="1"/>
    <col min="5642" max="5643" width="3.6640625" customWidth="1"/>
    <col min="5644" max="5646" width="5.6640625" customWidth="1"/>
    <col min="5647" max="5668" width="3.44140625" customWidth="1"/>
    <col min="5669" max="5669" width="2.6640625" customWidth="1"/>
    <col min="5670" max="5670" width="2.5546875" customWidth="1"/>
    <col min="5671" max="5671" width="2.6640625" customWidth="1"/>
    <col min="5672" max="5682" width="4.77734375" customWidth="1"/>
    <col min="5683" max="5683" width="2.6640625" customWidth="1"/>
    <col min="5684" max="5694" width="4.6640625" customWidth="1"/>
    <col min="5695" max="5695" width="6.6640625" customWidth="1"/>
    <col min="5696" max="5697" width="7.44140625" customWidth="1"/>
    <col min="5698" max="5698" width="7.6640625" customWidth="1"/>
    <col min="5889" max="5889" width="3.88671875" customWidth="1"/>
    <col min="5890" max="5890" width="18.6640625" customWidth="1"/>
    <col min="5891" max="5891" width="14.33203125" customWidth="1"/>
    <col min="5892" max="5892" width="5.6640625" customWidth="1"/>
    <col min="5893" max="5894" width="0" hidden="1" customWidth="1"/>
    <col min="5895" max="5896" width="5.33203125" customWidth="1"/>
    <col min="5897" max="5897" width="4.33203125" customWidth="1"/>
    <col min="5898" max="5899" width="3.6640625" customWidth="1"/>
    <col min="5900" max="5902" width="5.6640625" customWidth="1"/>
    <col min="5903" max="5924" width="3.44140625" customWidth="1"/>
    <col min="5925" max="5925" width="2.6640625" customWidth="1"/>
    <col min="5926" max="5926" width="2.5546875" customWidth="1"/>
    <col min="5927" max="5927" width="2.6640625" customWidth="1"/>
    <col min="5928" max="5938" width="4.77734375" customWidth="1"/>
    <col min="5939" max="5939" width="2.6640625" customWidth="1"/>
    <col min="5940" max="5950" width="4.6640625" customWidth="1"/>
    <col min="5951" max="5951" width="6.6640625" customWidth="1"/>
    <col min="5952" max="5953" width="7.44140625" customWidth="1"/>
    <col min="5954" max="5954" width="7.6640625" customWidth="1"/>
    <col min="6145" max="6145" width="3.88671875" customWidth="1"/>
    <col min="6146" max="6146" width="18.6640625" customWidth="1"/>
    <col min="6147" max="6147" width="14.33203125" customWidth="1"/>
    <col min="6148" max="6148" width="5.6640625" customWidth="1"/>
    <col min="6149" max="6150" width="0" hidden="1" customWidth="1"/>
    <col min="6151" max="6152" width="5.33203125" customWidth="1"/>
    <col min="6153" max="6153" width="4.33203125" customWidth="1"/>
    <col min="6154" max="6155" width="3.6640625" customWidth="1"/>
    <col min="6156" max="6158" width="5.6640625" customWidth="1"/>
    <col min="6159" max="6180" width="3.44140625" customWidth="1"/>
    <col min="6181" max="6181" width="2.6640625" customWidth="1"/>
    <col min="6182" max="6182" width="2.5546875" customWidth="1"/>
    <col min="6183" max="6183" width="2.6640625" customWidth="1"/>
    <col min="6184" max="6194" width="4.77734375" customWidth="1"/>
    <col min="6195" max="6195" width="2.6640625" customWidth="1"/>
    <col min="6196" max="6206" width="4.6640625" customWidth="1"/>
    <col min="6207" max="6207" width="6.6640625" customWidth="1"/>
    <col min="6208" max="6209" width="7.44140625" customWidth="1"/>
    <col min="6210" max="6210" width="7.6640625" customWidth="1"/>
    <col min="6401" max="6401" width="3.88671875" customWidth="1"/>
    <col min="6402" max="6402" width="18.6640625" customWidth="1"/>
    <col min="6403" max="6403" width="14.33203125" customWidth="1"/>
    <col min="6404" max="6404" width="5.6640625" customWidth="1"/>
    <col min="6405" max="6406" width="0" hidden="1" customWidth="1"/>
    <col min="6407" max="6408" width="5.33203125" customWidth="1"/>
    <col min="6409" max="6409" width="4.33203125" customWidth="1"/>
    <col min="6410" max="6411" width="3.6640625" customWidth="1"/>
    <col min="6412" max="6414" width="5.6640625" customWidth="1"/>
    <col min="6415" max="6436" width="3.44140625" customWidth="1"/>
    <col min="6437" max="6437" width="2.6640625" customWidth="1"/>
    <col min="6438" max="6438" width="2.5546875" customWidth="1"/>
    <col min="6439" max="6439" width="2.6640625" customWidth="1"/>
    <col min="6440" max="6450" width="4.77734375" customWidth="1"/>
    <col min="6451" max="6451" width="2.6640625" customWidth="1"/>
    <col min="6452" max="6462" width="4.6640625" customWidth="1"/>
    <col min="6463" max="6463" width="6.6640625" customWidth="1"/>
    <col min="6464" max="6465" width="7.44140625" customWidth="1"/>
    <col min="6466" max="6466" width="7.6640625" customWidth="1"/>
    <col min="6657" max="6657" width="3.88671875" customWidth="1"/>
    <col min="6658" max="6658" width="18.6640625" customWidth="1"/>
    <col min="6659" max="6659" width="14.33203125" customWidth="1"/>
    <col min="6660" max="6660" width="5.6640625" customWidth="1"/>
    <col min="6661" max="6662" width="0" hidden="1" customWidth="1"/>
    <col min="6663" max="6664" width="5.33203125" customWidth="1"/>
    <col min="6665" max="6665" width="4.33203125" customWidth="1"/>
    <col min="6666" max="6667" width="3.6640625" customWidth="1"/>
    <col min="6668" max="6670" width="5.6640625" customWidth="1"/>
    <col min="6671" max="6692" width="3.44140625" customWidth="1"/>
    <col min="6693" max="6693" width="2.6640625" customWidth="1"/>
    <col min="6694" max="6694" width="2.5546875" customWidth="1"/>
    <col min="6695" max="6695" width="2.6640625" customWidth="1"/>
    <col min="6696" max="6706" width="4.77734375" customWidth="1"/>
    <col min="6707" max="6707" width="2.6640625" customWidth="1"/>
    <col min="6708" max="6718" width="4.6640625" customWidth="1"/>
    <col min="6719" max="6719" width="6.6640625" customWidth="1"/>
    <col min="6720" max="6721" width="7.44140625" customWidth="1"/>
    <col min="6722" max="6722" width="7.6640625" customWidth="1"/>
    <col min="6913" max="6913" width="3.88671875" customWidth="1"/>
    <col min="6914" max="6914" width="18.6640625" customWidth="1"/>
    <col min="6915" max="6915" width="14.33203125" customWidth="1"/>
    <col min="6916" max="6916" width="5.6640625" customWidth="1"/>
    <col min="6917" max="6918" width="0" hidden="1" customWidth="1"/>
    <col min="6919" max="6920" width="5.33203125" customWidth="1"/>
    <col min="6921" max="6921" width="4.33203125" customWidth="1"/>
    <col min="6922" max="6923" width="3.6640625" customWidth="1"/>
    <col min="6924" max="6926" width="5.6640625" customWidth="1"/>
    <col min="6927" max="6948" width="3.44140625" customWidth="1"/>
    <col min="6949" max="6949" width="2.6640625" customWidth="1"/>
    <col min="6950" max="6950" width="2.5546875" customWidth="1"/>
    <col min="6951" max="6951" width="2.6640625" customWidth="1"/>
    <col min="6952" max="6962" width="4.77734375" customWidth="1"/>
    <col min="6963" max="6963" width="2.6640625" customWidth="1"/>
    <col min="6964" max="6974" width="4.6640625" customWidth="1"/>
    <col min="6975" max="6975" width="6.6640625" customWidth="1"/>
    <col min="6976" max="6977" width="7.44140625" customWidth="1"/>
    <col min="6978" max="6978" width="7.6640625" customWidth="1"/>
    <col min="7169" max="7169" width="3.88671875" customWidth="1"/>
    <col min="7170" max="7170" width="18.6640625" customWidth="1"/>
    <col min="7171" max="7171" width="14.33203125" customWidth="1"/>
    <col min="7172" max="7172" width="5.6640625" customWidth="1"/>
    <col min="7173" max="7174" width="0" hidden="1" customWidth="1"/>
    <col min="7175" max="7176" width="5.33203125" customWidth="1"/>
    <col min="7177" max="7177" width="4.33203125" customWidth="1"/>
    <col min="7178" max="7179" width="3.6640625" customWidth="1"/>
    <col min="7180" max="7182" width="5.6640625" customWidth="1"/>
    <col min="7183" max="7204" width="3.44140625" customWidth="1"/>
    <col min="7205" max="7205" width="2.6640625" customWidth="1"/>
    <col min="7206" max="7206" width="2.5546875" customWidth="1"/>
    <col min="7207" max="7207" width="2.6640625" customWidth="1"/>
    <col min="7208" max="7218" width="4.77734375" customWidth="1"/>
    <col min="7219" max="7219" width="2.6640625" customWidth="1"/>
    <col min="7220" max="7230" width="4.6640625" customWidth="1"/>
    <col min="7231" max="7231" width="6.6640625" customWidth="1"/>
    <col min="7232" max="7233" width="7.44140625" customWidth="1"/>
    <col min="7234" max="7234" width="7.6640625" customWidth="1"/>
    <col min="7425" max="7425" width="3.88671875" customWidth="1"/>
    <col min="7426" max="7426" width="18.6640625" customWidth="1"/>
    <col min="7427" max="7427" width="14.33203125" customWidth="1"/>
    <col min="7428" max="7428" width="5.6640625" customWidth="1"/>
    <col min="7429" max="7430" width="0" hidden="1" customWidth="1"/>
    <col min="7431" max="7432" width="5.33203125" customWidth="1"/>
    <col min="7433" max="7433" width="4.33203125" customWidth="1"/>
    <col min="7434" max="7435" width="3.6640625" customWidth="1"/>
    <col min="7436" max="7438" width="5.6640625" customWidth="1"/>
    <col min="7439" max="7460" width="3.44140625" customWidth="1"/>
    <col min="7461" max="7461" width="2.6640625" customWidth="1"/>
    <col min="7462" max="7462" width="2.5546875" customWidth="1"/>
    <col min="7463" max="7463" width="2.6640625" customWidth="1"/>
    <col min="7464" max="7474" width="4.77734375" customWidth="1"/>
    <col min="7475" max="7475" width="2.6640625" customWidth="1"/>
    <col min="7476" max="7486" width="4.6640625" customWidth="1"/>
    <col min="7487" max="7487" width="6.6640625" customWidth="1"/>
    <col min="7488" max="7489" width="7.44140625" customWidth="1"/>
    <col min="7490" max="7490" width="7.6640625" customWidth="1"/>
    <col min="7681" max="7681" width="3.88671875" customWidth="1"/>
    <col min="7682" max="7682" width="18.6640625" customWidth="1"/>
    <col min="7683" max="7683" width="14.33203125" customWidth="1"/>
    <col min="7684" max="7684" width="5.6640625" customWidth="1"/>
    <col min="7685" max="7686" width="0" hidden="1" customWidth="1"/>
    <col min="7687" max="7688" width="5.33203125" customWidth="1"/>
    <col min="7689" max="7689" width="4.33203125" customWidth="1"/>
    <col min="7690" max="7691" width="3.6640625" customWidth="1"/>
    <col min="7692" max="7694" width="5.6640625" customWidth="1"/>
    <col min="7695" max="7716" width="3.44140625" customWidth="1"/>
    <col min="7717" max="7717" width="2.6640625" customWidth="1"/>
    <col min="7718" max="7718" width="2.5546875" customWidth="1"/>
    <col min="7719" max="7719" width="2.6640625" customWidth="1"/>
    <col min="7720" max="7730" width="4.77734375" customWidth="1"/>
    <col min="7731" max="7731" width="2.6640625" customWidth="1"/>
    <col min="7732" max="7742" width="4.6640625" customWidth="1"/>
    <col min="7743" max="7743" width="6.6640625" customWidth="1"/>
    <col min="7744" max="7745" width="7.44140625" customWidth="1"/>
    <col min="7746" max="7746" width="7.6640625" customWidth="1"/>
    <col min="7937" max="7937" width="3.88671875" customWidth="1"/>
    <col min="7938" max="7938" width="18.6640625" customWidth="1"/>
    <col min="7939" max="7939" width="14.33203125" customWidth="1"/>
    <col min="7940" max="7940" width="5.6640625" customWidth="1"/>
    <col min="7941" max="7942" width="0" hidden="1" customWidth="1"/>
    <col min="7943" max="7944" width="5.33203125" customWidth="1"/>
    <col min="7945" max="7945" width="4.33203125" customWidth="1"/>
    <col min="7946" max="7947" width="3.6640625" customWidth="1"/>
    <col min="7948" max="7950" width="5.6640625" customWidth="1"/>
    <col min="7951" max="7972" width="3.44140625" customWidth="1"/>
    <col min="7973" max="7973" width="2.6640625" customWidth="1"/>
    <col min="7974" max="7974" width="2.5546875" customWidth="1"/>
    <col min="7975" max="7975" width="2.6640625" customWidth="1"/>
    <col min="7976" max="7986" width="4.77734375" customWidth="1"/>
    <col min="7987" max="7987" width="2.6640625" customWidth="1"/>
    <col min="7988" max="7998" width="4.6640625" customWidth="1"/>
    <col min="7999" max="7999" width="6.6640625" customWidth="1"/>
    <col min="8000" max="8001" width="7.44140625" customWidth="1"/>
    <col min="8002" max="8002" width="7.6640625" customWidth="1"/>
    <col min="8193" max="8193" width="3.88671875" customWidth="1"/>
    <col min="8194" max="8194" width="18.6640625" customWidth="1"/>
    <col min="8195" max="8195" width="14.33203125" customWidth="1"/>
    <col min="8196" max="8196" width="5.6640625" customWidth="1"/>
    <col min="8197" max="8198" width="0" hidden="1" customWidth="1"/>
    <col min="8199" max="8200" width="5.33203125" customWidth="1"/>
    <col min="8201" max="8201" width="4.33203125" customWidth="1"/>
    <col min="8202" max="8203" width="3.6640625" customWidth="1"/>
    <col min="8204" max="8206" width="5.6640625" customWidth="1"/>
    <col min="8207" max="8228" width="3.44140625" customWidth="1"/>
    <col min="8229" max="8229" width="2.6640625" customWidth="1"/>
    <col min="8230" max="8230" width="2.5546875" customWidth="1"/>
    <col min="8231" max="8231" width="2.6640625" customWidth="1"/>
    <col min="8232" max="8242" width="4.77734375" customWidth="1"/>
    <col min="8243" max="8243" width="2.6640625" customWidth="1"/>
    <col min="8244" max="8254" width="4.6640625" customWidth="1"/>
    <col min="8255" max="8255" width="6.6640625" customWidth="1"/>
    <col min="8256" max="8257" width="7.44140625" customWidth="1"/>
    <col min="8258" max="8258" width="7.6640625" customWidth="1"/>
    <col min="8449" max="8449" width="3.88671875" customWidth="1"/>
    <col min="8450" max="8450" width="18.6640625" customWidth="1"/>
    <col min="8451" max="8451" width="14.33203125" customWidth="1"/>
    <col min="8452" max="8452" width="5.6640625" customWidth="1"/>
    <col min="8453" max="8454" width="0" hidden="1" customWidth="1"/>
    <col min="8455" max="8456" width="5.33203125" customWidth="1"/>
    <col min="8457" max="8457" width="4.33203125" customWidth="1"/>
    <col min="8458" max="8459" width="3.6640625" customWidth="1"/>
    <col min="8460" max="8462" width="5.6640625" customWidth="1"/>
    <col min="8463" max="8484" width="3.44140625" customWidth="1"/>
    <col min="8485" max="8485" width="2.6640625" customWidth="1"/>
    <col min="8486" max="8486" width="2.5546875" customWidth="1"/>
    <col min="8487" max="8487" width="2.6640625" customWidth="1"/>
    <col min="8488" max="8498" width="4.77734375" customWidth="1"/>
    <col min="8499" max="8499" width="2.6640625" customWidth="1"/>
    <col min="8500" max="8510" width="4.6640625" customWidth="1"/>
    <col min="8511" max="8511" width="6.6640625" customWidth="1"/>
    <col min="8512" max="8513" width="7.44140625" customWidth="1"/>
    <col min="8514" max="8514" width="7.6640625" customWidth="1"/>
    <col min="8705" max="8705" width="3.88671875" customWidth="1"/>
    <col min="8706" max="8706" width="18.6640625" customWidth="1"/>
    <col min="8707" max="8707" width="14.33203125" customWidth="1"/>
    <col min="8708" max="8708" width="5.6640625" customWidth="1"/>
    <col min="8709" max="8710" width="0" hidden="1" customWidth="1"/>
    <col min="8711" max="8712" width="5.33203125" customWidth="1"/>
    <col min="8713" max="8713" width="4.33203125" customWidth="1"/>
    <col min="8714" max="8715" width="3.6640625" customWidth="1"/>
    <col min="8716" max="8718" width="5.6640625" customWidth="1"/>
    <col min="8719" max="8740" width="3.44140625" customWidth="1"/>
    <col min="8741" max="8741" width="2.6640625" customWidth="1"/>
    <col min="8742" max="8742" width="2.5546875" customWidth="1"/>
    <col min="8743" max="8743" width="2.6640625" customWidth="1"/>
    <col min="8744" max="8754" width="4.77734375" customWidth="1"/>
    <col min="8755" max="8755" width="2.6640625" customWidth="1"/>
    <col min="8756" max="8766" width="4.6640625" customWidth="1"/>
    <col min="8767" max="8767" width="6.6640625" customWidth="1"/>
    <col min="8768" max="8769" width="7.44140625" customWidth="1"/>
    <col min="8770" max="8770" width="7.6640625" customWidth="1"/>
    <col min="8961" max="8961" width="3.88671875" customWidth="1"/>
    <col min="8962" max="8962" width="18.6640625" customWidth="1"/>
    <col min="8963" max="8963" width="14.33203125" customWidth="1"/>
    <col min="8964" max="8964" width="5.6640625" customWidth="1"/>
    <col min="8965" max="8966" width="0" hidden="1" customWidth="1"/>
    <col min="8967" max="8968" width="5.33203125" customWidth="1"/>
    <col min="8969" max="8969" width="4.33203125" customWidth="1"/>
    <col min="8970" max="8971" width="3.6640625" customWidth="1"/>
    <col min="8972" max="8974" width="5.6640625" customWidth="1"/>
    <col min="8975" max="8996" width="3.44140625" customWidth="1"/>
    <col min="8997" max="8997" width="2.6640625" customWidth="1"/>
    <col min="8998" max="8998" width="2.5546875" customWidth="1"/>
    <col min="8999" max="8999" width="2.6640625" customWidth="1"/>
    <col min="9000" max="9010" width="4.77734375" customWidth="1"/>
    <col min="9011" max="9011" width="2.6640625" customWidth="1"/>
    <col min="9012" max="9022" width="4.6640625" customWidth="1"/>
    <col min="9023" max="9023" width="6.6640625" customWidth="1"/>
    <col min="9024" max="9025" width="7.44140625" customWidth="1"/>
    <col min="9026" max="9026" width="7.6640625" customWidth="1"/>
    <col min="9217" max="9217" width="3.88671875" customWidth="1"/>
    <col min="9218" max="9218" width="18.6640625" customWidth="1"/>
    <col min="9219" max="9219" width="14.33203125" customWidth="1"/>
    <col min="9220" max="9220" width="5.6640625" customWidth="1"/>
    <col min="9221" max="9222" width="0" hidden="1" customWidth="1"/>
    <col min="9223" max="9224" width="5.33203125" customWidth="1"/>
    <col min="9225" max="9225" width="4.33203125" customWidth="1"/>
    <col min="9226" max="9227" width="3.6640625" customWidth="1"/>
    <col min="9228" max="9230" width="5.6640625" customWidth="1"/>
    <col min="9231" max="9252" width="3.44140625" customWidth="1"/>
    <col min="9253" max="9253" width="2.6640625" customWidth="1"/>
    <col min="9254" max="9254" width="2.5546875" customWidth="1"/>
    <col min="9255" max="9255" width="2.6640625" customWidth="1"/>
    <col min="9256" max="9266" width="4.77734375" customWidth="1"/>
    <col min="9267" max="9267" width="2.6640625" customWidth="1"/>
    <col min="9268" max="9278" width="4.6640625" customWidth="1"/>
    <col min="9279" max="9279" width="6.6640625" customWidth="1"/>
    <col min="9280" max="9281" width="7.44140625" customWidth="1"/>
    <col min="9282" max="9282" width="7.6640625" customWidth="1"/>
    <col min="9473" max="9473" width="3.88671875" customWidth="1"/>
    <col min="9474" max="9474" width="18.6640625" customWidth="1"/>
    <col min="9475" max="9475" width="14.33203125" customWidth="1"/>
    <col min="9476" max="9476" width="5.6640625" customWidth="1"/>
    <col min="9477" max="9478" width="0" hidden="1" customWidth="1"/>
    <col min="9479" max="9480" width="5.33203125" customWidth="1"/>
    <col min="9481" max="9481" width="4.33203125" customWidth="1"/>
    <col min="9482" max="9483" width="3.6640625" customWidth="1"/>
    <col min="9484" max="9486" width="5.6640625" customWidth="1"/>
    <col min="9487" max="9508" width="3.44140625" customWidth="1"/>
    <col min="9509" max="9509" width="2.6640625" customWidth="1"/>
    <col min="9510" max="9510" width="2.5546875" customWidth="1"/>
    <col min="9511" max="9511" width="2.6640625" customWidth="1"/>
    <col min="9512" max="9522" width="4.77734375" customWidth="1"/>
    <col min="9523" max="9523" width="2.6640625" customWidth="1"/>
    <col min="9524" max="9534" width="4.6640625" customWidth="1"/>
    <col min="9535" max="9535" width="6.6640625" customWidth="1"/>
    <col min="9536" max="9537" width="7.44140625" customWidth="1"/>
    <col min="9538" max="9538" width="7.6640625" customWidth="1"/>
    <col min="9729" max="9729" width="3.88671875" customWidth="1"/>
    <col min="9730" max="9730" width="18.6640625" customWidth="1"/>
    <col min="9731" max="9731" width="14.33203125" customWidth="1"/>
    <col min="9732" max="9732" width="5.6640625" customWidth="1"/>
    <col min="9733" max="9734" width="0" hidden="1" customWidth="1"/>
    <col min="9735" max="9736" width="5.33203125" customWidth="1"/>
    <col min="9737" max="9737" width="4.33203125" customWidth="1"/>
    <col min="9738" max="9739" width="3.6640625" customWidth="1"/>
    <col min="9740" max="9742" width="5.6640625" customWidth="1"/>
    <col min="9743" max="9764" width="3.44140625" customWidth="1"/>
    <col min="9765" max="9765" width="2.6640625" customWidth="1"/>
    <col min="9766" max="9766" width="2.5546875" customWidth="1"/>
    <col min="9767" max="9767" width="2.6640625" customWidth="1"/>
    <col min="9768" max="9778" width="4.77734375" customWidth="1"/>
    <col min="9779" max="9779" width="2.6640625" customWidth="1"/>
    <col min="9780" max="9790" width="4.6640625" customWidth="1"/>
    <col min="9791" max="9791" width="6.6640625" customWidth="1"/>
    <col min="9792" max="9793" width="7.44140625" customWidth="1"/>
    <col min="9794" max="9794" width="7.6640625" customWidth="1"/>
    <col min="9985" max="9985" width="3.88671875" customWidth="1"/>
    <col min="9986" max="9986" width="18.6640625" customWidth="1"/>
    <col min="9987" max="9987" width="14.33203125" customWidth="1"/>
    <col min="9988" max="9988" width="5.6640625" customWidth="1"/>
    <col min="9989" max="9990" width="0" hidden="1" customWidth="1"/>
    <col min="9991" max="9992" width="5.33203125" customWidth="1"/>
    <col min="9993" max="9993" width="4.33203125" customWidth="1"/>
    <col min="9994" max="9995" width="3.6640625" customWidth="1"/>
    <col min="9996" max="9998" width="5.6640625" customWidth="1"/>
    <col min="9999" max="10020" width="3.44140625" customWidth="1"/>
    <col min="10021" max="10021" width="2.6640625" customWidth="1"/>
    <col min="10022" max="10022" width="2.5546875" customWidth="1"/>
    <col min="10023" max="10023" width="2.6640625" customWidth="1"/>
    <col min="10024" max="10034" width="4.77734375" customWidth="1"/>
    <col min="10035" max="10035" width="2.6640625" customWidth="1"/>
    <col min="10036" max="10046" width="4.6640625" customWidth="1"/>
    <col min="10047" max="10047" width="6.6640625" customWidth="1"/>
    <col min="10048" max="10049" width="7.44140625" customWidth="1"/>
    <col min="10050" max="10050" width="7.6640625" customWidth="1"/>
    <col min="10241" max="10241" width="3.88671875" customWidth="1"/>
    <col min="10242" max="10242" width="18.6640625" customWidth="1"/>
    <col min="10243" max="10243" width="14.33203125" customWidth="1"/>
    <col min="10244" max="10244" width="5.6640625" customWidth="1"/>
    <col min="10245" max="10246" width="0" hidden="1" customWidth="1"/>
    <col min="10247" max="10248" width="5.33203125" customWidth="1"/>
    <col min="10249" max="10249" width="4.33203125" customWidth="1"/>
    <col min="10250" max="10251" width="3.6640625" customWidth="1"/>
    <col min="10252" max="10254" width="5.6640625" customWidth="1"/>
    <col min="10255" max="10276" width="3.44140625" customWidth="1"/>
    <col min="10277" max="10277" width="2.6640625" customWidth="1"/>
    <col min="10278" max="10278" width="2.5546875" customWidth="1"/>
    <col min="10279" max="10279" width="2.6640625" customWidth="1"/>
    <col min="10280" max="10290" width="4.77734375" customWidth="1"/>
    <col min="10291" max="10291" width="2.6640625" customWidth="1"/>
    <col min="10292" max="10302" width="4.6640625" customWidth="1"/>
    <col min="10303" max="10303" width="6.6640625" customWidth="1"/>
    <col min="10304" max="10305" width="7.44140625" customWidth="1"/>
    <col min="10306" max="10306" width="7.6640625" customWidth="1"/>
    <col min="10497" max="10497" width="3.88671875" customWidth="1"/>
    <col min="10498" max="10498" width="18.6640625" customWidth="1"/>
    <col min="10499" max="10499" width="14.33203125" customWidth="1"/>
    <col min="10500" max="10500" width="5.6640625" customWidth="1"/>
    <col min="10501" max="10502" width="0" hidden="1" customWidth="1"/>
    <col min="10503" max="10504" width="5.33203125" customWidth="1"/>
    <col min="10505" max="10505" width="4.33203125" customWidth="1"/>
    <col min="10506" max="10507" width="3.6640625" customWidth="1"/>
    <col min="10508" max="10510" width="5.6640625" customWidth="1"/>
    <col min="10511" max="10532" width="3.44140625" customWidth="1"/>
    <col min="10533" max="10533" width="2.6640625" customWidth="1"/>
    <col min="10534" max="10534" width="2.5546875" customWidth="1"/>
    <col min="10535" max="10535" width="2.6640625" customWidth="1"/>
    <col min="10536" max="10546" width="4.77734375" customWidth="1"/>
    <col min="10547" max="10547" width="2.6640625" customWidth="1"/>
    <col min="10548" max="10558" width="4.6640625" customWidth="1"/>
    <col min="10559" max="10559" width="6.6640625" customWidth="1"/>
    <col min="10560" max="10561" width="7.44140625" customWidth="1"/>
    <col min="10562" max="10562" width="7.6640625" customWidth="1"/>
    <col min="10753" max="10753" width="3.88671875" customWidth="1"/>
    <col min="10754" max="10754" width="18.6640625" customWidth="1"/>
    <col min="10755" max="10755" width="14.33203125" customWidth="1"/>
    <col min="10756" max="10756" width="5.6640625" customWidth="1"/>
    <col min="10757" max="10758" width="0" hidden="1" customWidth="1"/>
    <col min="10759" max="10760" width="5.33203125" customWidth="1"/>
    <col min="10761" max="10761" width="4.33203125" customWidth="1"/>
    <col min="10762" max="10763" width="3.6640625" customWidth="1"/>
    <col min="10764" max="10766" width="5.6640625" customWidth="1"/>
    <col min="10767" max="10788" width="3.44140625" customWidth="1"/>
    <col min="10789" max="10789" width="2.6640625" customWidth="1"/>
    <col min="10790" max="10790" width="2.5546875" customWidth="1"/>
    <col min="10791" max="10791" width="2.6640625" customWidth="1"/>
    <col min="10792" max="10802" width="4.77734375" customWidth="1"/>
    <col min="10803" max="10803" width="2.6640625" customWidth="1"/>
    <col min="10804" max="10814" width="4.6640625" customWidth="1"/>
    <col min="10815" max="10815" width="6.6640625" customWidth="1"/>
    <col min="10816" max="10817" width="7.44140625" customWidth="1"/>
    <col min="10818" max="10818" width="7.6640625" customWidth="1"/>
    <col min="11009" max="11009" width="3.88671875" customWidth="1"/>
    <col min="11010" max="11010" width="18.6640625" customWidth="1"/>
    <col min="11011" max="11011" width="14.33203125" customWidth="1"/>
    <col min="11012" max="11012" width="5.6640625" customWidth="1"/>
    <col min="11013" max="11014" width="0" hidden="1" customWidth="1"/>
    <col min="11015" max="11016" width="5.33203125" customWidth="1"/>
    <col min="11017" max="11017" width="4.33203125" customWidth="1"/>
    <col min="11018" max="11019" width="3.6640625" customWidth="1"/>
    <col min="11020" max="11022" width="5.6640625" customWidth="1"/>
    <col min="11023" max="11044" width="3.44140625" customWidth="1"/>
    <col min="11045" max="11045" width="2.6640625" customWidth="1"/>
    <col min="11046" max="11046" width="2.5546875" customWidth="1"/>
    <col min="11047" max="11047" width="2.6640625" customWidth="1"/>
    <col min="11048" max="11058" width="4.77734375" customWidth="1"/>
    <col min="11059" max="11059" width="2.6640625" customWidth="1"/>
    <col min="11060" max="11070" width="4.6640625" customWidth="1"/>
    <col min="11071" max="11071" width="6.6640625" customWidth="1"/>
    <col min="11072" max="11073" width="7.44140625" customWidth="1"/>
    <col min="11074" max="11074" width="7.6640625" customWidth="1"/>
    <col min="11265" max="11265" width="3.88671875" customWidth="1"/>
    <col min="11266" max="11266" width="18.6640625" customWidth="1"/>
    <col min="11267" max="11267" width="14.33203125" customWidth="1"/>
    <col min="11268" max="11268" width="5.6640625" customWidth="1"/>
    <col min="11269" max="11270" width="0" hidden="1" customWidth="1"/>
    <col min="11271" max="11272" width="5.33203125" customWidth="1"/>
    <col min="11273" max="11273" width="4.33203125" customWidth="1"/>
    <col min="11274" max="11275" width="3.6640625" customWidth="1"/>
    <col min="11276" max="11278" width="5.6640625" customWidth="1"/>
    <col min="11279" max="11300" width="3.44140625" customWidth="1"/>
    <col min="11301" max="11301" width="2.6640625" customWidth="1"/>
    <col min="11302" max="11302" width="2.5546875" customWidth="1"/>
    <col min="11303" max="11303" width="2.6640625" customWidth="1"/>
    <col min="11304" max="11314" width="4.77734375" customWidth="1"/>
    <col min="11315" max="11315" width="2.6640625" customWidth="1"/>
    <col min="11316" max="11326" width="4.6640625" customWidth="1"/>
    <col min="11327" max="11327" width="6.6640625" customWidth="1"/>
    <col min="11328" max="11329" width="7.44140625" customWidth="1"/>
    <col min="11330" max="11330" width="7.6640625" customWidth="1"/>
    <col min="11521" max="11521" width="3.88671875" customWidth="1"/>
    <col min="11522" max="11522" width="18.6640625" customWidth="1"/>
    <col min="11523" max="11523" width="14.33203125" customWidth="1"/>
    <col min="11524" max="11524" width="5.6640625" customWidth="1"/>
    <col min="11525" max="11526" width="0" hidden="1" customWidth="1"/>
    <col min="11527" max="11528" width="5.33203125" customWidth="1"/>
    <col min="11529" max="11529" width="4.33203125" customWidth="1"/>
    <col min="11530" max="11531" width="3.6640625" customWidth="1"/>
    <col min="11532" max="11534" width="5.6640625" customWidth="1"/>
    <col min="11535" max="11556" width="3.44140625" customWidth="1"/>
    <col min="11557" max="11557" width="2.6640625" customWidth="1"/>
    <col min="11558" max="11558" width="2.5546875" customWidth="1"/>
    <col min="11559" max="11559" width="2.6640625" customWidth="1"/>
    <col min="11560" max="11570" width="4.77734375" customWidth="1"/>
    <col min="11571" max="11571" width="2.6640625" customWidth="1"/>
    <col min="11572" max="11582" width="4.6640625" customWidth="1"/>
    <col min="11583" max="11583" width="6.6640625" customWidth="1"/>
    <col min="11584" max="11585" width="7.44140625" customWidth="1"/>
    <col min="11586" max="11586" width="7.6640625" customWidth="1"/>
    <col min="11777" max="11777" width="3.88671875" customWidth="1"/>
    <col min="11778" max="11778" width="18.6640625" customWidth="1"/>
    <col min="11779" max="11779" width="14.33203125" customWidth="1"/>
    <col min="11780" max="11780" width="5.6640625" customWidth="1"/>
    <col min="11781" max="11782" width="0" hidden="1" customWidth="1"/>
    <col min="11783" max="11784" width="5.33203125" customWidth="1"/>
    <col min="11785" max="11785" width="4.33203125" customWidth="1"/>
    <col min="11786" max="11787" width="3.6640625" customWidth="1"/>
    <col min="11788" max="11790" width="5.6640625" customWidth="1"/>
    <col min="11791" max="11812" width="3.44140625" customWidth="1"/>
    <col min="11813" max="11813" width="2.6640625" customWidth="1"/>
    <col min="11814" max="11814" width="2.5546875" customWidth="1"/>
    <col min="11815" max="11815" width="2.6640625" customWidth="1"/>
    <col min="11816" max="11826" width="4.77734375" customWidth="1"/>
    <col min="11827" max="11827" width="2.6640625" customWidth="1"/>
    <col min="11828" max="11838" width="4.6640625" customWidth="1"/>
    <col min="11839" max="11839" width="6.6640625" customWidth="1"/>
    <col min="11840" max="11841" width="7.44140625" customWidth="1"/>
    <col min="11842" max="11842" width="7.6640625" customWidth="1"/>
    <col min="12033" max="12033" width="3.88671875" customWidth="1"/>
    <col min="12034" max="12034" width="18.6640625" customWidth="1"/>
    <col min="12035" max="12035" width="14.33203125" customWidth="1"/>
    <col min="12036" max="12036" width="5.6640625" customWidth="1"/>
    <col min="12037" max="12038" width="0" hidden="1" customWidth="1"/>
    <col min="12039" max="12040" width="5.33203125" customWidth="1"/>
    <col min="12041" max="12041" width="4.33203125" customWidth="1"/>
    <col min="12042" max="12043" width="3.6640625" customWidth="1"/>
    <col min="12044" max="12046" width="5.6640625" customWidth="1"/>
    <col min="12047" max="12068" width="3.44140625" customWidth="1"/>
    <col min="12069" max="12069" width="2.6640625" customWidth="1"/>
    <col min="12070" max="12070" width="2.5546875" customWidth="1"/>
    <col min="12071" max="12071" width="2.6640625" customWidth="1"/>
    <col min="12072" max="12082" width="4.77734375" customWidth="1"/>
    <col min="12083" max="12083" width="2.6640625" customWidth="1"/>
    <col min="12084" max="12094" width="4.6640625" customWidth="1"/>
    <col min="12095" max="12095" width="6.6640625" customWidth="1"/>
    <col min="12096" max="12097" width="7.44140625" customWidth="1"/>
    <col min="12098" max="12098" width="7.6640625" customWidth="1"/>
    <col min="12289" max="12289" width="3.88671875" customWidth="1"/>
    <col min="12290" max="12290" width="18.6640625" customWidth="1"/>
    <col min="12291" max="12291" width="14.33203125" customWidth="1"/>
    <col min="12292" max="12292" width="5.6640625" customWidth="1"/>
    <col min="12293" max="12294" width="0" hidden="1" customWidth="1"/>
    <col min="12295" max="12296" width="5.33203125" customWidth="1"/>
    <col min="12297" max="12297" width="4.33203125" customWidth="1"/>
    <col min="12298" max="12299" width="3.6640625" customWidth="1"/>
    <col min="12300" max="12302" width="5.6640625" customWidth="1"/>
    <col min="12303" max="12324" width="3.44140625" customWidth="1"/>
    <col min="12325" max="12325" width="2.6640625" customWidth="1"/>
    <col min="12326" max="12326" width="2.5546875" customWidth="1"/>
    <col min="12327" max="12327" width="2.6640625" customWidth="1"/>
    <col min="12328" max="12338" width="4.77734375" customWidth="1"/>
    <col min="12339" max="12339" width="2.6640625" customWidth="1"/>
    <col min="12340" max="12350" width="4.6640625" customWidth="1"/>
    <col min="12351" max="12351" width="6.6640625" customWidth="1"/>
    <col min="12352" max="12353" width="7.44140625" customWidth="1"/>
    <col min="12354" max="12354" width="7.6640625" customWidth="1"/>
    <col min="12545" max="12545" width="3.88671875" customWidth="1"/>
    <col min="12546" max="12546" width="18.6640625" customWidth="1"/>
    <col min="12547" max="12547" width="14.33203125" customWidth="1"/>
    <col min="12548" max="12548" width="5.6640625" customWidth="1"/>
    <col min="12549" max="12550" width="0" hidden="1" customWidth="1"/>
    <col min="12551" max="12552" width="5.33203125" customWidth="1"/>
    <col min="12553" max="12553" width="4.33203125" customWidth="1"/>
    <col min="12554" max="12555" width="3.6640625" customWidth="1"/>
    <col min="12556" max="12558" width="5.6640625" customWidth="1"/>
    <col min="12559" max="12580" width="3.44140625" customWidth="1"/>
    <col min="12581" max="12581" width="2.6640625" customWidth="1"/>
    <col min="12582" max="12582" width="2.5546875" customWidth="1"/>
    <col min="12583" max="12583" width="2.6640625" customWidth="1"/>
    <col min="12584" max="12594" width="4.77734375" customWidth="1"/>
    <col min="12595" max="12595" width="2.6640625" customWidth="1"/>
    <col min="12596" max="12606" width="4.6640625" customWidth="1"/>
    <col min="12607" max="12607" width="6.6640625" customWidth="1"/>
    <col min="12608" max="12609" width="7.44140625" customWidth="1"/>
    <col min="12610" max="12610" width="7.6640625" customWidth="1"/>
    <col min="12801" max="12801" width="3.88671875" customWidth="1"/>
    <col min="12802" max="12802" width="18.6640625" customWidth="1"/>
    <col min="12803" max="12803" width="14.33203125" customWidth="1"/>
    <col min="12804" max="12804" width="5.6640625" customWidth="1"/>
    <col min="12805" max="12806" width="0" hidden="1" customWidth="1"/>
    <col min="12807" max="12808" width="5.33203125" customWidth="1"/>
    <col min="12809" max="12809" width="4.33203125" customWidth="1"/>
    <col min="12810" max="12811" width="3.6640625" customWidth="1"/>
    <col min="12812" max="12814" width="5.6640625" customWidth="1"/>
    <col min="12815" max="12836" width="3.44140625" customWidth="1"/>
    <col min="12837" max="12837" width="2.6640625" customWidth="1"/>
    <col min="12838" max="12838" width="2.5546875" customWidth="1"/>
    <col min="12839" max="12839" width="2.6640625" customWidth="1"/>
    <col min="12840" max="12850" width="4.77734375" customWidth="1"/>
    <col min="12851" max="12851" width="2.6640625" customWidth="1"/>
    <col min="12852" max="12862" width="4.6640625" customWidth="1"/>
    <col min="12863" max="12863" width="6.6640625" customWidth="1"/>
    <col min="12864" max="12865" width="7.44140625" customWidth="1"/>
    <col min="12866" max="12866" width="7.6640625" customWidth="1"/>
    <col min="13057" max="13057" width="3.88671875" customWidth="1"/>
    <col min="13058" max="13058" width="18.6640625" customWidth="1"/>
    <col min="13059" max="13059" width="14.33203125" customWidth="1"/>
    <col min="13060" max="13060" width="5.6640625" customWidth="1"/>
    <col min="13061" max="13062" width="0" hidden="1" customWidth="1"/>
    <col min="13063" max="13064" width="5.33203125" customWidth="1"/>
    <col min="13065" max="13065" width="4.33203125" customWidth="1"/>
    <col min="13066" max="13067" width="3.6640625" customWidth="1"/>
    <col min="13068" max="13070" width="5.6640625" customWidth="1"/>
    <col min="13071" max="13092" width="3.44140625" customWidth="1"/>
    <col min="13093" max="13093" width="2.6640625" customWidth="1"/>
    <col min="13094" max="13094" width="2.5546875" customWidth="1"/>
    <col min="13095" max="13095" width="2.6640625" customWidth="1"/>
    <col min="13096" max="13106" width="4.77734375" customWidth="1"/>
    <col min="13107" max="13107" width="2.6640625" customWidth="1"/>
    <col min="13108" max="13118" width="4.6640625" customWidth="1"/>
    <col min="13119" max="13119" width="6.6640625" customWidth="1"/>
    <col min="13120" max="13121" width="7.44140625" customWidth="1"/>
    <col min="13122" max="13122" width="7.6640625" customWidth="1"/>
    <col min="13313" max="13313" width="3.88671875" customWidth="1"/>
    <col min="13314" max="13314" width="18.6640625" customWidth="1"/>
    <col min="13315" max="13315" width="14.33203125" customWidth="1"/>
    <col min="13316" max="13316" width="5.6640625" customWidth="1"/>
    <col min="13317" max="13318" width="0" hidden="1" customWidth="1"/>
    <col min="13319" max="13320" width="5.33203125" customWidth="1"/>
    <col min="13321" max="13321" width="4.33203125" customWidth="1"/>
    <col min="13322" max="13323" width="3.6640625" customWidth="1"/>
    <col min="13324" max="13326" width="5.6640625" customWidth="1"/>
    <col min="13327" max="13348" width="3.44140625" customWidth="1"/>
    <col min="13349" max="13349" width="2.6640625" customWidth="1"/>
    <col min="13350" max="13350" width="2.5546875" customWidth="1"/>
    <col min="13351" max="13351" width="2.6640625" customWidth="1"/>
    <col min="13352" max="13362" width="4.77734375" customWidth="1"/>
    <col min="13363" max="13363" width="2.6640625" customWidth="1"/>
    <col min="13364" max="13374" width="4.6640625" customWidth="1"/>
    <col min="13375" max="13375" width="6.6640625" customWidth="1"/>
    <col min="13376" max="13377" width="7.44140625" customWidth="1"/>
    <col min="13378" max="13378" width="7.6640625" customWidth="1"/>
    <col min="13569" max="13569" width="3.88671875" customWidth="1"/>
    <col min="13570" max="13570" width="18.6640625" customWidth="1"/>
    <col min="13571" max="13571" width="14.33203125" customWidth="1"/>
    <col min="13572" max="13572" width="5.6640625" customWidth="1"/>
    <col min="13573" max="13574" width="0" hidden="1" customWidth="1"/>
    <col min="13575" max="13576" width="5.33203125" customWidth="1"/>
    <col min="13577" max="13577" width="4.33203125" customWidth="1"/>
    <col min="13578" max="13579" width="3.6640625" customWidth="1"/>
    <col min="13580" max="13582" width="5.6640625" customWidth="1"/>
    <col min="13583" max="13604" width="3.44140625" customWidth="1"/>
    <col min="13605" max="13605" width="2.6640625" customWidth="1"/>
    <col min="13606" max="13606" width="2.5546875" customWidth="1"/>
    <col min="13607" max="13607" width="2.6640625" customWidth="1"/>
    <col min="13608" max="13618" width="4.77734375" customWidth="1"/>
    <col min="13619" max="13619" width="2.6640625" customWidth="1"/>
    <col min="13620" max="13630" width="4.6640625" customWidth="1"/>
    <col min="13631" max="13631" width="6.6640625" customWidth="1"/>
    <col min="13632" max="13633" width="7.44140625" customWidth="1"/>
    <col min="13634" max="13634" width="7.6640625" customWidth="1"/>
    <col min="13825" max="13825" width="3.88671875" customWidth="1"/>
    <col min="13826" max="13826" width="18.6640625" customWidth="1"/>
    <col min="13827" max="13827" width="14.33203125" customWidth="1"/>
    <col min="13828" max="13828" width="5.6640625" customWidth="1"/>
    <col min="13829" max="13830" width="0" hidden="1" customWidth="1"/>
    <col min="13831" max="13832" width="5.33203125" customWidth="1"/>
    <col min="13833" max="13833" width="4.33203125" customWidth="1"/>
    <col min="13834" max="13835" width="3.6640625" customWidth="1"/>
    <col min="13836" max="13838" width="5.6640625" customWidth="1"/>
    <col min="13839" max="13860" width="3.44140625" customWidth="1"/>
    <col min="13861" max="13861" width="2.6640625" customWidth="1"/>
    <col min="13862" max="13862" width="2.5546875" customWidth="1"/>
    <col min="13863" max="13863" width="2.6640625" customWidth="1"/>
    <col min="13864" max="13874" width="4.77734375" customWidth="1"/>
    <col min="13875" max="13875" width="2.6640625" customWidth="1"/>
    <col min="13876" max="13886" width="4.6640625" customWidth="1"/>
    <col min="13887" max="13887" width="6.6640625" customWidth="1"/>
    <col min="13888" max="13889" width="7.44140625" customWidth="1"/>
    <col min="13890" max="13890" width="7.6640625" customWidth="1"/>
    <col min="14081" max="14081" width="3.88671875" customWidth="1"/>
    <col min="14082" max="14082" width="18.6640625" customWidth="1"/>
    <col min="14083" max="14083" width="14.33203125" customWidth="1"/>
    <col min="14084" max="14084" width="5.6640625" customWidth="1"/>
    <col min="14085" max="14086" width="0" hidden="1" customWidth="1"/>
    <col min="14087" max="14088" width="5.33203125" customWidth="1"/>
    <col min="14089" max="14089" width="4.33203125" customWidth="1"/>
    <col min="14090" max="14091" width="3.6640625" customWidth="1"/>
    <col min="14092" max="14094" width="5.6640625" customWidth="1"/>
    <col min="14095" max="14116" width="3.44140625" customWidth="1"/>
    <col min="14117" max="14117" width="2.6640625" customWidth="1"/>
    <col min="14118" max="14118" width="2.5546875" customWidth="1"/>
    <col min="14119" max="14119" width="2.6640625" customWidth="1"/>
    <col min="14120" max="14130" width="4.77734375" customWidth="1"/>
    <col min="14131" max="14131" width="2.6640625" customWidth="1"/>
    <col min="14132" max="14142" width="4.6640625" customWidth="1"/>
    <col min="14143" max="14143" width="6.6640625" customWidth="1"/>
    <col min="14144" max="14145" width="7.44140625" customWidth="1"/>
    <col min="14146" max="14146" width="7.6640625" customWidth="1"/>
    <col min="14337" max="14337" width="3.88671875" customWidth="1"/>
    <col min="14338" max="14338" width="18.6640625" customWidth="1"/>
    <col min="14339" max="14339" width="14.33203125" customWidth="1"/>
    <col min="14340" max="14340" width="5.6640625" customWidth="1"/>
    <col min="14341" max="14342" width="0" hidden="1" customWidth="1"/>
    <col min="14343" max="14344" width="5.33203125" customWidth="1"/>
    <col min="14345" max="14345" width="4.33203125" customWidth="1"/>
    <col min="14346" max="14347" width="3.6640625" customWidth="1"/>
    <col min="14348" max="14350" width="5.6640625" customWidth="1"/>
    <col min="14351" max="14372" width="3.44140625" customWidth="1"/>
    <col min="14373" max="14373" width="2.6640625" customWidth="1"/>
    <col min="14374" max="14374" width="2.5546875" customWidth="1"/>
    <col min="14375" max="14375" width="2.6640625" customWidth="1"/>
    <col min="14376" max="14386" width="4.77734375" customWidth="1"/>
    <col min="14387" max="14387" width="2.6640625" customWidth="1"/>
    <col min="14388" max="14398" width="4.6640625" customWidth="1"/>
    <col min="14399" max="14399" width="6.6640625" customWidth="1"/>
    <col min="14400" max="14401" width="7.44140625" customWidth="1"/>
    <col min="14402" max="14402" width="7.6640625" customWidth="1"/>
    <col min="14593" max="14593" width="3.88671875" customWidth="1"/>
    <col min="14594" max="14594" width="18.6640625" customWidth="1"/>
    <col min="14595" max="14595" width="14.33203125" customWidth="1"/>
    <col min="14596" max="14596" width="5.6640625" customWidth="1"/>
    <col min="14597" max="14598" width="0" hidden="1" customWidth="1"/>
    <col min="14599" max="14600" width="5.33203125" customWidth="1"/>
    <col min="14601" max="14601" width="4.33203125" customWidth="1"/>
    <col min="14602" max="14603" width="3.6640625" customWidth="1"/>
    <col min="14604" max="14606" width="5.6640625" customWidth="1"/>
    <col min="14607" max="14628" width="3.44140625" customWidth="1"/>
    <col min="14629" max="14629" width="2.6640625" customWidth="1"/>
    <col min="14630" max="14630" width="2.5546875" customWidth="1"/>
    <col min="14631" max="14631" width="2.6640625" customWidth="1"/>
    <col min="14632" max="14642" width="4.77734375" customWidth="1"/>
    <col min="14643" max="14643" width="2.6640625" customWidth="1"/>
    <col min="14644" max="14654" width="4.6640625" customWidth="1"/>
    <col min="14655" max="14655" width="6.6640625" customWidth="1"/>
    <col min="14656" max="14657" width="7.44140625" customWidth="1"/>
    <col min="14658" max="14658" width="7.6640625" customWidth="1"/>
    <col min="14849" max="14849" width="3.88671875" customWidth="1"/>
    <col min="14850" max="14850" width="18.6640625" customWidth="1"/>
    <col min="14851" max="14851" width="14.33203125" customWidth="1"/>
    <col min="14852" max="14852" width="5.6640625" customWidth="1"/>
    <col min="14853" max="14854" width="0" hidden="1" customWidth="1"/>
    <col min="14855" max="14856" width="5.33203125" customWidth="1"/>
    <col min="14857" max="14857" width="4.33203125" customWidth="1"/>
    <col min="14858" max="14859" width="3.6640625" customWidth="1"/>
    <col min="14860" max="14862" width="5.6640625" customWidth="1"/>
    <col min="14863" max="14884" width="3.44140625" customWidth="1"/>
    <col min="14885" max="14885" width="2.6640625" customWidth="1"/>
    <col min="14886" max="14886" width="2.5546875" customWidth="1"/>
    <col min="14887" max="14887" width="2.6640625" customWidth="1"/>
    <col min="14888" max="14898" width="4.77734375" customWidth="1"/>
    <col min="14899" max="14899" width="2.6640625" customWidth="1"/>
    <col min="14900" max="14910" width="4.6640625" customWidth="1"/>
    <col min="14911" max="14911" width="6.6640625" customWidth="1"/>
    <col min="14912" max="14913" width="7.44140625" customWidth="1"/>
    <col min="14914" max="14914" width="7.6640625" customWidth="1"/>
    <col min="15105" max="15105" width="3.88671875" customWidth="1"/>
    <col min="15106" max="15106" width="18.6640625" customWidth="1"/>
    <col min="15107" max="15107" width="14.33203125" customWidth="1"/>
    <col min="15108" max="15108" width="5.6640625" customWidth="1"/>
    <col min="15109" max="15110" width="0" hidden="1" customWidth="1"/>
    <col min="15111" max="15112" width="5.33203125" customWidth="1"/>
    <col min="15113" max="15113" width="4.33203125" customWidth="1"/>
    <col min="15114" max="15115" width="3.6640625" customWidth="1"/>
    <col min="15116" max="15118" width="5.6640625" customWidth="1"/>
    <col min="15119" max="15140" width="3.44140625" customWidth="1"/>
    <col min="15141" max="15141" width="2.6640625" customWidth="1"/>
    <col min="15142" max="15142" width="2.5546875" customWidth="1"/>
    <col min="15143" max="15143" width="2.6640625" customWidth="1"/>
    <col min="15144" max="15154" width="4.77734375" customWidth="1"/>
    <col min="15155" max="15155" width="2.6640625" customWidth="1"/>
    <col min="15156" max="15166" width="4.6640625" customWidth="1"/>
    <col min="15167" max="15167" width="6.6640625" customWidth="1"/>
    <col min="15168" max="15169" width="7.44140625" customWidth="1"/>
    <col min="15170" max="15170" width="7.6640625" customWidth="1"/>
    <col min="15361" max="15361" width="3.88671875" customWidth="1"/>
    <col min="15362" max="15362" width="18.6640625" customWidth="1"/>
    <col min="15363" max="15363" width="14.33203125" customWidth="1"/>
    <col min="15364" max="15364" width="5.6640625" customWidth="1"/>
    <col min="15365" max="15366" width="0" hidden="1" customWidth="1"/>
    <col min="15367" max="15368" width="5.33203125" customWidth="1"/>
    <col min="15369" max="15369" width="4.33203125" customWidth="1"/>
    <col min="15370" max="15371" width="3.6640625" customWidth="1"/>
    <col min="15372" max="15374" width="5.6640625" customWidth="1"/>
    <col min="15375" max="15396" width="3.44140625" customWidth="1"/>
    <col min="15397" max="15397" width="2.6640625" customWidth="1"/>
    <col min="15398" max="15398" width="2.5546875" customWidth="1"/>
    <col min="15399" max="15399" width="2.6640625" customWidth="1"/>
    <col min="15400" max="15410" width="4.77734375" customWidth="1"/>
    <col min="15411" max="15411" width="2.6640625" customWidth="1"/>
    <col min="15412" max="15422" width="4.6640625" customWidth="1"/>
    <col min="15423" max="15423" width="6.6640625" customWidth="1"/>
    <col min="15424" max="15425" width="7.44140625" customWidth="1"/>
    <col min="15426" max="15426" width="7.6640625" customWidth="1"/>
    <col min="15617" max="15617" width="3.88671875" customWidth="1"/>
    <col min="15618" max="15618" width="18.6640625" customWidth="1"/>
    <col min="15619" max="15619" width="14.33203125" customWidth="1"/>
    <col min="15620" max="15620" width="5.6640625" customWidth="1"/>
    <col min="15621" max="15622" width="0" hidden="1" customWidth="1"/>
    <col min="15623" max="15624" width="5.33203125" customWidth="1"/>
    <col min="15625" max="15625" width="4.33203125" customWidth="1"/>
    <col min="15626" max="15627" width="3.6640625" customWidth="1"/>
    <col min="15628" max="15630" width="5.6640625" customWidth="1"/>
    <col min="15631" max="15652" width="3.44140625" customWidth="1"/>
    <col min="15653" max="15653" width="2.6640625" customWidth="1"/>
    <col min="15654" max="15654" width="2.5546875" customWidth="1"/>
    <col min="15655" max="15655" width="2.6640625" customWidth="1"/>
    <col min="15656" max="15666" width="4.77734375" customWidth="1"/>
    <col min="15667" max="15667" width="2.6640625" customWidth="1"/>
    <col min="15668" max="15678" width="4.6640625" customWidth="1"/>
    <col min="15679" max="15679" width="6.6640625" customWidth="1"/>
    <col min="15680" max="15681" width="7.44140625" customWidth="1"/>
    <col min="15682" max="15682" width="7.6640625" customWidth="1"/>
    <col min="15873" max="15873" width="3.88671875" customWidth="1"/>
    <col min="15874" max="15874" width="18.6640625" customWidth="1"/>
    <col min="15875" max="15875" width="14.33203125" customWidth="1"/>
    <col min="15876" max="15876" width="5.6640625" customWidth="1"/>
    <col min="15877" max="15878" width="0" hidden="1" customWidth="1"/>
    <col min="15879" max="15880" width="5.33203125" customWidth="1"/>
    <col min="15881" max="15881" width="4.33203125" customWidth="1"/>
    <col min="15882" max="15883" width="3.6640625" customWidth="1"/>
    <col min="15884" max="15886" width="5.6640625" customWidth="1"/>
    <col min="15887" max="15908" width="3.44140625" customWidth="1"/>
    <col min="15909" max="15909" width="2.6640625" customWidth="1"/>
    <col min="15910" max="15910" width="2.5546875" customWidth="1"/>
    <col min="15911" max="15911" width="2.6640625" customWidth="1"/>
    <col min="15912" max="15922" width="4.77734375" customWidth="1"/>
    <col min="15923" max="15923" width="2.6640625" customWidth="1"/>
    <col min="15924" max="15934" width="4.6640625" customWidth="1"/>
    <col min="15935" max="15935" width="6.6640625" customWidth="1"/>
    <col min="15936" max="15937" width="7.44140625" customWidth="1"/>
    <col min="15938" max="15938" width="7.6640625" customWidth="1"/>
    <col min="16129" max="16129" width="3.88671875" customWidth="1"/>
    <col min="16130" max="16130" width="18.6640625" customWidth="1"/>
    <col min="16131" max="16131" width="14.33203125" customWidth="1"/>
    <col min="16132" max="16132" width="5.6640625" customWidth="1"/>
    <col min="16133" max="16134" width="0" hidden="1" customWidth="1"/>
    <col min="16135" max="16136" width="5.33203125" customWidth="1"/>
    <col min="16137" max="16137" width="4.33203125" customWidth="1"/>
    <col min="16138" max="16139" width="3.6640625" customWidth="1"/>
    <col min="16140" max="16142" width="5.6640625" customWidth="1"/>
    <col min="16143" max="16164" width="3.44140625" customWidth="1"/>
    <col min="16165" max="16165" width="2.6640625" customWidth="1"/>
    <col min="16166" max="16166" width="2.5546875" customWidth="1"/>
    <col min="16167" max="16167" width="2.6640625" customWidth="1"/>
    <col min="16168" max="16178" width="4.77734375" customWidth="1"/>
    <col min="16179" max="16179" width="2.6640625" customWidth="1"/>
    <col min="16180" max="16190" width="4.6640625" customWidth="1"/>
    <col min="16191" max="16191" width="6.6640625" customWidth="1"/>
    <col min="16192" max="16193" width="7.44140625" customWidth="1"/>
    <col min="16194" max="16194" width="7.6640625" customWidth="1"/>
  </cols>
  <sheetData>
    <row r="1" spans="1:67" ht="17.399999999999999" x14ac:dyDescent="0.3">
      <c r="A1" s="362" t="s">
        <v>176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H1" s="55"/>
      <c r="AI1" s="55"/>
      <c r="AJ1" s="55"/>
      <c r="AK1" s="33"/>
      <c r="AL1" s="33"/>
      <c r="AM1" s="33"/>
      <c r="AN1" s="363" t="s">
        <v>112</v>
      </c>
      <c r="AO1" s="364"/>
      <c r="AP1" s="56">
        <f>SUM(MAX(K5:K44)*2)</f>
        <v>22</v>
      </c>
      <c r="AQ1" s="365" t="s">
        <v>113</v>
      </c>
      <c r="AR1" s="366"/>
      <c r="AS1" s="366"/>
      <c r="AT1" s="57">
        <f>SUM(ROUND(AP1/100*65,0))</f>
        <v>14</v>
      </c>
      <c r="AU1" s="367" t="s">
        <v>114</v>
      </c>
      <c r="AV1" s="368"/>
      <c r="AW1" s="58">
        <f>MAX(K5:K44)</f>
        <v>11</v>
      </c>
      <c r="AX1" s="59"/>
      <c r="AY1" s="55"/>
      <c r="AZ1" s="55"/>
      <c r="BA1" s="55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60"/>
    </row>
    <row r="2" spans="1:67" ht="24.6" x14ac:dyDescent="0.4">
      <c r="A2" s="362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4"/>
      <c r="AH2" s="34"/>
      <c r="AI2" s="34"/>
      <c r="AJ2" s="34"/>
      <c r="AK2" s="55"/>
      <c r="AL2" s="55"/>
      <c r="AM2" s="55"/>
      <c r="AN2" s="369"/>
      <c r="AO2" s="369"/>
      <c r="AP2" s="370"/>
      <c r="AQ2" s="370"/>
      <c r="AR2" s="370"/>
      <c r="AS2" s="370"/>
      <c r="AT2" s="370"/>
      <c r="AU2" s="370"/>
      <c r="AV2" s="370"/>
      <c r="AW2" s="370"/>
      <c r="AX2" s="59"/>
      <c r="AY2" s="55"/>
      <c r="AZ2" s="55"/>
      <c r="BA2" s="55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60"/>
    </row>
    <row r="3" spans="1:67" ht="15.6" x14ac:dyDescent="0.3">
      <c r="A3" s="371" t="s">
        <v>177</v>
      </c>
      <c r="B3" s="371"/>
      <c r="C3" s="35"/>
      <c r="D3" s="358"/>
      <c r="E3" s="358"/>
      <c r="F3" s="358"/>
      <c r="G3" s="358"/>
      <c r="H3" s="35"/>
      <c r="I3" s="35"/>
      <c r="J3" s="35"/>
      <c r="K3" s="35"/>
      <c r="L3" s="358" t="s">
        <v>115</v>
      </c>
      <c r="M3" s="358"/>
      <c r="N3" s="358"/>
      <c r="O3" s="358"/>
      <c r="P3" s="372" t="s">
        <v>116</v>
      </c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50"/>
      <c r="AL3" s="50"/>
      <c r="AM3" s="50"/>
      <c r="AN3" s="361" t="s">
        <v>117</v>
      </c>
      <c r="AO3" s="361"/>
      <c r="AP3" s="361"/>
      <c r="AQ3" s="361"/>
      <c r="AR3" s="361"/>
      <c r="AS3" s="361"/>
      <c r="AT3" s="361"/>
      <c r="AU3" s="361"/>
      <c r="AV3" s="361"/>
      <c r="AW3" s="361"/>
      <c r="AX3" s="361"/>
      <c r="AY3" s="55"/>
      <c r="AZ3" s="361" t="s">
        <v>118</v>
      </c>
      <c r="BA3" s="361"/>
      <c r="BB3" s="361"/>
      <c r="BC3" s="361"/>
      <c r="BD3" s="361"/>
      <c r="BE3" s="361"/>
      <c r="BF3" s="361"/>
      <c r="BG3" s="361"/>
      <c r="BH3" s="361"/>
      <c r="BI3" s="361"/>
      <c r="BJ3" s="361"/>
      <c r="BK3" s="361"/>
      <c r="BL3" s="361"/>
      <c r="BM3" s="361"/>
      <c r="BN3" s="361"/>
      <c r="BO3" s="60"/>
    </row>
    <row r="4" spans="1:67" ht="24" x14ac:dyDescent="0.25">
      <c r="A4" s="61" t="s">
        <v>119</v>
      </c>
      <c r="B4" s="62" t="s">
        <v>120</v>
      </c>
      <c r="C4" s="63" t="s">
        <v>121</v>
      </c>
      <c r="D4" s="64" t="s">
        <v>0</v>
      </c>
      <c r="E4" s="65" t="s">
        <v>122</v>
      </c>
      <c r="F4" s="66" t="s">
        <v>123</v>
      </c>
      <c r="G4" s="66" t="s">
        <v>124</v>
      </c>
      <c r="H4" s="66" t="s">
        <v>125</v>
      </c>
      <c r="I4" s="66" t="s">
        <v>1</v>
      </c>
      <c r="J4" s="66" t="s">
        <v>126</v>
      </c>
      <c r="K4" s="66" t="s">
        <v>127</v>
      </c>
      <c r="L4" s="66" t="s">
        <v>128</v>
      </c>
      <c r="M4" s="66" t="s">
        <v>129</v>
      </c>
      <c r="N4" s="67" t="s">
        <v>178</v>
      </c>
      <c r="O4" s="359">
        <v>1</v>
      </c>
      <c r="P4" s="360"/>
      <c r="Q4" s="355">
        <v>2</v>
      </c>
      <c r="R4" s="353"/>
      <c r="S4" s="353">
        <v>3</v>
      </c>
      <c r="T4" s="353"/>
      <c r="U4" s="353">
        <v>4</v>
      </c>
      <c r="V4" s="353"/>
      <c r="W4" s="353">
        <v>5</v>
      </c>
      <c r="X4" s="353"/>
      <c r="Y4" s="353">
        <v>6</v>
      </c>
      <c r="Z4" s="353"/>
      <c r="AA4" s="353">
        <v>7</v>
      </c>
      <c r="AB4" s="353"/>
      <c r="AC4" s="353">
        <v>8</v>
      </c>
      <c r="AD4" s="353"/>
      <c r="AE4" s="353">
        <v>9</v>
      </c>
      <c r="AF4" s="353"/>
      <c r="AG4" s="354">
        <v>10</v>
      </c>
      <c r="AH4" s="355"/>
      <c r="AI4" s="354">
        <v>11</v>
      </c>
      <c r="AJ4" s="355"/>
      <c r="AK4" s="68"/>
      <c r="AL4" s="68"/>
      <c r="AM4" s="68"/>
      <c r="AN4" s="69">
        <v>1</v>
      </c>
      <c r="AO4" s="69">
        <v>2</v>
      </c>
      <c r="AP4" s="69">
        <v>3</v>
      </c>
      <c r="AQ4" s="69">
        <v>4</v>
      </c>
      <c r="AR4" s="69">
        <v>5</v>
      </c>
      <c r="AS4" s="69">
        <v>6</v>
      </c>
      <c r="AT4" s="69">
        <v>7</v>
      </c>
      <c r="AU4" s="69">
        <v>8</v>
      </c>
      <c r="AV4" s="69">
        <v>9</v>
      </c>
      <c r="AW4" s="69">
        <v>10</v>
      </c>
      <c r="AX4" s="69">
        <v>11</v>
      </c>
      <c r="AY4" s="70"/>
      <c r="AZ4" s="71">
        <v>1</v>
      </c>
      <c r="BA4" s="71">
        <v>2</v>
      </c>
      <c r="BB4" s="71">
        <v>3</v>
      </c>
      <c r="BC4" s="71">
        <v>4</v>
      </c>
      <c r="BD4" s="71">
        <v>5</v>
      </c>
      <c r="BE4" s="71">
        <v>6</v>
      </c>
      <c r="BF4" s="71">
        <v>7</v>
      </c>
      <c r="BG4" s="71">
        <v>8</v>
      </c>
      <c r="BH4" s="71">
        <v>9</v>
      </c>
      <c r="BI4" s="71">
        <v>10</v>
      </c>
      <c r="BJ4" s="71">
        <v>11</v>
      </c>
      <c r="BK4" s="71" t="s">
        <v>130</v>
      </c>
      <c r="BL4" s="72" t="s">
        <v>131</v>
      </c>
      <c r="BM4" s="72" t="s">
        <v>132</v>
      </c>
      <c r="BN4" s="73" t="s">
        <v>133</v>
      </c>
      <c r="BO4" s="60"/>
    </row>
    <row r="5" spans="1:67" ht="13.8" x14ac:dyDescent="0.25">
      <c r="A5" s="74">
        <v>1</v>
      </c>
      <c r="B5" s="75" t="s">
        <v>161</v>
      </c>
      <c r="C5" s="76" t="s">
        <v>179</v>
      </c>
      <c r="D5" s="77" t="s">
        <v>104</v>
      </c>
      <c r="E5" s="78">
        <f>IF(G5=0,0,IF(G5+F5&lt;1000,1000,G5+F5))</f>
        <v>1593</v>
      </c>
      <c r="F5" s="79">
        <f t="shared" ref="F5:F44" si="0">IF(K5=0,0,IF(G5+(IF(H5&gt;-150,(IF(H5&gt;=150,IF(J5&gt;=$AT$1,0,SUM(IF(MAX(O5:AJ5)=99,J5-2,J5)-K5*2*(15+50)%)*10),SUM(IF(MAX(O5:AJ5)=99,J5-2,J5)-K5*2*(H5/10+50)%)*10)),(IF(H5&lt;-150,IF((IF(MAX(O5:AJ5)=99,J5-2,J5)-K5*2*(H5/10+50)%)*10&lt;1,0,(IF(MAX(O5:AJ5)=99,J5-2,J5)-K5*2*(H5/10+50)%)*10))))),(IF(H5&gt;-150,(IF(H5&gt;150,IF(J5&gt;=$AT$1,0,SUM(IF(MAX(O5:AJ5)=99,J5-2,J5)-K5*2*(15+50)%)*10),SUM(IF(MAX(O5:AJ5)=99,J5-2,J5)-K5*2*(H5/10+50)%)*10)),(IF(H5&lt;-150,IF((IF(MAX(O5:AJ5)=99,J5-2,J5)-K5*2*(H5/10+50)%)*10&lt;1,0,(IF(MAX(O5:AJ5)=99,J5-2,J5)-K5*2*(H5/10+50)%)*10)))))))</f>
        <v>0</v>
      </c>
      <c r="G5" s="77">
        <v>1593</v>
      </c>
      <c r="H5" s="80">
        <f t="shared" ref="H5:H44" si="1">IF(L5=0,0,G5-L5)</f>
        <v>253.18181818181824</v>
      </c>
      <c r="I5" s="81">
        <v>4</v>
      </c>
      <c r="J5" s="82">
        <v>16</v>
      </c>
      <c r="K5" s="83">
        <v>11</v>
      </c>
      <c r="L5" s="84">
        <f t="shared" ref="L5:L44" si="2">IF(K5=0,0,SUM(AN5:AX5)/K5)</f>
        <v>1339.8181818181818</v>
      </c>
      <c r="M5" s="85">
        <f>BK5</f>
        <v>144</v>
      </c>
      <c r="N5" s="86">
        <f>BN5</f>
        <v>134</v>
      </c>
      <c r="O5" s="87">
        <v>21</v>
      </c>
      <c r="P5" s="88">
        <v>2</v>
      </c>
      <c r="Q5" s="89">
        <v>14</v>
      </c>
      <c r="R5" s="90">
        <v>0</v>
      </c>
      <c r="S5" s="91">
        <v>17</v>
      </c>
      <c r="T5" s="92">
        <v>2</v>
      </c>
      <c r="U5" s="93">
        <v>18</v>
      </c>
      <c r="V5" s="92">
        <v>2</v>
      </c>
      <c r="W5" s="91">
        <v>20</v>
      </c>
      <c r="X5" s="92">
        <v>2</v>
      </c>
      <c r="Y5" s="91">
        <v>13</v>
      </c>
      <c r="Z5" s="94">
        <v>0</v>
      </c>
      <c r="AA5" s="91">
        <v>5</v>
      </c>
      <c r="AB5" s="95">
        <v>2</v>
      </c>
      <c r="AC5" s="96">
        <v>15</v>
      </c>
      <c r="AD5" s="97">
        <v>2</v>
      </c>
      <c r="AE5" s="93">
        <v>7</v>
      </c>
      <c r="AF5" s="98">
        <v>0</v>
      </c>
      <c r="AG5" s="93">
        <v>8</v>
      </c>
      <c r="AH5" s="92">
        <v>2</v>
      </c>
      <c r="AI5" s="91">
        <v>4</v>
      </c>
      <c r="AJ5" s="92">
        <v>2</v>
      </c>
      <c r="AK5" s="99"/>
      <c r="AL5" s="100">
        <f t="shared" ref="AL5:AL44" si="3">SUM(P5+R5+T5+V5+X5+Z5+AB5+AD5+AF5+AH5+AJ5)</f>
        <v>16</v>
      </c>
      <c r="AM5" s="99"/>
      <c r="AN5" s="101">
        <f t="shared" ref="AN5:AN44" si="4">IF(B5=0,0,IF(B5="BRIVS",0,(LOOKUP(O5,$A$5:$A$44,$G$5:$G$44))))</f>
        <v>1228</v>
      </c>
      <c r="AO5" s="102">
        <f t="shared" ref="AO5:AO44" si="5">IF(B5=0,0,IF(B5="BRIVS",0,(LOOKUP(Q5,$A$5:$A$44,$G$5:$G$44))))</f>
        <v>1332</v>
      </c>
      <c r="AP5" s="103">
        <f t="shared" ref="AP5:AP44" si="6">IF(B5=0,0,IF(B5="BRIVS",0,(LOOKUP(S5,$A$5:$A$44,$G$5:$G$44))))</f>
        <v>1279</v>
      </c>
      <c r="AQ5" s="102">
        <f t="shared" ref="AQ5:AQ45" si="7">IF(B5=0,0,IF(B5="BRIVS",0,(LOOKUP(U5,$A$5:$A$44,$G$5:$G$44))))</f>
        <v>1273</v>
      </c>
      <c r="AR5" s="103">
        <f t="shared" ref="AR5:AR44" si="8">IF(B5=0,0,IF(B5="BRIVS",0,(LOOKUP(W5,$A$5:$A$44,$G$5:$G$44))))</f>
        <v>1228</v>
      </c>
      <c r="AS5" s="103">
        <f t="shared" ref="AS5:AS44" si="9">IF(B5=0,0,IF(B5="BRIVS",0,(LOOKUP(Y5,$A$5:$A$44,$G$5:$G$44))))</f>
        <v>1336</v>
      </c>
      <c r="AT5" s="103">
        <f t="shared" ref="AT5:AT44" si="10">IF(B5=0,0,IF(B5="BRIVS",0,(LOOKUP(AA5,$A$5:$A$44,$G$5:$G$44))))</f>
        <v>1453</v>
      </c>
      <c r="AU5" s="103">
        <f t="shared" ref="AU5:AU44" si="11">IF(B5=0,0,IF(B5="BRIVS",0,(LOOKUP(AC5,$A$5:$A$44,$G$5:$G$44))))</f>
        <v>1316</v>
      </c>
      <c r="AV5" s="102">
        <f t="shared" ref="AV5:AV44" si="12">IF(B5=0,0,IF(B5="BRIVS",0,(LOOKUP(AE5,$A$5:$A$44,$G$5:$G$44))))</f>
        <v>1406</v>
      </c>
      <c r="AW5" s="103">
        <f t="shared" ref="AW5:AW44" si="13">IF(B5=0,0,IF(B5="BRIVS",0,(LOOKUP(AG5,$A$5:$A$44,$G$5:$G$44))))</f>
        <v>1406</v>
      </c>
      <c r="AX5" s="103">
        <f t="shared" ref="AX5:AX44" si="14">IF(B5=0,0,IF(B5="BRIVS",0,(LOOKUP(AI5,$A$5:$A$44,$G$5:$G$44))))</f>
        <v>1481</v>
      </c>
      <c r="AY5" s="55"/>
      <c r="AZ5" s="104">
        <f t="shared" ref="AZ5:AZ45" si="15">IF(O5="X",0,(LOOKUP($O5,$A$5:$A$45,$J$5:$J$45)))</f>
        <v>12</v>
      </c>
      <c r="BA5" s="105">
        <f t="shared" ref="BA5:BA45" si="16">IF(Q5="X",0,(LOOKUP($Q5,$A$5:$A$45,$J$5:$J$45)))</f>
        <v>12</v>
      </c>
      <c r="BB5" s="105">
        <f t="shared" ref="BB5:BB44" si="17">IF(S5="X",0,(LOOKUP($S5,$A$5:$A$45,$J$5:$J$45)))</f>
        <v>10</v>
      </c>
      <c r="BC5" s="106">
        <f t="shared" ref="BC5:BC44" si="18">IF(U5="X",0,(LOOKUP($U5,$A$5:$A$45,$J$5:$J$45)))</f>
        <v>12</v>
      </c>
      <c r="BD5" s="105">
        <f t="shared" ref="BD5:BD45" si="19">IF(W5="X",0,(LOOKUP($W5,$A$5:$A$45,$J$5:$J$45)))</f>
        <v>10</v>
      </c>
      <c r="BE5" s="105">
        <f t="shared" ref="BE5:BE45" si="20">IF(Y5="X",0,(LOOKUP($Y5,$A$5:$A$45,$J$5:$J$45)))</f>
        <v>14</v>
      </c>
      <c r="BF5" s="105">
        <f t="shared" ref="BF5:BF45" si="21">IF(AA5="X",0,(LOOKUP($AA5,$A$5:$A$45,$J$5:$J$45)))</f>
        <v>10</v>
      </c>
      <c r="BG5" s="105">
        <f t="shared" ref="BG5:BG44" si="22">IF(AC5="X",0,(LOOKUP($AC5,$A$5:$A$45,$J$5:$J$45)))</f>
        <v>14</v>
      </c>
      <c r="BH5" s="105">
        <f t="shared" ref="BH5:BH45" si="23">IF(AE5="X",0,(LOOKUP($AE5,$A$5:$A$45,$J$5:$J$45)))</f>
        <v>18</v>
      </c>
      <c r="BI5" s="105">
        <f t="shared" ref="BI5:BI45" si="24">IF(AG5="X",0,(LOOKUP($AG5,$A$5:$A$45,$J$5:$J$45)))</f>
        <v>14</v>
      </c>
      <c r="BJ5" s="105">
        <f t="shared" ref="BJ5:BJ45" si="25">IF(AI5="X",0,(LOOKUP($AI5,$A$5:$A$45,$J$5:$J$45)))</f>
        <v>18</v>
      </c>
      <c r="BK5" s="107">
        <f>SUM(AZ5,BA5,BB5,BC5,BD5,BF5,BE5,BG5,BH5,BI5,BJ5)</f>
        <v>144</v>
      </c>
      <c r="BL5" s="108">
        <f>IF($AW$1&gt;8,(IF($AW$1=9,MIN(AZ5:BH5),IF($AW$1=10,MIN(AZ5:BI5),IF($AW$1=11,MIN(AZ5:BJ5))))),(IF($AW$1=4,MIN(AZ5:BC5),IF($AW$1=5,MIN(AZ5:BD5),IF($AW$1=6,MIN(AZ5:BE5),IF($AW$1=7,MIN(AZ5:BF5),IF($AW$1=8,MIN(AZ5:BG5))))))))</f>
        <v>10</v>
      </c>
      <c r="BM5" s="108">
        <f>IF($AW$1&gt;8,(IF($AW$1=9,MAX(AZ5:BH5),IF($AW$1=10,MAX(AZ5:BI5),IF($AW$1=11,MAX(AZ5:BJ5))))),(IF($AW$1=4,MAX(AZ5:BC5),IF($AW$1=5,MAX(AZ5:BD5),IF($AW$1=6,MAX(AZ5:BE5),IF($AW$1=7,MAX(AZ5:BF5),IF($AW$1=8,MAX(AZ5:BG5))))))))</f>
        <v>18</v>
      </c>
      <c r="BN5" s="109">
        <f>SUM($BK5-$BL5)</f>
        <v>134</v>
      </c>
      <c r="BO5" s="60"/>
    </row>
    <row r="6" spans="1:67" ht="13.8" x14ac:dyDescent="0.25">
      <c r="A6" s="110">
        <v>2</v>
      </c>
      <c r="B6" s="111" t="s">
        <v>160</v>
      </c>
      <c r="C6" s="112" t="s">
        <v>33</v>
      </c>
      <c r="D6" s="113" t="s">
        <v>105</v>
      </c>
      <c r="E6" s="114">
        <f>IF(G6=0,0,IF(G6+F6&lt;1000,1000,G6+F6))</f>
        <v>1534</v>
      </c>
      <c r="F6" s="115">
        <f t="shared" si="0"/>
        <v>-23.000000000000007</v>
      </c>
      <c r="G6" s="113">
        <v>1557</v>
      </c>
      <c r="H6" s="116">
        <f t="shared" si="1"/>
        <v>339.72727272727275</v>
      </c>
      <c r="I6" s="117">
        <v>20</v>
      </c>
      <c r="J6" s="118">
        <v>12</v>
      </c>
      <c r="K6" s="119">
        <v>11</v>
      </c>
      <c r="L6" s="120">
        <f t="shared" si="2"/>
        <v>1217.2727272727273</v>
      </c>
      <c r="M6" s="116">
        <f>BK6</f>
        <v>106</v>
      </c>
      <c r="N6" s="121">
        <f>BN6</f>
        <v>100</v>
      </c>
      <c r="O6" s="122">
        <v>22</v>
      </c>
      <c r="P6" s="123">
        <v>0</v>
      </c>
      <c r="Q6" s="124">
        <v>28</v>
      </c>
      <c r="R6" s="125">
        <v>2</v>
      </c>
      <c r="S6" s="126">
        <v>24</v>
      </c>
      <c r="T6" s="127">
        <v>2</v>
      </c>
      <c r="U6" s="124">
        <v>14</v>
      </c>
      <c r="V6" s="128">
        <v>0</v>
      </c>
      <c r="W6" s="126">
        <v>18</v>
      </c>
      <c r="X6" s="128">
        <v>0</v>
      </c>
      <c r="Y6" s="126">
        <v>30</v>
      </c>
      <c r="Z6" s="128">
        <v>0</v>
      </c>
      <c r="AA6" s="126">
        <v>38</v>
      </c>
      <c r="AB6" s="125">
        <v>2</v>
      </c>
      <c r="AC6" s="122">
        <v>11</v>
      </c>
      <c r="AD6" s="123">
        <v>0</v>
      </c>
      <c r="AE6" s="129">
        <v>37</v>
      </c>
      <c r="AF6" s="125">
        <v>2</v>
      </c>
      <c r="AG6" s="124">
        <v>31</v>
      </c>
      <c r="AH6" s="127">
        <v>2</v>
      </c>
      <c r="AI6" s="124">
        <v>12</v>
      </c>
      <c r="AJ6" s="127">
        <v>2</v>
      </c>
      <c r="AK6" s="99"/>
      <c r="AL6" s="100">
        <f t="shared" si="3"/>
        <v>12</v>
      </c>
      <c r="AM6" s="99"/>
      <c r="AN6" s="130">
        <f t="shared" si="4"/>
        <v>1224</v>
      </c>
      <c r="AO6" s="108">
        <f t="shared" si="5"/>
        <v>1199</v>
      </c>
      <c r="AP6" s="131">
        <f t="shared" si="6"/>
        <v>1215</v>
      </c>
      <c r="AQ6" s="108">
        <f t="shared" si="7"/>
        <v>1332</v>
      </c>
      <c r="AR6" s="131">
        <f t="shared" si="8"/>
        <v>1273</v>
      </c>
      <c r="AS6" s="131">
        <f t="shared" si="9"/>
        <v>1196</v>
      </c>
      <c r="AT6" s="131">
        <f t="shared" si="10"/>
        <v>1015</v>
      </c>
      <c r="AU6" s="131">
        <f t="shared" si="11"/>
        <v>1348</v>
      </c>
      <c r="AV6" s="108">
        <f t="shared" si="12"/>
        <v>1060</v>
      </c>
      <c r="AW6" s="131">
        <f t="shared" si="13"/>
        <v>1180</v>
      </c>
      <c r="AX6" s="131">
        <f t="shared" si="14"/>
        <v>1348</v>
      </c>
      <c r="AY6" s="55"/>
      <c r="AZ6" s="132">
        <f t="shared" si="15"/>
        <v>8</v>
      </c>
      <c r="BA6" s="133">
        <f t="shared" si="16"/>
        <v>10</v>
      </c>
      <c r="BB6" s="133">
        <f t="shared" si="17"/>
        <v>10</v>
      </c>
      <c r="BC6" s="106">
        <f t="shared" si="18"/>
        <v>12</v>
      </c>
      <c r="BD6" s="133">
        <f t="shared" si="19"/>
        <v>12</v>
      </c>
      <c r="BE6" s="133">
        <f t="shared" si="20"/>
        <v>12</v>
      </c>
      <c r="BF6" s="133">
        <f t="shared" si="21"/>
        <v>6</v>
      </c>
      <c r="BG6" s="133">
        <f t="shared" si="22"/>
        <v>10</v>
      </c>
      <c r="BH6" s="133">
        <f t="shared" si="23"/>
        <v>6</v>
      </c>
      <c r="BI6" s="133">
        <f t="shared" si="24"/>
        <v>8</v>
      </c>
      <c r="BJ6" s="133">
        <f t="shared" si="25"/>
        <v>12</v>
      </c>
      <c r="BK6" s="107">
        <f>SUM(AZ6,BA6,BB6,BC6,BD6,BF6,BE6,BG6,BH6,BI6,BJ6)</f>
        <v>106</v>
      </c>
      <c r="BL6" s="108">
        <f>IF($AW$1&gt;8,(IF($AW$1=9,MIN(AZ6:BH6),IF($AW$1=10,MIN(AZ6:BI6),IF($AW$1=11,MIN(AZ6:BJ6))))),(IF($AW$1=4,MIN(AZ6:BC6),IF($AW$1=5,MIN(AZ6:BD6),IF($AW$1=6,MIN(AZ6:BE6),IF($AW$1=7,MIN(AZ6:BF6),IF($AW$1=8,MIN(AZ6:BG6))))))))</f>
        <v>6</v>
      </c>
      <c r="BM6" s="108">
        <f>IF($AW$1&gt;8,(IF($AW$1=9,MAX(AZ6:BH6),IF($AW$1=10,MAX(AZ6:BI6),IF($AW$1=11,MAX(AZ6:BJ6))))),(IF($AW$1=4,MAX(AZ6:BC6),IF($AW$1=5,MAX(AZ6:BD6),IF($AW$1=6,MAX(AZ6:BE6),IF($AW$1=7,MAX(AZ6:BF6),IF($AW$1=8,MAX(AZ6:BG6))))))))</f>
        <v>12</v>
      </c>
      <c r="BN6" s="109">
        <f>SUM($BK6-$BL6)</f>
        <v>100</v>
      </c>
      <c r="BO6" s="60"/>
    </row>
    <row r="7" spans="1:67" ht="13.8" x14ac:dyDescent="0.25">
      <c r="A7" s="110">
        <v>3</v>
      </c>
      <c r="B7" s="111" t="s">
        <v>162</v>
      </c>
      <c r="C7" s="134" t="s">
        <v>33</v>
      </c>
      <c r="D7" s="113" t="s">
        <v>104</v>
      </c>
      <c r="E7" s="114">
        <f t="shared" ref="E7:E44" si="26">IF(G7=0,0,IF(G7+F7&lt;1000,1000,G7+F7))</f>
        <v>1431</v>
      </c>
      <c r="F7" s="115">
        <f t="shared" si="0"/>
        <v>-63.000000000000007</v>
      </c>
      <c r="G7" s="113">
        <v>1494</v>
      </c>
      <c r="H7" s="116">
        <f t="shared" si="1"/>
        <v>257.18181818181824</v>
      </c>
      <c r="I7" s="117">
        <v>30</v>
      </c>
      <c r="J7" s="135">
        <v>8</v>
      </c>
      <c r="K7" s="136">
        <v>11</v>
      </c>
      <c r="L7" s="120">
        <f t="shared" si="2"/>
        <v>1236.8181818181818</v>
      </c>
      <c r="M7" s="116">
        <f t="shared" ref="M7:M44" si="27">BK7</f>
        <v>116</v>
      </c>
      <c r="N7" s="121">
        <f t="shared" ref="N7:N44" si="28">BN7</f>
        <v>112</v>
      </c>
      <c r="O7" s="122">
        <v>23</v>
      </c>
      <c r="P7" s="137">
        <v>2</v>
      </c>
      <c r="Q7" s="124">
        <v>16</v>
      </c>
      <c r="R7" s="138">
        <v>0</v>
      </c>
      <c r="S7" s="126">
        <v>20</v>
      </c>
      <c r="T7" s="128">
        <v>0</v>
      </c>
      <c r="U7" s="124">
        <v>17</v>
      </c>
      <c r="V7" s="127">
        <v>2</v>
      </c>
      <c r="W7" s="126">
        <v>10</v>
      </c>
      <c r="X7" s="128">
        <v>0</v>
      </c>
      <c r="Y7" s="126">
        <v>37</v>
      </c>
      <c r="Z7" s="127">
        <v>2</v>
      </c>
      <c r="AA7" s="126">
        <v>26</v>
      </c>
      <c r="AB7" s="138">
        <v>0</v>
      </c>
      <c r="AC7" s="122">
        <v>40</v>
      </c>
      <c r="AD7" s="137">
        <v>2</v>
      </c>
      <c r="AE7" s="129">
        <v>15</v>
      </c>
      <c r="AF7" s="138">
        <v>0</v>
      </c>
      <c r="AG7" s="124">
        <v>5</v>
      </c>
      <c r="AH7" s="128">
        <v>0</v>
      </c>
      <c r="AI7" s="124">
        <v>25</v>
      </c>
      <c r="AJ7" s="128">
        <v>0</v>
      </c>
      <c r="AK7" s="99"/>
      <c r="AL7" s="100">
        <f t="shared" si="3"/>
        <v>8</v>
      </c>
      <c r="AM7" s="99"/>
      <c r="AN7" s="130">
        <f t="shared" si="4"/>
        <v>1216</v>
      </c>
      <c r="AO7" s="108">
        <f t="shared" si="5"/>
        <v>1280</v>
      </c>
      <c r="AP7" s="131">
        <f t="shared" si="6"/>
        <v>1228</v>
      </c>
      <c r="AQ7" s="108">
        <f t="shared" si="7"/>
        <v>1279</v>
      </c>
      <c r="AR7" s="131">
        <f t="shared" si="8"/>
        <v>1348</v>
      </c>
      <c r="AS7" s="131">
        <f t="shared" si="9"/>
        <v>1060</v>
      </c>
      <c r="AT7" s="131">
        <f t="shared" si="10"/>
        <v>1212</v>
      </c>
      <c r="AU7" s="131">
        <f t="shared" si="11"/>
        <v>1000</v>
      </c>
      <c r="AV7" s="108">
        <f t="shared" si="12"/>
        <v>1316</v>
      </c>
      <c r="AW7" s="131">
        <f t="shared" si="13"/>
        <v>1453</v>
      </c>
      <c r="AX7" s="131">
        <f t="shared" si="14"/>
        <v>1213</v>
      </c>
      <c r="AY7" s="55"/>
      <c r="AZ7" s="132">
        <f t="shared" si="15"/>
        <v>14</v>
      </c>
      <c r="BA7" s="133">
        <f t="shared" si="16"/>
        <v>12</v>
      </c>
      <c r="BB7" s="133">
        <f t="shared" si="17"/>
        <v>10</v>
      </c>
      <c r="BC7" s="106">
        <f t="shared" si="18"/>
        <v>10</v>
      </c>
      <c r="BD7" s="133">
        <f t="shared" si="19"/>
        <v>12</v>
      </c>
      <c r="BE7" s="133">
        <f t="shared" si="20"/>
        <v>6</v>
      </c>
      <c r="BF7" s="133">
        <f t="shared" si="21"/>
        <v>14</v>
      </c>
      <c r="BG7" s="133">
        <f t="shared" si="22"/>
        <v>4</v>
      </c>
      <c r="BH7" s="133">
        <f t="shared" si="23"/>
        <v>14</v>
      </c>
      <c r="BI7" s="133">
        <f t="shared" si="24"/>
        <v>10</v>
      </c>
      <c r="BJ7" s="133">
        <f t="shared" si="25"/>
        <v>10</v>
      </c>
      <c r="BK7" s="107">
        <f t="shared" ref="BK7:BK44" si="29">SUM(AZ7,BA7,BB7,BC7,BD7,BF7,BE7,BG7,BH7,BI7,BJ7)</f>
        <v>116</v>
      </c>
      <c r="BL7" s="108">
        <f t="shared" ref="BL7:BL45" si="30">IF($AW$1&gt;8,(IF($AW$1=9,MIN(AZ7:BH7),IF($AW$1=10,MIN(AZ7:BI7),IF($AW$1=11,MIN(AZ7:BJ7))))),(IF($AW$1=4,MIN(AZ7:BC7),IF($AW$1=5,MIN(AZ7:BD7),IF($AW$1=6,MIN(AZ7:BE7),IF($AW$1=7,MIN(AZ7:BF7),IF($AW$1=8,MIN(AZ7:BG7))))))))</f>
        <v>4</v>
      </c>
      <c r="BM7" s="108">
        <f t="shared" ref="BM7:BM45" si="31">IF($AW$1&gt;8,(IF($AW$1=9,MAX(AZ7:BH7),IF($AW$1=10,MAX(AZ7:BI7),IF($AW$1=11,MAX(AZ7:BJ7))))),(IF($AW$1=4,MAX(AZ7:BC7),IF($AW$1=5,MAX(AZ7:BD7),IF($AW$1=6,MAX(AZ7:BE7),IF($AW$1=7,MAX(AZ7:BF7),IF($AW$1=8,MAX(AZ7:BG7))))))))</f>
        <v>14</v>
      </c>
      <c r="BN7" s="109">
        <f t="shared" ref="BN7:BN45" si="32">SUM($BK7-$BL7)</f>
        <v>112</v>
      </c>
      <c r="BO7" s="60"/>
    </row>
    <row r="8" spans="1:67" ht="13.8" x14ac:dyDescent="0.25">
      <c r="A8" s="139">
        <v>4</v>
      </c>
      <c r="B8" s="140" t="s">
        <v>163</v>
      </c>
      <c r="C8" s="141" t="s">
        <v>33</v>
      </c>
      <c r="D8" s="142" t="s">
        <v>104</v>
      </c>
      <c r="E8" s="143">
        <f t="shared" si="26"/>
        <v>1481</v>
      </c>
      <c r="F8" s="144">
        <f t="shared" si="0"/>
        <v>0</v>
      </c>
      <c r="G8" s="142">
        <v>1481</v>
      </c>
      <c r="H8" s="145">
        <f t="shared" si="1"/>
        <v>165.4545454545455</v>
      </c>
      <c r="I8" s="146">
        <v>2</v>
      </c>
      <c r="J8" s="147">
        <v>18</v>
      </c>
      <c r="K8" s="148">
        <v>11</v>
      </c>
      <c r="L8" s="149">
        <f t="shared" si="2"/>
        <v>1315.5454545454545</v>
      </c>
      <c r="M8" s="145">
        <f t="shared" si="27"/>
        <v>146</v>
      </c>
      <c r="N8" s="150">
        <f t="shared" si="28"/>
        <v>136</v>
      </c>
      <c r="O8" s="122">
        <v>24</v>
      </c>
      <c r="P8" s="137">
        <v>2</v>
      </c>
      <c r="Q8" s="124">
        <v>15</v>
      </c>
      <c r="R8" s="125">
        <v>2</v>
      </c>
      <c r="S8" s="126">
        <v>16</v>
      </c>
      <c r="T8" s="127">
        <v>2</v>
      </c>
      <c r="U8" s="124">
        <v>25</v>
      </c>
      <c r="V8" s="127">
        <v>2</v>
      </c>
      <c r="W8" s="126">
        <v>33</v>
      </c>
      <c r="X8" s="127">
        <v>2</v>
      </c>
      <c r="Y8" s="126">
        <v>7</v>
      </c>
      <c r="Z8" s="127">
        <v>2</v>
      </c>
      <c r="AA8" s="126">
        <v>13</v>
      </c>
      <c r="AB8" s="138">
        <v>0</v>
      </c>
      <c r="AC8" s="122">
        <v>9</v>
      </c>
      <c r="AD8" s="137">
        <v>2</v>
      </c>
      <c r="AE8" s="129">
        <v>12</v>
      </c>
      <c r="AF8" s="125">
        <v>2</v>
      </c>
      <c r="AG8" s="124">
        <v>19</v>
      </c>
      <c r="AH8" s="127">
        <v>2</v>
      </c>
      <c r="AI8" s="124">
        <v>1</v>
      </c>
      <c r="AJ8" s="128">
        <v>0</v>
      </c>
      <c r="AK8" s="99"/>
      <c r="AL8" s="100">
        <f t="shared" si="3"/>
        <v>18</v>
      </c>
      <c r="AM8" s="99"/>
      <c r="AN8" s="130">
        <f t="shared" si="4"/>
        <v>1215</v>
      </c>
      <c r="AO8" s="108">
        <f t="shared" si="5"/>
        <v>1316</v>
      </c>
      <c r="AP8" s="131">
        <f t="shared" si="6"/>
        <v>1280</v>
      </c>
      <c r="AQ8" s="108">
        <f t="shared" si="7"/>
        <v>1213</v>
      </c>
      <c r="AR8" s="131">
        <f t="shared" si="8"/>
        <v>1125</v>
      </c>
      <c r="AS8" s="131">
        <f t="shared" si="9"/>
        <v>1406</v>
      </c>
      <c r="AT8" s="131">
        <f t="shared" si="10"/>
        <v>1336</v>
      </c>
      <c r="AU8" s="131">
        <f t="shared" si="11"/>
        <v>1388</v>
      </c>
      <c r="AV8" s="108">
        <f t="shared" si="12"/>
        <v>1348</v>
      </c>
      <c r="AW8" s="131">
        <f t="shared" si="13"/>
        <v>1251</v>
      </c>
      <c r="AX8" s="131">
        <f t="shared" si="14"/>
        <v>1593</v>
      </c>
      <c r="AY8" s="55"/>
      <c r="AZ8" s="132">
        <f t="shared" si="15"/>
        <v>10</v>
      </c>
      <c r="BA8" s="133">
        <f t="shared" si="16"/>
        <v>14</v>
      </c>
      <c r="BB8" s="133">
        <f t="shared" si="17"/>
        <v>12</v>
      </c>
      <c r="BC8" s="106">
        <f t="shared" si="18"/>
        <v>10</v>
      </c>
      <c r="BD8" s="133">
        <f t="shared" si="19"/>
        <v>12</v>
      </c>
      <c r="BE8" s="133">
        <f t="shared" si="20"/>
        <v>18</v>
      </c>
      <c r="BF8" s="133">
        <f t="shared" si="21"/>
        <v>14</v>
      </c>
      <c r="BG8" s="133">
        <f t="shared" si="22"/>
        <v>16</v>
      </c>
      <c r="BH8" s="133">
        <f t="shared" si="23"/>
        <v>12</v>
      </c>
      <c r="BI8" s="133">
        <f t="shared" si="24"/>
        <v>12</v>
      </c>
      <c r="BJ8" s="133">
        <f t="shared" si="25"/>
        <v>16</v>
      </c>
      <c r="BK8" s="107">
        <f t="shared" si="29"/>
        <v>146</v>
      </c>
      <c r="BL8" s="108">
        <f t="shared" si="30"/>
        <v>10</v>
      </c>
      <c r="BM8" s="108">
        <f t="shared" si="31"/>
        <v>18</v>
      </c>
      <c r="BN8" s="109">
        <f t="shared" si="32"/>
        <v>136</v>
      </c>
      <c r="BO8" s="60"/>
    </row>
    <row r="9" spans="1:67" ht="13.8" x14ac:dyDescent="0.25">
      <c r="A9" s="110">
        <v>5</v>
      </c>
      <c r="B9" s="111" t="s">
        <v>32</v>
      </c>
      <c r="C9" s="134" t="s">
        <v>6</v>
      </c>
      <c r="D9" s="113" t="s">
        <v>104</v>
      </c>
      <c r="E9" s="114">
        <f t="shared" si="26"/>
        <v>1410</v>
      </c>
      <c r="F9" s="115">
        <f t="shared" si="0"/>
        <v>-43.000000000000007</v>
      </c>
      <c r="G9" s="113">
        <v>1453</v>
      </c>
      <c r="H9" s="116">
        <f t="shared" si="1"/>
        <v>180.09090909090901</v>
      </c>
      <c r="I9" s="117">
        <v>23</v>
      </c>
      <c r="J9" s="118">
        <v>10</v>
      </c>
      <c r="K9" s="151">
        <v>11</v>
      </c>
      <c r="L9" s="120">
        <f t="shared" si="2"/>
        <v>1272.909090909091</v>
      </c>
      <c r="M9" s="116">
        <f t="shared" si="27"/>
        <v>122</v>
      </c>
      <c r="N9" s="121">
        <f t="shared" si="28"/>
        <v>114</v>
      </c>
      <c r="O9" s="122">
        <v>25</v>
      </c>
      <c r="P9" s="137">
        <v>2</v>
      </c>
      <c r="Q9" s="124">
        <v>18</v>
      </c>
      <c r="R9" s="138">
        <v>0</v>
      </c>
      <c r="S9" s="126">
        <v>21</v>
      </c>
      <c r="T9" s="128">
        <v>0</v>
      </c>
      <c r="U9" s="124">
        <v>35</v>
      </c>
      <c r="V9" s="127">
        <v>2</v>
      </c>
      <c r="W9" s="126">
        <v>27</v>
      </c>
      <c r="X9" s="127">
        <v>2</v>
      </c>
      <c r="Y9" s="126">
        <v>14</v>
      </c>
      <c r="Z9" s="127">
        <v>2</v>
      </c>
      <c r="AA9" s="126">
        <v>1</v>
      </c>
      <c r="AB9" s="138">
        <v>0</v>
      </c>
      <c r="AC9" s="122">
        <v>20</v>
      </c>
      <c r="AD9" s="123">
        <v>0</v>
      </c>
      <c r="AE9" s="129">
        <v>23</v>
      </c>
      <c r="AF9" s="138">
        <v>0</v>
      </c>
      <c r="AG9" s="124">
        <v>3</v>
      </c>
      <c r="AH9" s="127">
        <v>2</v>
      </c>
      <c r="AI9" s="124">
        <v>33</v>
      </c>
      <c r="AJ9" s="128">
        <v>0</v>
      </c>
      <c r="AK9" s="99"/>
      <c r="AL9" s="100">
        <f t="shared" si="3"/>
        <v>10</v>
      </c>
      <c r="AM9" s="99"/>
      <c r="AN9" s="130">
        <f t="shared" si="4"/>
        <v>1213</v>
      </c>
      <c r="AO9" s="108">
        <f t="shared" si="5"/>
        <v>1273</v>
      </c>
      <c r="AP9" s="131">
        <f t="shared" si="6"/>
        <v>1228</v>
      </c>
      <c r="AQ9" s="108">
        <f t="shared" si="7"/>
        <v>1090</v>
      </c>
      <c r="AR9" s="131">
        <f t="shared" si="8"/>
        <v>1210</v>
      </c>
      <c r="AS9" s="131">
        <f t="shared" si="9"/>
        <v>1332</v>
      </c>
      <c r="AT9" s="131">
        <f t="shared" si="10"/>
        <v>1593</v>
      </c>
      <c r="AU9" s="131">
        <f t="shared" si="11"/>
        <v>1228</v>
      </c>
      <c r="AV9" s="108">
        <f t="shared" si="12"/>
        <v>1216</v>
      </c>
      <c r="AW9" s="131">
        <f t="shared" si="13"/>
        <v>1494</v>
      </c>
      <c r="AX9" s="131">
        <f t="shared" si="14"/>
        <v>1125</v>
      </c>
      <c r="AY9" s="55"/>
      <c r="AZ9" s="132">
        <f t="shared" si="15"/>
        <v>10</v>
      </c>
      <c r="BA9" s="133">
        <f t="shared" si="16"/>
        <v>12</v>
      </c>
      <c r="BB9" s="133">
        <f t="shared" si="17"/>
        <v>12</v>
      </c>
      <c r="BC9" s="106">
        <f t="shared" si="18"/>
        <v>8</v>
      </c>
      <c r="BD9" s="133">
        <f t="shared" si="19"/>
        <v>8</v>
      </c>
      <c r="BE9" s="133">
        <f t="shared" si="20"/>
        <v>12</v>
      </c>
      <c r="BF9" s="133">
        <f t="shared" si="21"/>
        <v>16</v>
      </c>
      <c r="BG9" s="133">
        <f t="shared" si="22"/>
        <v>10</v>
      </c>
      <c r="BH9" s="133">
        <f t="shared" si="23"/>
        <v>14</v>
      </c>
      <c r="BI9" s="133">
        <f t="shared" si="24"/>
        <v>8</v>
      </c>
      <c r="BJ9" s="133">
        <f t="shared" si="25"/>
        <v>12</v>
      </c>
      <c r="BK9" s="107">
        <f t="shared" si="29"/>
        <v>122</v>
      </c>
      <c r="BL9" s="108">
        <f t="shared" si="30"/>
        <v>8</v>
      </c>
      <c r="BM9" s="108">
        <f t="shared" si="31"/>
        <v>16</v>
      </c>
      <c r="BN9" s="109">
        <f t="shared" si="32"/>
        <v>114</v>
      </c>
      <c r="BO9" s="60"/>
    </row>
    <row r="10" spans="1:67" ht="13.8" x14ac:dyDescent="0.25">
      <c r="A10" s="152">
        <v>6</v>
      </c>
      <c r="B10" s="153" t="s">
        <v>26</v>
      </c>
      <c r="C10" s="154" t="s">
        <v>27</v>
      </c>
      <c r="D10" s="155" t="s">
        <v>104</v>
      </c>
      <c r="E10" s="156">
        <f t="shared" si="26"/>
        <v>1441</v>
      </c>
      <c r="F10" s="157">
        <f t="shared" si="0"/>
        <v>0</v>
      </c>
      <c r="G10" s="155">
        <v>1441</v>
      </c>
      <c r="H10" s="158">
        <f t="shared" si="1"/>
        <v>187.4545454545455</v>
      </c>
      <c r="I10" s="159">
        <v>5</v>
      </c>
      <c r="J10" s="118">
        <v>16</v>
      </c>
      <c r="K10" s="119">
        <v>11</v>
      </c>
      <c r="L10" s="120">
        <f t="shared" si="2"/>
        <v>1253.5454545454545</v>
      </c>
      <c r="M10" s="116">
        <f t="shared" si="27"/>
        <v>132</v>
      </c>
      <c r="N10" s="121">
        <f t="shared" si="28"/>
        <v>126</v>
      </c>
      <c r="O10" s="122">
        <v>26</v>
      </c>
      <c r="P10" s="137">
        <v>2</v>
      </c>
      <c r="Q10" s="124">
        <v>19</v>
      </c>
      <c r="R10" s="138">
        <v>0</v>
      </c>
      <c r="S10" s="126">
        <v>22</v>
      </c>
      <c r="T10" s="127">
        <v>2</v>
      </c>
      <c r="U10" s="124">
        <v>16</v>
      </c>
      <c r="V10" s="128">
        <v>0</v>
      </c>
      <c r="W10" s="126">
        <v>37</v>
      </c>
      <c r="X10" s="127">
        <v>2</v>
      </c>
      <c r="Y10" s="126">
        <v>12</v>
      </c>
      <c r="Z10" s="128">
        <v>0</v>
      </c>
      <c r="AA10" s="126">
        <v>23</v>
      </c>
      <c r="AB10" s="125">
        <v>2</v>
      </c>
      <c r="AC10" s="122">
        <v>21</v>
      </c>
      <c r="AD10" s="137">
        <v>2</v>
      </c>
      <c r="AE10" s="129">
        <v>20</v>
      </c>
      <c r="AF10" s="125">
        <v>2</v>
      </c>
      <c r="AG10" s="124">
        <v>13</v>
      </c>
      <c r="AH10" s="127">
        <v>2</v>
      </c>
      <c r="AI10" s="124">
        <v>7</v>
      </c>
      <c r="AJ10" s="127">
        <v>2</v>
      </c>
      <c r="AK10" s="99"/>
      <c r="AL10" s="100">
        <f t="shared" si="3"/>
        <v>16</v>
      </c>
      <c r="AM10" s="99"/>
      <c r="AN10" s="130">
        <f t="shared" si="4"/>
        <v>1212</v>
      </c>
      <c r="AO10" s="108">
        <f t="shared" si="5"/>
        <v>1251</v>
      </c>
      <c r="AP10" s="131">
        <f t="shared" si="6"/>
        <v>1224</v>
      </c>
      <c r="AQ10" s="108">
        <f t="shared" si="7"/>
        <v>1280</v>
      </c>
      <c r="AR10" s="131">
        <f t="shared" si="8"/>
        <v>1060</v>
      </c>
      <c r="AS10" s="131">
        <f t="shared" si="9"/>
        <v>1348</v>
      </c>
      <c r="AT10" s="131">
        <f t="shared" si="10"/>
        <v>1216</v>
      </c>
      <c r="AU10" s="131">
        <f t="shared" si="11"/>
        <v>1228</v>
      </c>
      <c r="AV10" s="108">
        <f t="shared" si="12"/>
        <v>1228</v>
      </c>
      <c r="AW10" s="131">
        <f t="shared" si="13"/>
        <v>1336</v>
      </c>
      <c r="AX10" s="131">
        <f t="shared" si="14"/>
        <v>1406</v>
      </c>
      <c r="AY10" s="55"/>
      <c r="AZ10" s="132">
        <f t="shared" si="15"/>
        <v>14</v>
      </c>
      <c r="BA10" s="133">
        <f t="shared" si="16"/>
        <v>12</v>
      </c>
      <c r="BB10" s="133">
        <f t="shared" si="17"/>
        <v>8</v>
      </c>
      <c r="BC10" s="106">
        <f t="shared" si="18"/>
        <v>12</v>
      </c>
      <c r="BD10" s="133">
        <f t="shared" si="19"/>
        <v>6</v>
      </c>
      <c r="BE10" s="133">
        <f t="shared" si="20"/>
        <v>12</v>
      </c>
      <c r="BF10" s="133">
        <f t="shared" si="21"/>
        <v>14</v>
      </c>
      <c r="BG10" s="133">
        <f t="shared" si="22"/>
        <v>12</v>
      </c>
      <c r="BH10" s="133">
        <f t="shared" si="23"/>
        <v>10</v>
      </c>
      <c r="BI10" s="133">
        <f t="shared" si="24"/>
        <v>14</v>
      </c>
      <c r="BJ10" s="133">
        <f t="shared" si="25"/>
        <v>18</v>
      </c>
      <c r="BK10" s="107">
        <f t="shared" si="29"/>
        <v>132</v>
      </c>
      <c r="BL10" s="108">
        <f t="shared" si="30"/>
        <v>6</v>
      </c>
      <c r="BM10" s="108">
        <f t="shared" si="31"/>
        <v>18</v>
      </c>
      <c r="BN10" s="109">
        <f t="shared" si="32"/>
        <v>126</v>
      </c>
      <c r="BO10" s="60"/>
    </row>
    <row r="11" spans="1:67" ht="13.8" x14ac:dyDescent="0.25">
      <c r="A11" s="139">
        <v>7</v>
      </c>
      <c r="B11" s="140" t="s">
        <v>2</v>
      </c>
      <c r="C11" s="141" t="s">
        <v>6</v>
      </c>
      <c r="D11" s="142"/>
      <c r="E11" s="143">
        <f t="shared" si="26"/>
        <v>1461.16</v>
      </c>
      <c r="F11" s="144">
        <f t="shared" si="0"/>
        <v>55.159999999999982</v>
      </c>
      <c r="G11" s="142">
        <v>1406</v>
      </c>
      <c r="H11" s="145">
        <f t="shared" si="1"/>
        <v>67.454545454545496</v>
      </c>
      <c r="I11" s="146">
        <v>1</v>
      </c>
      <c r="J11" s="160">
        <v>18</v>
      </c>
      <c r="K11" s="148">
        <v>11</v>
      </c>
      <c r="L11" s="149">
        <f t="shared" si="2"/>
        <v>1338.5454545454545</v>
      </c>
      <c r="M11" s="145">
        <f t="shared" si="27"/>
        <v>146</v>
      </c>
      <c r="N11" s="150">
        <f t="shared" si="28"/>
        <v>138</v>
      </c>
      <c r="O11" s="122">
        <v>27</v>
      </c>
      <c r="P11" s="137">
        <v>2</v>
      </c>
      <c r="Q11" s="124">
        <v>20</v>
      </c>
      <c r="R11" s="125">
        <v>2</v>
      </c>
      <c r="S11" s="126">
        <v>18</v>
      </c>
      <c r="T11" s="127">
        <v>2</v>
      </c>
      <c r="U11" s="124">
        <v>12</v>
      </c>
      <c r="V11" s="127">
        <v>2</v>
      </c>
      <c r="W11" s="126">
        <v>26</v>
      </c>
      <c r="X11" s="127">
        <v>2</v>
      </c>
      <c r="Y11" s="126">
        <v>4</v>
      </c>
      <c r="Z11" s="128">
        <v>0</v>
      </c>
      <c r="AA11" s="126">
        <v>8</v>
      </c>
      <c r="AB11" s="125">
        <v>2</v>
      </c>
      <c r="AC11" s="122">
        <v>13</v>
      </c>
      <c r="AD11" s="137">
        <v>2</v>
      </c>
      <c r="AE11" s="129">
        <v>1</v>
      </c>
      <c r="AF11" s="125">
        <v>2</v>
      </c>
      <c r="AG11" s="124">
        <v>30</v>
      </c>
      <c r="AH11" s="127">
        <v>2</v>
      </c>
      <c r="AI11" s="124">
        <v>6</v>
      </c>
      <c r="AJ11" s="128">
        <v>0</v>
      </c>
      <c r="AK11" s="99"/>
      <c r="AL11" s="100">
        <f t="shared" si="3"/>
        <v>18</v>
      </c>
      <c r="AM11" s="99"/>
      <c r="AN11" s="130">
        <f t="shared" si="4"/>
        <v>1210</v>
      </c>
      <c r="AO11" s="108">
        <f t="shared" si="5"/>
        <v>1228</v>
      </c>
      <c r="AP11" s="131">
        <f t="shared" si="6"/>
        <v>1273</v>
      </c>
      <c r="AQ11" s="108">
        <f t="shared" si="7"/>
        <v>1348</v>
      </c>
      <c r="AR11" s="131">
        <f t="shared" si="8"/>
        <v>1212</v>
      </c>
      <c r="AS11" s="131">
        <f t="shared" si="9"/>
        <v>1481</v>
      </c>
      <c r="AT11" s="131">
        <f t="shared" si="10"/>
        <v>1406</v>
      </c>
      <c r="AU11" s="131">
        <f t="shared" si="11"/>
        <v>1336</v>
      </c>
      <c r="AV11" s="108">
        <f t="shared" si="12"/>
        <v>1593</v>
      </c>
      <c r="AW11" s="131">
        <f t="shared" si="13"/>
        <v>1196</v>
      </c>
      <c r="AX11" s="131">
        <f t="shared" si="14"/>
        <v>1441</v>
      </c>
      <c r="AY11" s="55"/>
      <c r="AZ11" s="132">
        <f t="shared" si="15"/>
        <v>8</v>
      </c>
      <c r="BA11" s="133">
        <f t="shared" si="16"/>
        <v>10</v>
      </c>
      <c r="BB11" s="133">
        <f t="shared" si="17"/>
        <v>12</v>
      </c>
      <c r="BC11" s="106">
        <f t="shared" si="18"/>
        <v>12</v>
      </c>
      <c r="BD11" s="133">
        <f t="shared" si="19"/>
        <v>14</v>
      </c>
      <c r="BE11" s="133">
        <f t="shared" si="20"/>
        <v>18</v>
      </c>
      <c r="BF11" s="133">
        <f t="shared" si="21"/>
        <v>14</v>
      </c>
      <c r="BG11" s="133">
        <f t="shared" si="22"/>
        <v>14</v>
      </c>
      <c r="BH11" s="133">
        <f t="shared" si="23"/>
        <v>16</v>
      </c>
      <c r="BI11" s="133">
        <f t="shared" si="24"/>
        <v>12</v>
      </c>
      <c r="BJ11" s="133">
        <f t="shared" si="25"/>
        <v>16</v>
      </c>
      <c r="BK11" s="107">
        <f t="shared" si="29"/>
        <v>146</v>
      </c>
      <c r="BL11" s="108">
        <f t="shared" si="30"/>
        <v>8</v>
      </c>
      <c r="BM11" s="108">
        <f t="shared" si="31"/>
        <v>18</v>
      </c>
      <c r="BN11" s="109">
        <f t="shared" si="32"/>
        <v>138</v>
      </c>
      <c r="BO11" s="60"/>
    </row>
    <row r="12" spans="1:67" ht="13.8" x14ac:dyDescent="0.25">
      <c r="A12" s="110">
        <v>8</v>
      </c>
      <c r="B12" s="111" t="s">
        <v>38</v>
      </c>
      <c r="C12" s="134" t="s">
        <v>6</v>
      </c>
      <c r="D12" s="161" t="s">
        <v>104</v>
      </c>
      <c r="E12" s="114">
        <f t="shared" si="26"/>
        <v>1412.84</v>
      </c>
      <c r="F12" s="115">
        <f t="shared" si="0"/>
        <v>6.8400000000000105</v>
      </c>
      <c r="G12" s="113">
        <v>1406</v>
      </c>
      <c r="H12" s="116">
        <f t="shared" si="1"/>
        <v>105.27272727272725</v>
      </c>
      <c r="I12" s="117">
        <v>7</v>
      </c>
      <c r="J12" s="118">
        <v>14</v>
      </c>
      <c r="K12" s="119">
        <v>11</v>
      </c>
      <c r="L12" s="120">
        <f t="shared" si="2"/>
        <v>1300.7272727272727</v>
      </c>
      <c r="M12" s="116">
        <f t="shared" si="27"/>
        <v>142</v>
      </c>
      <c r="N12" s="121">
        <f t="shared" si="28"/>
        <v>134</v>
      </c>
      <c r="O12" s="122">
        <v>28</v>
      </c>
      <c r="P12" s="137">
        <v>2</v>
      </c>
      <c r="Q12" s="124">
        <v>22</v>
      </c>
      <c r="R12" s="125">
        <v>2</v>
      </c>
      <c r="S12" s="126">
        <v>19</v>
      </c>
      <c r="T12" s="127">
        <v>2</v>
      </c>
      <c r="U12" s="124">
        <v>33</v>
      </c>
      <c r="V12" s="128">
        <v>0</v>
      </c>
      <c r="W12" s="126">
        <v>16</v>
      </c>
      <c r="X12" s="127">
        <v>2</v>
      </c>
      <c r="Y12" s="126">
        <v>9</v>
      </c>
      <c r="Z12" s="127">
        <v>2</v>
      </c>
      <c r="AA12" s="126">
        <v>7</v>
      </c>
      <c r="AB12" s="138">
        <v>0</v>
      </c>
      <c r="AC12" s="122">
        <v>10</v>
      </c>
      <c r="AD12" s="137">
        <v>2</v>
      </c>
      <c r="AE12" s="129">
        <v>13</v>
      </c>
      <c r="AF12" s="138">
        <v>0</v>
      </c>
      <c r="AG12" s="124">
        <v>1</v>
      </c>
      <c r="AH12" s="128">
        <v>0</v>
      </c>
      <c r="AI12" s="124">
        <v>32</v>
      </c>
      <c r="AJ12" s="127">
        <v>2</v>
      </c>
      <c r="AK12" s="99"/>
      <c r="AL12" s="100">
        <f t="shared" si="3"/>
        <v>14</v>
      </c>
      <c r="AM12" s="99"/>
      <c r="AN12" s="130">
        <f t="shared" si="4"/>
        <v>1199</v>
      </c>
      <c r="AO12" s="108">
        <f t="shared" si="5"/>
        <v>1224</v>
      </c>
      <c r="AP12" s="131">
        <f t="shared" si="6"/>
        <v>1251</v>
      </c>
      <c r="AQ12" s="108">
        <f t="shared" si="7"/>
        <v>1125</v>
      </c>
      <c r="AR12" s="131">
        <f t="shared" si="8"/>
        <v>1280</v>
      </c>
      <c r="AS12" s="131">
        <f t="shared" si="9"/>
        <v>1388</v>
      </c>
      <c r="AT12" s="131">
        <f t="shared" si="10"/>
        <v>1406</v>
      </c>
      <c r="AU12" s="131">
        <f t="shared" si="11"/>
        <v>1348</v>
      </c>
      <c r="AV12" s="108">
        <f t="shared" si="12"/>
        <v>1336</v>
      </c>
      <c r="AW12" s="131">
        <f t="shared" si="13"/>
        <v>1593</v>
      </c>
      <c r="AX12" s="131">
        <f t="shared" si="14"/>
        <v>1158</v>
      </c>
      <c r="AY12" s="55"/>
      <c r="AZ12" s="132">
        <f t="shared" si="15"/>
        <v>10</v>
      </c>
      <c r="BA12" s="133">
        <f t="shared" si="16"/>
        <v>8</v>
      </c>
      <c r="BB12" s="133">
        <f t="shared" si="17"/>
        <v>12</v>
      </c>
      <c r="BC12" s="106">
        <f t="shared" si="18"/>
        <v>12</v>
      </c>
      <c r="BD12" s="133">
        <f t="shared" si="19"/>
        <v>12</v>
      </c>
      <c r="BE12" s="133">
        <f t="shared" si="20"/>
        <v>16</v>
      </c>
      <c r="BF12" s="133">
        <f t="shared" si="21"/>
        <v>18</v>
      </c>
      <c r="BG12" s="133">
        <f t="shared" si="22"/>
        <v>12</v>
      </c>
      <c r="BH12" s="133">
        <f t="shared" si="23"/>
        <v>14</v>
      </c>
      <c r="BI12" s="133">
        <f t="shared" si="24"/>
        <v>16</v>
      </c>
      <c r="BJ12" s="133">
        <f t="shared" si="25"/>
        <v>12</v>
      </c>
      <c r="BK12" s="107">
        <f t="shared" si="29"/>
        <v>142</v>
      </c>
      <c r="BL12" s="108">
        <f t="shared" si="30"/>
        <v>8</v>
      </c>
      <c r="BM12" s="108">
        <f t="shared" si="31"/>
        <v>18</v>
      </c>
      <c r="BN12" s="109">
        <f t="shared" si="32"/>
        <v>134</v>
      </c>
      <c r="BO12" s="60"/>
    </row>
    <row r="13" spans="1:67" ht="13.8" x14ac:dyDescent="0.25">
      <c r="A13" s="139">
        <v>9</v>
      </c>
      <c r="B13" s="140" t="s">
        <v>164</v>
      </c>
      <c r="C13" s="141" t="s">
        <v>27</v>
      </c>
      <c r="D13" s="162" t="s">
        <v>104</v>
      </c>
      <c r="E13" s="143">
        <f t="shared" si="26"/>
        <v>1418.92</v>
      </c>
      <c r="F13" s="144">
        <f t="shared" si="0"/>
        <v>30.919999999999987</v>
      </c>
      <c r="G13" s="142">
        <v>1388</v>
      </c>
      <c r="H13" s="145">
        <f t="shared" si="1"/>
        <v>86.727272727272748</v>
      </c>
      <c r="I13" s="146">
        <v>3</v>
      </c>
      <c r="J13" s="160">
        <v>16</v>
      </c>
      <c r="K13" s="148">
        <v>11</v>
      </c>
      <c r="L13" s="149">
        <f t="shared" si="2"/>
        <v>1301.2727272727273</v>
      </c>
      <c r="M13" s="145">
        <f t="shared" si="27"/>
        <v>146</v>
      </c>
      <c r="N13" s="150">
        <f t="shared" si="28"/>
        <v>136</v>
      </c>
      <c r="O13" s="122">
        <v>29</v>
      </c>
      <c r="P13" s="123">
        <v>0</v>
      </c>
      <c r="Q13" s="124">
        <v>30</v>
      </c>
      <c r="R13" s="125">
        <v>2</v>
      </c>
      <c r="S13" s="126">
        <v>23</v>
      </c>
      <c r="T13" s="127">
        <v>2</v>
      </c>
      <c r="U13" s="124">
        <v>15</v>
      </c>
      <c r="V13" s="127">
        <v>2</v>
      </c>
      <c r="W13" s="126">
        <v>14</v>
      </c>
      <c r="X13" s="127">
        <v>2</v>
      </c>
      <c r="Y13" s="126">
        <v>8</v>
      </c>
      <c r="Z13" s="128">
        <v>0</v>
      </c>
      <c r="AA13" s="126">
        <v>18</v>
      </c>
      <c r="AB13" s="125">
        <v>2</v>
      </c>
      <c r="AC13" s="122">
        <v>4</v>
      </c>
      <c r="AD13" s="123">
        <v>0</v>
      </c>
      <c r="AE13" s="129">
        <v>26</v>
      </c>
      <c r="AF13" s="125">
        <v>2</v>
      </c>
      <c r="AG13" s="124">
        <v>12</v>
      </c>
      <c r="AH13" s="127">
        <v>2</v>
      </c>
      <c r="AI13" s="124">
        <v>13</v>
      </c>
      <c r="AJ13" s="127">
        <v>2</v>
      </c>
      <c r="AK13" s="99"/>
      <c r="AL13" s="100">
        <f t="shared" si="3"/>
        <v>16</v>
      </c>
      <c r="AM13" s="99"/>
      <c r="AN13" s="130">
        <f t="shared" si="4"/>
        <v>1198</v>
      </c>
      <c r="AO13" s="108">
        <f t="shared" si="5"/>
        <v>1196</v>
      </c>
      <c r="AP13" s="131">
        <f t="shared" si="6"/>
        <v>1216</v>
      </c>
      <c r="AQ13" s="108">
        <f t="shared" si="7"/>
        <v>1316</v>
      </c>
      <c r="AR13" s="131">
        <f t="shared" si="8"/>
        <v>1332</v>
      </c>
      <c r="AS13" s="131">
        <f t="shared" si="9"/>
        <v>1406</v>
      </c>
      <c r="AT13" s="131">
        <f t="shared" si="10"/>
        <v>1273</v>
      </c>
      <c r="AU13" s="131">
        <f t="shared" si="11"/>
        <v>1481</v>
      </c>
      <c r="AV13" s="108">
        <f t="shared" si="12"/>
        <v>1212</v>
      </c>
      <c r="AW13" s="131">
        <f t="shared" si="13"/>
        <v>1348</v>
      </c>
      <c r="AX13" s="131">
        <f t="shared" si="14"/>
        <v>1336</v>
      </c>
      <c r="AY13" s="55"/>
      <c r="AZ13" s="132">
        <f t="shared" si="15"/>
        <v>10</v>
      </c>
      <c r="BA13" s="133">
        <f t="shared" si="16"/>
        <v>12</v>
      </c>
      <c r="BB13" s="133">
        <f t="shared" si="17"/>
        <v>14</v>
      </c>
      <c r="BC13" s="106">
        <f t="shared" si="18"/>
        <v>14</v>
      </c>
      <c r="BD13" s="133">
        <f t="shared" si="19"/>
        <v>12</v>
      </c>
      <c r="BE13" s="133">
        <f t="shared" si="20"/>
        <v>14</v>
      </c>
      <c r="BF13" s="133">
        <f t="shared" si="21"/>
        <v>12</v>
      </c>
      <c r="BG13" s="133">
        <f t="shared" si="22"/>
        <v>18</v>
      </c>
      <c r="BH13" s="133">
        <f t="shared" si="23"/>
        <v>14</v>
      </c>
      <c r="BI13" s="133">
        <f t="shared" si="24"/>
        <v>12</v>
      </c>
      <c r="BJ13" s="133">
        <f t="shared" si="25"/>
        <v>14</v>
      </c>
      <c r="BK13" s="107">
        <f t="shared" si="29"/>
        <v>146</v>
      </c>
      <c r="BL13" s="108">
        <f t="shared" si="30"/>
        <v>10</v>
      </c>
      <c r="BM13" s="108">
        <f t="shared" si="31"/>
        <v>18</v>
      </c>
      <c r="BN13" s="109">
        <f t="shared" si="32"/>
        <v>136</v>
      </c>
      <c r="BO13" s="60"/>
    </row>
    <row r="14" spans="1:67" ht="13.8" x14ac:dyDescent="0.25">
      <c r="A14" s="110">
        <v>10</v>
      </c>
      <c r="B14" s="111" t="s">
        <v>30</v>
      </c>
      <c r="C14" s="134" t="s">
        <v>29</v>
      </c>
      <c r="D14" s="161"/>
      <c r="E14" s="114">
        <f t="shared" si="26"/>
        <v>1339.24</v>
      </c>
      <c r="F14" s="115">
        <f t="shared" si="0"/>
        <v>-8.7599999999999945</v>
      </c>
      <c r="G14" s="163">
        <v>1348</v>
      </c>
      <c r="H14" s="116">
        <f t="shared" si="1"/>
        <v>85.272727272727252</v>
      </c>
      <c r="I14" s="117">
        <v>19</v>
      </c>
      <c r="J14" s="118">
        <v>12</v>
      </c>
      <c r="K14" s="119">
        <v>11</v>
      </c>
      <c r="L14" s="120">
        <f t="shared" si="2"/>
        <v>1262.7272727272727</v>
      </c>
      <c r="M14" s="158">
        <f t="shared" si="27"/>
        <v>126</v>
      </c>
      <c r="N14" s="164">
        <f t="shared" si="28"/>
        <v>118</v>
      </c>
      <c r="O14" s="122">
        <v>30</v>
      </c>
      <c r="P14" s="137">
        <v>2</v>
      </c>
      <c r="Q14" s="124">
        <v>29</v>
      </c>
      <c r="R14" s="138">
        <v>0</v>
      </c>
      <c r="S14" s="126">
        <v>26</v>
      </c>
      <c r="T14" s="128">
        <v>0</v>
      </c>
      <c r="U14" s="124">
        <v>34</v>
      </c>
      <c r="V14" s="127">
        <v>2</v>
      </c>
      <c r="W14" s="126">
        <v>3</v>
      </c>
      <c r="X14" s="127">
        <v>2</v>
      </c>
      <c r="Y14" s="126">
        <v>33</v>
      </c>
      <c r="Z14" s="127">
        <v>2</v>
      </c>
      <c r="AA14" s="126">
        <v>21</v>
      </c>
      <c r="AB14" s="125">
        <v>2</v>
      </c>
      <c r="AC14" s="122">
        <v>8</v>
      </c>
      <c r="AD14" s="123">
        <v>0</v>
      </c>
      <c r="AE14" s="129">
        <v>19</v>
      </c>
      <c r="AF14" s="138">
        <v>0</v>
      </c>
      <c r="AG14" s="124">
        <v>15</v>
      </c>
      <c r="AH14" s="128">
        <v>0</v>
      </c>
      <c r="AI14" s="124">
        <v>11</v>
      </c>
      <c r="AJ14" s="127">
        <v>2</v>
      </c>
      <c r="AK14" s="99"/>
      <c r="AL14" s="100">
        <f t="shared" si="3"/>
        <v>12</v>
      </c>
      <c r="AM14" s="99"/>
      <c r="AN14" s="130">
        <f t="shared" si="4"/>
        <v>1196</v>
      </c>
      <c r="AO14" s="108">
        <f t="shared" si="5"/>
        <v>1198</v>
      </c>
      <c r="AP14" s="131">
        <f t="shared" si="6"/>
        <v>1212</v>
      </c>
      <c r="AQ14" s="108">
        <f t="shared" si="7"/>
        <v>1116</v>
      </c>
      <c r="AR14" s="131">
        <f t="shared" si="8"/>
        <v>1494</v>
      </c>
      <c r="AS14" s="131">
        <f t="shared" si="9"/>
        <v>1125</v>
      </c>
      <c r="AT14" s="131">
        <f t="shared" si="10"/>
        <v>1228</v>
      </c>
      <c r="AU14" s="131">
        <f t="shared" si="11"/>
        <v>1406</v>
      </c>
      <c r="AV14" s="108">
        <f t="shared" si="12"/>
        <v>1251</v>
      </c>
      <c r="AW14" s="131">
        <f t="shared" si="13"/>
        <v>1316</v>
      </c>
      <c r="AX14" s="131">
        <f t="shared" si="14"/>
        <v>1348</v>
      </c>
      <c r="AY14" s="55"/>
      <c r="AZ14" s="132">
        <f t="shared" si="15"/>
        <v>12</v>
      </c>
      <c r="BA14" s="133">
        <f t="shared" si="16"/>
        <v>10</v>
      </c>
      <c r="BB14" s="133">
        <f t="shared" si="17"/>
        <v>14</v>
      </c>
      <c r="BC14" s="106">
        <f t="shared" si="18"/>
        <v>8</v>
      </c>
      <c r="BD14" s="133">
        <f t="shared" si="19"/>
        <v>8</v>
      </c>
      <c r="BE14" s="133">
        <f t="shared" si="20"/>
        <v>12</v>
      </c>
      <c r="BF14" s="133">
        <f t="shared" si="21"/>
        <v>12</v>
      </c>
      <c r="BG14" s="133">
        <f t="shared" si="22"/>
        <v>14</v>
      </c>
      <c r="BH14" s="133">
        <f t="shared" si="23"/>
        <v>12</v>
      </c>
      <c r="BI14" s="133">
        <f t="shared" si="24"/>
        <v>14</v>
      </c>
      <c r="BJ14" s="133">
        <f t="shared" si="25"/>
        <v>10</v>
      </c>
      <c r="BK14" s="107">
        <f t="shared" si="29"/>
        <v>126</v>
      </c>
      <c r="BL14" s="108">
        <f t="shared" si="30"/>
        <v>8</v>
      </c>
      <c r="BM14" s="108">
        <f t="shared" si="31"/>
        <v>14</v>
      </c>
      <c r="BN14" s="109">
        <f t="shared" si="32"/>
        <v>118</v>
      </c>
      <c r="BO14" s="60"/>
    </row>
    <row r="15" spans="1:67" ht="13.8" x14ac:dyDescent="0.25">
      <c r="A15" s="110">
        <v>11</v>
      </c>
      <c r="B15" s="111" t="s">
        <v>28</v>
      </c>
      <c r="C15" s="134" t="s">
        <v>29</v>
      </c>
      <c r="D15" s="161"/>
      <c r="E15" s="114">
        <f t="shared" si="26"/>
        <v>1310.92</v>
      </c>
      <c r="F15" s="115">
        <f t="shared" si="0"/>
        <v>-37.079999999999984</v>
      </c>
      <c r="G15" s="113">
        <v>1348</v>
      </c>
      <c r="H15" s="116">
        <f t="shared" si="1"/>
        <v>123.09090909090901</v>
      </c>
      <c r="I15" s="117">
        <v>25</v>
      </c>
      <c r="J15" s="165">
        <v>10</v>
      </c>
      <c r="K15" s="119">
        <v>11</v>
      </c>
      <c r="L15" s="120">
        <f t="shared" si="2"/>
        <v>1224.909090909091</v>
      </c>
      <c r="M15" s="158">
        <f t="shared" si="27"/>
        <v>112</v>
      </c>
      <c r="N15" s="164">
        <f t="shared" si="28"/>
        <v>108</v>
      </c>
      <c r="O15" s="122">
        <v>31</v>
      </c>
      <c r="P15" s="137">
        <v>2</v>
      </c>
      <c r="Q15" s="124">
        <v>33</v>
      </c>
      <c r="R15" s="138">
        <v>0</v>
      </c>
      <c r="S15" s="126">
        <v>25</v>
      </c>
      <c r="T15" s="128">
        <v>0</v>
      </c>
      <c r="U15" s="124">
        <v>23</v>
      </c>
      <c r="V15" s="128">
        <v>0</v>
      </c>
      <c r="W15" s="126">
        <v>28</v>
      </c>
      <c r="X15" s="128">
        <v>0</v>
      </c>
      <c r="Y15" s="126">
        <v>39</v>
      </c>
      <c r="Z15" s="127">
        <v>2</v>
      </c>
      <c r="AA15" s="126">
        <v>27</v>
      </c>
      <c r="AB15" s="125">
        <v>2</v>
      </c>
      <c r="AC15" s="122">
        <v>2</v>
      </c>
      <c r="AD15" s="137">
        <v>2</v>
      </c>
      <c r="AE15" s="129">
        <v>21</v>
      </c>
      <c r="AF15" s="138">
        <v>0</v>
      </c>
      <c r="AG15" s="124">
        <v>29</v>
      </c>
      <c r="AH15" s="127">
        <v>2</v>
      </c>
      <c r="AI15" s="124">
        <v>10</v>
      </c>
      <c r="AJ15" s="128">
        <v>0</v>
      </c>
      <c r="AK15" s="99"/>
      <c r="AL15" s="100">
        <f t="shared" si="3"/>
        <v>10</v>
      </c>
      <c r="AM15" s="99"/>
      <c r="AN15" s="130">
        <f t="shared" si="4"/>
        <v>1180</v>
      </c>
      <c r="AO15" s="108">
        <f t="shared" si="5"/>
        <v>1125</v>
      </c>
      <c r="AP15" s="131">
        <f t="shared" si="6"/>
        <v>1213</v>
      </c>
      <c r="AQ15" s="108">
        <f t="shared" si="7"/>
        <v>1216</v>
      </c>
      <c r="AR15" s="131">
        <f t="shared" si="8"/>
        <v>1199</v>
      </c>
      <c r="AS15" s="131">
        <f t="shared" si="9"/>
        <v>1000</v>
      </c>
      <c r="AT15" s="131">
        <f t="shared" si="10"/>
        <v>1210</v>
      </c>
      <c r="AU15" s="131">
        <f t="shared" si="11"/>
        <v>1557</v>
      </c>
      <c r="AV15" s="108">
        <f t="shared" si="12"/>
        <v>1228</v>
      </c>
      <c r="AW15" s="131">
        <f t="shared" si="13"/>
        <v>1198</v>
      </c>
      <c r="AX15" s="131">
        <f t="shared" si="14"/>
        <v>1348</v>
      </c>
      <c r="AY15" s="55"/>
      <c r="AZ15" s="132">
        <f t="shared" si="15"/>
        <v>8</v>
      </c>
      <c r="BA15" s="133">
        <f t="shared" si="16"/>
        <v>12</v>
      </c>
      <c r="BB15" s="133">
        <f t="shared" si="17"/>
        <v>10</v>
      </c>
      <c r="BC15" s="106">
        <f t="shared" si="18"/>
        <v>14</v>
      </c>
      <c r="BD15" s="133">
        <f t="shared" si="19"/>
        <v>10</v>
      </c>
      <c r="BE15" s="133">
        <f t="shared" si="20"/>
        <v>4</v>
      </c>
      <c r="BF15" s="133">
        <f t="shared" si="21"/>
        <v>8</v>
      </c>
      <c r="BG15" s="133">
        <f t="shared" si="22"/>
        <v>12</v>
      </c>
      <c r="BH15" s="133">
        <f t="shared" si="23"/>
        <v>12</v>
      </c>
      <c r="BI15" s="133">
        <f t="shared" si="24"/>
        <v>10</v>
      </c>
      <c r="BJ15" s="133">
        <f t="shared" si="25"/>
        <v>12</v>
      </c>
      <c r="BK15" s="107">
        <f t="shared" si="29"/>
        <v>112</v>
      </c>
      <c r="BL15" s="108">
        <f t="shared" si="30"/>
        <v>4</v>
      </c>
      <c r="BM15" s="108">
        <f t="shared" si="31"/>
        <v>14</v>
      </c>
      <c r="BN15" s="109">
        <f t="shared" si="32"/>
        <v>108</v>
      </c>
      <c r="BO15" s="60"/>
    </row>
    <row r="16" spans="1:67" ht="13.8" x14ac:dyDescent="0.25">
      <c r="A16" s="110">
        <v>12</v>
      </c>
      <c r="B16" s="111" t="s">
        <v>3</v>
      </c>
      <c r="C16" s="134" t="s">
        <v>8</v>
      </c>
      <c r="D16" s="161" t="s">
        <v>104</v>
      </c>
      <c r="E16" s="114">
        <f t="shared" si="26"/>
        <v>1350.04</v>
      </c>
      <c r="F16" s="115">
        <f t="shared" si="0"/>
        <v>2.0399999999999885</v>
      </c>
      <c r="G16" s="113">
        <v>1348</v>
      </c>
      <c r="H16" s="116">
        <f t="shared" si="1"/>
        <v>36.181818181818244</v>
      </c>
      <c r="I16" s="117">
        <v>11</v>
      </c>
      <c r="J16" s="118">
        <v>12</v>
      </c>
      <c r="K16" s="119">
        <v>11</v>
      </c>
      <c r="L16" s="120">
        <f t="shared" si="2"/>
        <v>1311.8181818181818</v>
      </c>
      <c r="M16" s="158">
        <f t="shared" si="27"/>
        <v>146</v>
      </c>
      <c r="N16" s="164">
        <f t="shared" si="28"/>
        <v>140</v>
      </c>
      <c r="O16" s="122">
        <v>32</v>
      </c>
      <c r="P16" s="137">
        <v>2</v>
      </c>
      <c r="Q16" s="124">
        <v>37</v>
      </c>
      <c r="R16" s="125">
        <v>2</v>
      </c>
      <c r="S16" s="126">
        <v>29</v>
      </c>
      <c r="T16" s="127">
        <v>2</v>
      </c>
      <c r="U16" s="124">
        <v>7</v>
      </c>
      <c r="V16" s="128">
        <v>0</v>
      </c>
      <c r="W16" s="126">
        <v>13</v>
      </c>
      <c r="X16" s="128">
        <v>0</v>
      </c>
      <c r="Y16" s="126">
        <v>6</v>
      </c>
      <c r="Z16" s="127">
        <v>2</v>
      </c>
      <c r="AA16" s="126">
        <v>33</v>
      </c>
      <c r="AB16" s="125">
        <v>2</v>
      </c>
      <c r="AC16" s="122">
        <v>16</v>
      </c>
      <c r="AD16" s="137">
        <v>2</v>
      </c>
      <c r="AE16" s="129">
        <v>4</v>
      </c>
      <c r="AF16" s="138">
        <v>0</v>
      </c>
      <c r="AG16" s="124">
        <v>9</v>
      </c>
      <c r="AH16" s="128">
        <v>0</v>
      </c>
      <c r="AI16" s="124">
        <v>2</v>
      </c>
      <c r="AJ16" s="128">
        <v>0</v>
      </c>
      <c r="AK16" s="99"/>
      <c r="AL16" s="100">
        <f t="shared" si="3"/>
        <v>12</v>
      </c>
      <c r="AM16" s="99"/>
      <c r="AN16" s="130">
        <f t="shared" si="4"/>
        <v>1158</v>
      </c>
      <c r="AO16" s="108">
        <f t="shared" si="5"/>
        <v>1060</v>
      </c>
      <c r="AP16" s="131">
        <f t="shared" si="6"/>
        <v>1198</v>
      </c>
      <c r="AQ16" s="108">
        <f t="shared" si="7"/>
        <v>1406</v>
      </c>
      <c r="AR16" s="131">
        <f t="shared" si="8"/>
        <v>1336</v>
      </c>
      <c r="AS16" s="131">
        <f t="shared" si="9"/>
        <v>1441</v>
      </c>
      <c r="AT16" s="131">
        <f t="shared" si="10"/>
        <v>1125</v>
      </c>
      <c r="AU16" s="131">
        <f t="shared" si="11"/>
        <v>1280</v>
      </c>
      <c r="AV16" s="108">
        <f t="shared" si="12"/>
        <v>1481</v>
      </c>
      <c r="AW16" s="131">
        <f t="shared" si="13"/>
        <v>1388</v>
      </c>
      <c r="AX16" s="131">
        <f t="shared" si="14"/>
        <v>1557</v>
      </c>
      <c r="AY16" s="55"/>
      <c r="AZ16" s="132">
        <f t="shared" si="15"/>
        <v>12</v>
      </c>
      <c r="BA16" s="133">
        <f t="shared" si="16"/>
        <v>6</v>
      </c>
      <c r="BB16" s="133">
        <f t="shared" si="17"/>
        <v>10</v>
      </c>
      <c r="BC16" s="106">
        <f t="shared" si="18"/>
        <v>18</v>
      </c>
      <c r="BD16" s="133">
        <f t="shared" si="19"/>
        <v>14</v>
      </c>
      <c r="BE16" s="133">
        <f t="shared" si="20"/>
        <v>16</v>
      </c>
      <c r="BF16" s="133">
        <f t="shared" si="21"/>
        <v>12</v>
      </c>
      <c r="BG16" s="133">
        <f t="shared" si="22"/>
        <v>12</v>
      </c>
      <c r="BH16" s="133">
        <f t="shared" si="23"/>
        <v>18</v>
      </c>
      <c r="BI16" s="133">
        <f t="shared" si="24"/>
        <v>16</v>
      </c>
      <c r="BJ16" s="133">
        <f t="shared" si="25"/>
        <v>12</v>
      </c>
      <c r="BK16" s="107">
        <f t="shared" si="29"/>
        <v>146</v>
      </c>
      <c r="BL16" s="108">
        <f t="shared" si="30"/>
        <v>6</v>
      </c>
      <c r="BM16" s="108">
        <f t="shared" si="31"/>
        <v>18</v>
      </c>
      <c r="BN16" s="109">
        <f t="shared" si="32"/>
        <v>140</v>
      </c>
      <c r="BO16" s="60"/>
    </row>
    <row r="17" spans="1:67" ht="13.8" x14ac:dyDescent="0.25">
      <c r="A17" s="152">
        <v>13</v>
      </c>
      <c r="B17" s="153" t="s">
        <v>166</v>
      </c>
      <c r="C17" s="154" t="s">
        <v>165</v>
      </c>
      <c r="D17" s="155"/>
      <c r="E17" s="156">
        <f t="shared" si="26"/>
        <v>1368.2</v>
      </c>
      <c r="F17" s="157">
        <f t="shared" si="0"/>
        <v>32.200000000000003</v>
      </c>
      <c r="G17" s="155">
        <v>1336</v>
      </c>
      <c r="H17" s="158">
        <f t="shared" si="1"/>
        <v>-10</v>
      </c>
      <c r="I17" s="159">
        <v>6</v>
      </c>
      <c r="J17" s="165">
        <v>14</v>
      </c>
      <c r="K17" s="119">
        <v>11</v>
      </c>
      <c r="L17" s="120">
        <f t="shared" si="2"/>
        <v>1346</v>
      </c>
      <c r="M17" s="158">
        <f t="shared" si="27"/>
        <v>150</v>
      </c>
      <c r="N17" s="164">
        <f t="shared" si="28"/>
        <v>142</v>
      </c>
      <c r="O17" s="122">
        <v>33</v>
      </c>
      <c r="P17" s="123">
        <v>0</v>
      </c>
      <c r="Q17" s="124">
        <v>31</v>
      </c>
      <c r="R17" s="125">
        <v>2</v>
      </c>
      <c r="S17" s="126">
        <v>27</v>
      </c>
      <c r="T17" s="127">
        <v>2</v>
      </c>
      <c r="U17" s="124">
        <v>21</v>
      </c>
      <c r="V17" s="127">
        <v>2</v>
      </c>
      <c r="W17" s="126">
        <v>12</v>
      </c>
      <c r="X17" s="127">
        <v>2</v>
      </c>
      <c r="Y17" s="126">
        <v>1</v>
      </c>
      <c r="Z17" s="127">
        <v>2</v>
      </c>
      <c r="AA17" s="126">
        <v>4</v>
      </c>
      <c r="AB17" s="125">
        <v>2</v>
      </c>
      <c r="AC17" s="122">
        <v>7</v>
      </c>
      <c r="AD17" s="123">
        <v>0</v>
      </c>
      <c r="AE17" s="129">
        <v>8</v>
      </c>
      <c r="AF17" s="125">
        <v>2</v>
      </c>
      <c r="AG17" s="124">
        <v>6</v>
      </c>
      <c r="AH17" s="128">
        <v>0</v>
      </c>
      <c r="AI17" s="124">
        <v>9</v>
      </c>
      <c r="AJ17" s="128">
        <v>0</v>
      </c>
      <c r="AK17" s="99"/>
      <c r="AL17" s="100">
        <f t="shared" si="3"/>
        <v>14</v>
      </c>
      <c r="AM17" s="99"/>
      <c r="AN17" s="130">
        <f t="shared" si="4"/>
        <v>1125</v>
      </c>
      <c r="AO17" s="108">
        <f t="shared" si="5"/>
        <v>1180</v>
      </c>
      <c r="AP17" s="131">
        <f t="shared" si="6"/>
        <v>1210</v>
      </c>
      <c r="AQ17" s="108">
        <f t="shared" si="7"/>
        <v>1228</v>
      </c>
      <c r="AR17" s="131">
        <f t="shared" si="8"/>
        <v>1348</v>
      </c>
      <c r="AS17" s="131">
        <f t="shared" si="9"/>
        <v>1593</v>
      </c>
      <c r="AT17" s="131">
        <f t="shared" si="10"/>
        <v>1481</v>
      </c>
      <c r="AU17" s="131">
        <f t="shared" si="11"/>
        <v>1406</v>
      </c>
      <c r="AV17" s="108">
        <f t="shared" si="12"/>
        <v>1406</v>
      </c>
      <c r="AW17" s="131">
        <f t="shared" si="13"/>
        <v>1441</v>
      </c>
      <c r="AX17" s="131">
        <f t="shared" si="14"/>
        <v>1388</v>
      </c>
      <c r="AY17" s="55"/>
      <c r="AZ17" s="132">
        <f t="shared" si="15"/>
        <v>12</v>
      </c>
      <c r="BA17" s="133">
        <f t="shared" si="16"/>
        <v>8</v>
      </c>
      <c r="BB17" s="133">
        <f t="shared" si="17"/>
        <v>8</v>
      </c>
      <c r="BC17" s="106">
        <f t="shared" si="18"/>
        <v>12</v>
      </c>
      <c r="BD17" s="133">
        <f t="shared" si="19"/>
        <v>12</v>
      </c>
      <c r="BE17" s="133">
        <f t="shared" si="20"/>
        <v>16</v>
      </c>
      <c r="BF17" s="133">
        <f t="shared" si="21"/>
        <v>18</v>
      </c>
      <c r="BG17" s="133">
        <f t="shared" si="22"/>
        <v>18</v>
      </c>
      <c r="BH17" s="133">
        <f t="shared" si="23"/>
        <v>14</v>
      </c>
      <c r="BI17" s="133">
        <f t="shared" si="24"/>
        <v>16</v>
      </c>
      <c r="BJ17" s="133">
        <f t="shared" si="25"/>
        <v>16</v>
      </c>
      <c r="BK17" s="107">
        <f t="shared" si="29"/>
        <v>150</v>
      </c>
      <c r="BL17" s="108">
        <f t="shared" si="30"/>
        <v>8</v>
      </c>
      <c r="BM17" s="108">
        <f t="shared" si="31"/>
        <v>18</v>
      </c>
      <c r="BN17" s="109">
        <f t="shared" si="32"/>
        <v>142</v>
      </c>
      <c r="BO17" s="60"/>
    </row>
    <row r="18" spans="1:67" ht="13.8" x14ac:dyDescent="0.25">
      <c r="A18" s="110">
        <v>14</v>
      </c>
      <c r="B18" s="111" t="s">
        <v>39</v>
      </c>
      <c r="C18" s="134" t="s">
        <v>6</v>
      </c>
      <c r="D18" s="113"/>
      <c r="E18" s="114">
        <f t="shared" si="26"/>
        <v>1334.02</v>
      </c>
      <c r="F18" s="115">
        <f t="shared" si="0"/>
        <v>2.0200000000000173</v>
      </c>
      <c r="G18" s="113">
        <v>1332</v>
      </c>
      <c r="H18" s="116">
        <f t="shared" si="1"/>
        <v>36.272727272727252</v>
      </c>
      <c r="I18" s="117">
        <v>18</v>
      </c>
      <c r="J18" s="118">
        <v>12</v>
      </c>
      <c r="K18" s="119">
        <v>11</v>
      </c>
      <c r="L18" s="120">
        <f t="shared" si="2"/>
        <v>1295.7272727272727</v>
      </c>
      <c r="M18" s="158">
        <f t="shared" si="27"/>
        <v>126</v>
      </c>
      <c r="N18" s="164">
        <f t="shared" si="28"/>
        <v>118</v>
      </c>
      <c r="O18" s="122">
        <v>34</v>
      </c>
      <c r="P18" s="137">
        <v>2</v>
      </c>
      <c r="Q18" s="124">
        <v>1</v>
      </c>
      <c r="R18" s="125">
        <v>2</v>
      </c>
      <c r="S18" s="126">
        <v>33</v>
      </c>
      <c r="T18" s="128">
        <v>0</v>
      </c>
      <c r="U18" s="124">
        <v>2</v>
      </c>
      <c r="V18" s="127">
        <v>2</v>
      </c>
      <c r="W18" s="126">
        <v>9</v>
      </c>
      <c r="X18" s="128">
        <v>0</v>
      </c>
      <c r="Y18" s="126">
        <v>5</v>
      </c>
      <c r="Z18" s="128">
        <v>0</v>
      </c>
      <c r="AA18" s="126">
        <v>30</v>
      </c>
      <c r="AB18" s="138">
        <v>0</v>
      </c>
      <c r="AC18" s="122">
        <v>32</v>
      </c>
      <c r="AD18" s="123">
        <v>0</v>
      </c>
      <c r="AE18" s="129">
        <v>22</v>
      </c>
      <c r="AF18" s="125">
        <v>2</v>
      </c>
      <c r="AG18" s="124">
        <v>24</v>
      </c>
      <c r="AH18" s="127">
        <v>2</v>
      </c>
      <c r="AI18" s="124">
        <v>20</v>
      </c>
      <c r="AJ18" s="127">
        <v>2</v>
      </c>
      <c r="AK18" s="99"/>
      <c r="AL18" s="100">
        <f t="shared" si="3"/>
        <v>12</v>
      </c>
      <c r="AM18" s="99"/>
      <c r="AN18" s="130">
        <f t="shared" si="4"/>
        <v>1116</v>
      </c>
      <c r="AO18" s="108">
        <f t="shared" si="5"/>
        <v>1593</v>
      </c>
      <c r="AP18" s="131">
        <f t="shared" si="6"/>
        <v>1125</v>
      </c>
      <c r="AQ18" s="108">
        <f t="shared" si="7"/>
        <v>1557</v>
      </c>
      <c r="AR18" s="131">
        <f t="shared" si="8"/>
        <v>1388</v>
      </c>
      <c r="AS18" s="131">
        <f t="shared" si="9"/>
        <v>1453</v>
      </c>
      <c r="AT18" s="131">
        <f t="shared" si="10"/>
        <v>1196</v>
      </c>
      <c r="AU18" s="131">
        <f t="shared" si="11"/>
        <v>1158</v>
      </c>
      <c r="AV18" s="108">
        <f t="shared" si="12"/>
        <v>1224</v>
      </c>
      <c r="AW18" s="131">
        <f t="shared" si="13"/>
        <v>1215</v>
      </c>
      <c r="AX18" s="131">
        <f t="shared" si="14"/>
        <v>1228</v>
      </c>
      <c r="AY18" s="55"/>
      <c r="AZ18" s="132">
        <f t="shared" si="15"/>
        <v>8</v>
      </c>
      <c r="BA18" s="133">
        <f t="shared" si="16"/>
        <v>16</v>
      </c>
      <c r="BB18" s="133">
        <f t="shared" si="17"/>
        <v>12</v>
      </c>
      <c r="BC18" s="106">
        <f t="shared" si="18"/>
        <v>12</v>
      </c>
      <c r="BD18" s="133">
        <f t="shared" si="19"/>
        <v>16</v>
      </c>
      <c r="BE18" s="133">
        <f t="shared" si="20"/>
        <v>10</v>
      </c>
      <c r="BF18" s="133">
        <f t="shared" si="21"/>
        <v>12</v>
      </c>
      <c r="BG18" s="133">
        <f t="shared" si="22"/>
        <v>12</v>
      </c>
      <c r="BH18" s="133">
        <f t="shared" si="23"/>
        <v>8</v>
      </c>
      <c r="BI18" s="133">
        <f t="shared" si="24"/>
        <v>10</v>
      </c>
      <c r="BJ18" s="133">
        <f t="shared" si="25"/>
        <v>10</v>
      </c>
      <c r="BK18" s="107">
        <f t="shared" si="29"/>
        <v>126</v>
      </c>
      <c r="BL18" s="108">
        <f t="shared" si="30"/>
        <v>8</v>
      </c>
      <c r="BM18" s="108">
        <f t="shared" si="31"/>
        <v>16</v>
      </c>
      <c r="BN18" s="109">
        <f t="shared" si="32"/>
        <v>118</v>
      </c>
      <c r="BO18" s="60"/>
    </row>
    <row r="19" spans="1:67" ht="13.8" x14ac:dyDescent="0.25">
      <c r="A19" s="110">
        <v>15</v>
      </c>
      <c r="B19" s="111" t="s">
        <v>167</v>
      </c>
      <c r="C19" s="134" t="s">
        <v>33</v>
      </c>
      <c r="D19" s="113"/>
      <c r="E19" s="114">
        <f t="shared" si="26"/>
        <v>1341.96</v>
      </c>
      <c r="F19" s="115">
        <f t="shared" si="0"/>
        <v>25.960000000000019</v>
      </c>
      <c r="G19" s="113">
        <v>1316</v>
      </c>
      <c r="H19" s="116">
        <f t="shared" si="1"/>
        <v>18.36363636363626</v>
      </c>
      <c r="I19" s="117">
        <v>9</v>
      </c>
      <c r="J19" s="118">
        <v>14</v>
      </c>
      <c r="K19" s="119">
        <v>11</v>
      </c>
      <c r="L19" s="120">
        <f t="shared" si="2"/>
        <v>1297.6363636363637</v>
      </c>
      <c r="M19" s="158">
        <f t="shared" si="27"/>
        <v>124</v>
      </c>
      <c r="N19" s="164">
        <f t="shared" si="28"/>
        <v>118</v>
      </c>
      <c r="O19" s="122">
        <v>35</v>
      </c>
      <c r="P19" s="137">
        <v>2</v>
      </c>
      <c r="Q19" s="124">
        <v>4</v>
      </c>
      <c r="R19" s="138">
        <v>0</v>
      </c>
      <c r="S19" s="126">
        <v>37</v>
      </c>
      <c r="T19" s="127">
        <v>2</v>
      </c>
      <c r="U19" s="124">
        <v>9</v>
      </c>
      <c r="V19" s="128">
        <v>0</v>
      </c>
      <c r="W19" s="126">
        <v>31</v>
      </c>
      <c r="X19" s="127">
        <v>2</v>
      </c>
      <c r="Y19" s="126">
        <v>18</v>
      </c>
      <c r="Z19" s="128">
        <v>0</v>
      </c>
      <c r="AA19" s="126">
        <v>34</v>
      </c>
      <c r="AB19" s="125">
        <v>2</v>
      </c>
      <c r="AC19" s="122">
        <v>1</v>
      </c>
      <c r="AD19" s="123">
        <v>0</v>
      </c>
      <c r="AE19" s="129">
        <v>3</v>
      </c>
      <c r="AF19" s="125">
        <v>2</v>
      </c>
      <c r="AG19" s="124">
        <v>10</v>
      </c>
      <c r="AH19" s="127">
        <v>2</v>
      </c>
      <c r="AI19" s="124">
        <v>19</v>
      </c>
      <c r="AJ19" s="127">
        <v>2</v>
      </c>
      <c r="AK19" s="99"/>
      <c r="AL19" s="100">
        <f t="shared" si="3"/>
        <v>14</v>
      </c>
      <c r="AM19" s="99"/>
      <c r="AN19" s="130">
        <f t="shared" si="4"/>
        <v>1090</v>
      </c>
      <c r="AO19" s="108">
        <f t="shared" si="5"/>
        <v>1481</v>
      </c>
      <c r="AP19" s="131">
        <f t="shared" si="6"/>
        <v>1060</v>
      </c>
      <c r="AQ19" s="108">
        <f t="shared" si="7"/>
        <v>1388</v>
      </c>
      <c r="AR19" s="131">
        <f t="shared" si="8"/>
        <v>1180</v>
      </c>
      <c r="AS19" s="131">
        <f t="shared" si="9"/>
        <v>1273</v>
      </c>
      <c r="AT19" s="131">
        <f t="shared" si="10"/>
        <v>1116</v>
      </c>
      <c r="AU19" s="131">
        <f t="shared" si="11"/>
        <v>1593</v>
      </c>
      <c r="AV19" s="108">
        <f t="shared" si="12"/>
        <v>1494</v>
      </c>
      <c r="AW19" s="131">
        <f t="shared" si="13"/>
        <v>1348</v>
      </c>
      <c r="AX19" s="131">
        <f t="shared" si="14"/>
        <v>1251</v>
      </c>
      <c r="AY19" s="55"/>
      <c r="AZ19" s="132">
        <f t="shared" si="15"/>
        <v>8</v>
      </c>
      <c r="BA19" s="133">
        <f t="shared" si="16"/>
        <v>18</v>
      </c>
      <c r="BB19" s="133">
        <f t="shared" si="17"/>
        <v>6</v>
      </c>
      <c r="BC19" s="106">
        <f t="shared" si="18"/>
        <v>16</v>
      </c>
      <c r="BD19" s="133">
        <f t="shared" si="19"/>
        <v>8</v>
      </c>
      <c r="BE19" s="133">
        <f t="shared" si="20"/>
        <v>12</v>
      </c>
      <c r="BF19" s="133">
        <f t="shared" si="21"/>
        <v>8</v>
      </c>
      <c r="BG19" s="133">
        <f t="shared" si="22"/>
        <v>16</v>
      </c>
      <c r="BH19" s="133">
        <f t="shared" si="23"/>
        <v>8</v>
      </c>
      <c r="BI19" s="133">
        <f t="shared" si="24"/>
        <v>12</v>
      </c>
      <c r="BJ19" s="133">
        <f t="shared" si="25"/>
        <v>12</v>
      </c>
      <c r="BK19" s="107">
        <f t="shared" si="29"/>
        <v>124</v>
      </c>
      <c r="BL19" s="108">
        <f t="shared" si="30"/>
        <v>6</v>
      </c>
      <c r="BM19" s="108">
        <f t="shared" si="31"/>
        <v>18</v>
      </c>
      <c r="BN19" s="109">
        <f t="shared" si="32"/>
        <v>118</v>
      </c>
      <c r="BO19" s="60"/>
    </row>
    <row r="20" spans="1:67" ht="13.8" x14ac:dyDescent="0.25">
      <c r="A20" s="110">
        <v>16</v>
      </c>
      <c r="B20" s="111" t="s">
        <v>43</v>
      </c>
      <c r="C20" s="134" t="s">
        <v>9</v>
      </c>
      <c r="D20" s="113"/>
      <c r="E20" s="114">
        <f t="shared" si="26"/>
        <v>1291.28</v>
      </c>
      <c r="F20" s="115">
        <f t="shared" si="0"/>
        <v>11.279999999999983</v>
      </c>
      <c r="G20" s="113">
        <v>1280</v>
      </c>
      <c r="H20" s="116">
        <f t="shared" si="1"/>
        <v>-5.8181818181817562</v>
      </c>
      <c r="I20" s="117">
        <v>17</v>
      </c>
      <c r="J20" s="118">
        <v>12</v>
      </c>
      <c r="K20" s="119">
        <v>11</v>
      </c>
      <c r="L20" s="120">
        <f t="shared" si="2"/>
        <v>1285.8181818181818</v>
      </c>
      <c r="M20" s="158">
        <f t="shared" si="27"/>
        <v>130</v>
      </c>
      <c r="N20" s="164">
        <f t="shared" si="28"/>
        <v>124</v>
      </c>
      <c r="O20" s="122">
        <v>36</v>
      </c>
      <c r="P20" s="137">
        <v>2</v>
      </c>
      <c r="Q20" s="124">
        <v>3</v>
      </c>
      <c r="R20" s="125">
        <v>2</v>
      </c>
      <c r="S20" s="126">
        <v>4</v>
      </c>
      <c r="T20" s="128">
        <v>0</v>
      </c>
      <c r="U20" s="124">
        <v>6</v>
      </c>
      <c r="V20" s="127">
        <v>2</v>
      </c>
      <c r="W20" s="126">
        <v>8</v>
      </c>
      <c r="X20" s="128">
        <v>0</v>
      </c>
      <c r="Y20" s="126">
        <v>26</v>
      </c>
      <c r="Z20" s="127">
        <v>2</v>
      </c>
      <c r="AA20" s="126">
        <v>20</v>
      </c>
      <c r="AB20" s="125">
        <v>2</v>
      </c>
      <c r="AC20" s="122">
        <v>12</v>
      </c>
      <c r="AD20" s="123">
        <v>0</v>
      </c>
      <c r="AE20" s="129">
        <v>30</v>
      </c>
      <c r="AF20" s="138">
        <v>0</v>
      </c>
      <c r="AG20" s="124">
        <v>32</v>
      </c>
      <c r="AH20" s="128">
        <v>0</v>
      </c>
      <c r="AI20" s="124">
        <v>34</v>
      </c>
      <c r="AJ20" s="127">
        <v>2</v>
      </c>
      <c r="AK20" s="99"/>
      <c r="AL20" s="100">
        <f t="shared" si="3"/>
        <v>12</v>
      </c>
      <c r="AM20" s="99"/>
      <c r="AN20" s="130">
        <f t="shared" si="4"/>
        <v>1064</v>
      </c>
      <c r="AO20" s="108">
        <f t="shared" si="5"/>
        <v>1494</v>
      </c>
      <c r="AP20" s="131">
        <f t="shared" si="6"/>
        <v>1481</v>
      </c>
      <c r="AQ20" s="108">
        <f t="shared" si="7"/>
        <v>1441</v>
      </c>
      <c r="AR20" s="131">
        <f t="shared" si="8"/>
        <v>1406</v>
      </c>
      <c r="AS20" s="131">
        <f t="shared" si="9"/>
        <v>1212</v>
      </c>
      <c r="AT20" s="131">
        <f t="shared" si="10"/>
        <v>1228</v>
      </c>
      <c r="AU20" s="131">
        <f t="shared" si="11"/>
        <v>1348</v>
      </c>
      <c r="AV20" s="108">
        <f t="shared" si="12"/>
        <v>1196</v>
      </c>
      <c r="AW20" s="131">
        <f t="shared" si="13"/>
        <v>1158</v>
      </c>
      <c r="AX20" s="131">
        <f t="shared" si="14"/>
        <v>1116</v>
      </c>
      <c r="AY20" s="55"/>
      <c r="AZ20" s="132">
        <f t="shared" si="15"/>
        <v>6</v>
      </c>
      <c r="BA20" s="133">
        <f t="shared" si="16"/>
        <v>8</v>
      </c>
      <c r="BB20" s="133">
        <f t="shared" si="17"/>
        <v>18</v>
      </c>
      <c r="BC20" s="106">
        <f t="shared" si="18"/>
        <v>16</v>
      </c>
      <c r="BD20" s="133">
        <f t="shared" si="19"/>
        <v>14</v>
      </c>
      <c r="BE20" s="133">
        <f t="shared" si="20"/>
        <v>14</v>
      </c>
      <c r="BF20" s="133">
        <f t="shared" si="21"/>
        <v>10</v>
      </c>
      <c r="BG20" s="133">
        <f t="shared" si="22"/>
        <v>12</v>
      </c>
      <c r="BH20" s="133">
        <f t="shared" si="23"/>
        <v>12</v>
      </c>
      <c r="BI20" s="133">
        <f t="shared" si="24"/>
        <v>12</v>
      </c>
      <c r="BJ20" s="133">
        <f t="shared" si="25"/>
        <v>8</v>
      </c>
      <c r="BK20" s="107">
        <f t="shared" si="29"/>
        <v>130</v>
      </c>
      <c r="BL20" s="108">
        <f t="shared" si="30"/>
        <v>6</v>
      </c>
      <c r="BM20" s="108">
        <f t="shared" si="31"/>
        <v>18</v>
      </c>
      <c r="BN20" s="109">
        <f t="shared" si="32"/>
        <v>124</v>
      </c>
      <c r="BO20" s="60"/>
    </row>
    <row r="21" spans="1:67" ht="13.8" x14ac:dyDescent="0.25">
      <c r="A21" s="110">
        <v>17</v>
      </c>
      <c r="B21" s="111" t="s">
        <v>5</v>
      </c>
      <c r="C21" s="134" t="s">
        <v>6</v>
      </c>
      <c r="D21" s="113"/>
      <c r="E21" s="114">
        <f t="shared" si="26"/>
        <v>1255.8599999999999</v>
      </c>
      <c r="F21" s="115">
        <f t="shared" si="0"/>
        <v>-23.14</v>
      </c>
      <c r="G21" s="163">
        <v>1279</v>
      </c>
      <c r="H21" s="116">
        <f t="shared" si="1"/>
        <v>59.727272727272748</v>
      </c>
      <c r="I21" s="117">
        <v>29</v>
      </c>
      <c r="J21" s="118">
        <v>10</v>
      </c>
      <c r="K21" s="119">
        <v>11</v>
      </c>
      <c r="L21" s="120">
        <f t="shared" si="2"/>
        <v>1219.2727272727273</v>
      </c>
      <c r="M21" s="158">
        <f t="shared" si="27"/>
        <v>102</v>
      </c>
      <c r="N21" s="164">
        <f t="shared" si="28"/>
        <v>96</v>
      </c>
      <c r="O21" s="122">
        <v>37</v>
      </c>
      <c r="P21" s="123">
        <v>0</v>
      </c>
      <c r="Q21" s="124">
        <v>32</v>
      </c>
      <c r="R21" s="125">
        <v>2</v>
      </c>
      <c r="S21" s="126">
        <v>1</v>
      </c>
      <c r="T21" s="128">
        <v>0</v>
      </c>
      <c r="U21" s="124">
        <v>3</v>
      </c>
      <c r="V21" s="128">
        <v>0</v>
      </c>
      <c r="W21" s="126">
        <v>30</v>
      </c>
      <c r="X21" s="128">
        <v>0</v>
      </c>
      <c r="Y21" s="126">
        <v>38</v>
      </c>
      <c r="Z21" s="128">
        <v>0</v>
      </c>
      <c r="AA21" s="126">
        <v>36</v>
      </c>
      <c r="AB21" s="125">
        <v>2</v>
      </c>
      <c r="AC21" s="122">
        <v>25</v>
      </c>
      <c r="AD21" s="137">
        <v>2</v>
      </c>
      <c r="AE21" s="129">
        <v>24</v>
      </c>
      <c r="AF21" s="138">
        <v>0</v>
      </c>
      <c r="AG21" s="124">
        <v>22</v>
      </c>
      <c r="AH21" s="127">
        <v>2</v>
      </c>
      <c r="AI21" s="124">
        <v>31</v>
      </c>
      <c r="AJ21" s="127">
        <v>2</v>
      </c>
      <c r="AK21" s="99"/>
      <c r="AL21" s="100">
        <f t="shared" si="3"/>
        <v>10</v>
      </c>
      <c r="AM21" s="99"/>
      <c r="AN21" s="130">
        <f t="shared" si="4"/>
        <v>1060</v>
      </c>
      <c r="AO21" s="108">
        <f t="shared" si="5"/>
        <v>1158</v>
      </c>
      <c r="AP21" s="131">
        <f t="shared" si="6"/>
        <v>1593</v>
      </c>
      <c r="AQ21" s="108">
        <f t="shared" si="7"/>
        <v>1494</v>
      </c>
      <c r="AR21" s="131">
        <f t="shared" si="8"/>
        <v>1196</v>
      </c>
      <c r="AS21" s="131">
        <f t="shared" si="9"/>
        <v>1015</v>
      </c>
      <c r="AT21" s="131">
        <f t="shared" si="10"/>
        <v>1064</v>
      </c>
      <c r="AU21" s="131">
        <f t="shared" si="11"/>
        <v>1213</v>
      </c>
      <c r="AV21" s="108">
        <f t="shared" si="12"/>
        <v>1215</v>
      </c>
      <c r="AW21" s="131">
        <f t="shared" si="13"/>
        <v>1224</v>
      </c>
      <c r="AX21" s="131">
        <f t="shared" si="14"/>
        <v>1180</v>
      </c>
      <c r="AY21" s="55"/>
      <c r="AZ21" s="132">
        <f t="shared" si="15"/>
        <v>6</v>
      </c>
      <c r="BA21" s="133">
        <f t="shared" si="16"/>
        <v>12</v>
      </c>
      <c r="BB21" s="133">
        <f t="shared" si="17"/>
        <v>16</v>
      </c>
      <c r="BC21" s="106">
        <f t="shared" si="18"/>
        <v>8</v>
      </c>
      <c r="BD21" s="133">
        <f t="shared" si="19"/>
        <v>12</v>
      </c>
      <c r="BE21" s="133">
        <f t="shared" si="20"/>
        <v>6</v>
      </c>
      <c r="BF21" s="133">
        <f t="shared" si="21"/>
        <v>6</v>
      </c>
      <c r="BG21" s="133">
        <f t="shared" si="22"/>
        <v>10</v>
      </c>
      <c r="BH21" s="133">
        <f t="shared" si="23"/>
        <v>10</v>
      </c>
      <c r="BI21" s="133">
        <f t="shared" si="24"/>
        <v>8</v>
      </c>
      <c r="BJ21" s="133">
        <f t="shared" si="25"/>
        <v>8</v>
      </c>
      <c r="BK21" s="107">
        <f t="shared" si="29"/>
        <v>102</v>
      </c>
      <c r="BL21" s="108">
        <f t="shared" si="30"/>
        <v>6</v>
      </c>
      <c r="BM21" s="108">
        <f t="shared" si="31"/>
        <v>16</v>
      </c>
      <c r="BN21" s="109">
        <f t="shared" si="32"/>
        <v>96</v>
      </c>
      <c r="BO21" s="60"/>
    </row>
    <row r="22" spans="1:67" ht="13.8" x14ac:dyDescent="0.25">
      <c r="A22" s="110">
        <v>18</v>
      </c>
      <c r="B22" s="111" t="s">
        <v>169</v>
      </c>
      <c r="C22" s="134" t="s">
        <v>6</v>
      </c>
      <c r="D22" s="113"/>
      <c r="E22" s="114">
        <f t="shared" si="26"/>
        <v>1293.24</v>
      </c>
      <c r="F22" s="115">
        <f t="shared" si="0"/>
        <v>20.239999999999991</v>
      </c>
      <c r="G22" s="113">
        <v>1273</v>
      </c>
      <c r="H22" s="116">
        <f t="shared" si="1"/>
        <v>-46.545454545454504</v>
      </c>
      <c r="I22" s="117">
        <v>12</v>
      </c>
      <c r="J22" s="118">
        <v>12</v>
      </c>
      <c r="K22" s="119">
        <v>11</v>
      </c>
      <c r="L22" s="120">
        <f t="shared" si="2"/>
        <v>1319.5454545454545</v>
      </c>
      <c r="M22" s="158">
        <f t="shared" si="27"/>
        <v>136</v>
      </c>
      <c r="N22" s="164">
        <f t="shared" si="28"/>
        <v>130</v>
      </c>
      <c r="O22" s="122">
        <v>38</v>
      </c>
      <c r="P22" s="137">
        <v>2</v>
      </c>
      <c r="Q22" s="124">
        <v>5</v>
      </c>
      <c r="R22" s="125">
        <v>2</v>
      </c>
      <c r="S22" s="126">
        <v>7</v>
      </c>
      <c r="T22" s="128">
        <v>0</v>
      </c>
      <c r="U22" s="124">
        <v>1</v>
      </c>
      <c r="V22" s="128">
        <v>0</v>
      </c>
      <c r="W22" s="126">
        <v>2</v>
      </c>
      <c r="X22" s="127">
        <v>2</v>
      </c>
      <c r="Y22" s="126">
        <v>15</v>
      </c>
      <c r="Z22" s="127">
        <v>2</v>
      </c>
      <c r="AA22" s="126">
        <v>9</v>
      </c>
      <c r="AB22" s="138">
        <v>0</v>
      </c>
      <c r="AC22" s="122">
        <v>30</v>
      </c>
      <c r="AD22" s="123">
        <v>0</v>
      </c>
      <c r="AE22" s="129">
        <v>31</v>
      </c>
      <c r="AF22" s="125">
        <v>2</v>
      </c>
      <c r="AG22" s="124">
        <v>28</v>
      </c>
      <c r="AH22" s="127">
        <v>2</v>
      </c>
      <c r="AI22" s="124">
        <v>26</v>
      </c>
      <c r="AJ22" s="128">
        <v>0</v>
      </c>
      <c r="AK22" s="99"/>
      <c r="AL22" s="100">
        <f t="shared" si="3"/>
        <v>12</v>
      </c>
      <c r="AM22" s="99"/>
      <c r="AN22" s="130">
        <f t="shared" si="4"/>
        <v>1015</v>
      </c>
      <c r="AO22" s="108">
        <f t="shared" si="5"/>
        <v>1453</v>
      </c>
      <c r="AP22" s="131">
        <f t="shared" si="6"/>
        <v>1406</v>
      </c>
      <c r="AQ22" s="108">
        <f t="shared" si="7"/>
        <v>1593</v>
      </c>
      <c r="AR22" s="131">
        <f t="shared" si="8"/>
        <v>1557</v>
      </c>
      <c r="AS22" s="131">
        <f t="shared" si="9"/>
        <v>1316</v>
      </c>
      <c r="AT22" s="131">
        <f t="shared" si="10"/>
        <v>1388</v>
      </c>
      <c r="AU22" s="131">
        <f t="shared" si="11"/>
        <v>1196</v>
      </c>
      <c r="AV22" s="108">
        <f t="shared" si="12"/>
        <v>1180</v>
      </c>
      <c r="AW22" s="131">
        <f t="shared" si="13"/>
        <v>1199</v>
      </c>
      <c r="AX22" s="131">
        <f t="shared" si="14"/>
        <v>1212</v>
      </c>
      <c r="AY22" s="55"/>
      <c r="AZ22" s="132">
        <f t="shared" si="15"/>
        <v>6</v>
      </c>
      <c r="BA22" s="133">
        <f t="shared" si="16"/>
        <v>10</v>
      </c>
      <c r="BB22" s="133">
        <f t="shared" si="17"/>
        <v>18</v>
      </c>
      <c r="BC22" s="106">
        <f t="shared" si="18"/>
        <v>16</v>
      </c>
      <c r="BD22" s="133">
        <f t="shared" si="19"/>
        <v>12</v>
      </c>
      <c r="BE22" s="133">
        <f t="shared" si="20"/>
        <v>14</v>
      </c>
      <c r="BF22" s="133">
        <f t="shared" si="21"/>
        <v>16</v>
      </c>
      <c r="BG22" s="133">
        <f t="shared" si="22"/>
        <v>12</v>
      </c>
      <c r="BH22" s="133">
        <f t="shared" si="23"/>
        <v>8</v>
      </c>
      <c r="BI22" s="133">
        <f t="shared" si="24"/>
        <v>10</v>
      </c>
      <c r="BJ22" s="133">
        <f t="shared" si="25"/>
        <v>14</v>
      </c>
      <c r="BK22" s="107">
        <f t="shared" si="29"/>
        <v>136</v>
      </c>
      <c r="BL22" s="108">
        <f t="shared" si="30"/>
        <v>6</v>
      </c>
      <c r="BM22" s="108">
        <f t="shared" si="31"/>
        <v>18</v>
      </c>
      <c r="BN22" s="109">
        <f t="shared" si="32"/>
        <v>130</v>
      </c>
      <c r="BO22" s="60"/>
    </row>
    <row r="23" spans="1:67" ht="13.8" x14ac:dyDescent="0.25">
      <c r="A23" s="110">
        <v>19</v>
      </c>
      <c r="B23" s="111" t="s">
        <v>106</v>
      </c>
      <c r="C23" s="134" t="s">
        <v>6</v>
      </c>
      <c r="D23" s="113"/>
      <c r="E23" s="114">
        <f t="shared" si="26"/>
        <v>1266.6199999999999</v>
      </c>
      <c r="F23" s="115">
        <f t="shared" si="0"/>
        <v>15.619999999999994</v>
      </c>
      <c r="G23" s="113">
        <v>1251</v>
      </c>
      <c r="H23" s="116">
        <f t="shared" si="1"/>
        <v>-25.545454545454504</v>
      </c>
      <c r="I23" s="117">
        <v>14</v>
      </c>
      <c r="J23" s="118">
        <v>12</v>
      </c>
      <c r="K23" s="119">
        <v>11</v>
      </c>
      <c r="L23" s="120">
        <f t="shared" si="2"/>
        <v>1276.5454545454545</v>
      </c>
      <c r="M23" s="158">
        <f t="shared" si="27"/>
        <v>132</v>
      </c>
      <c r="N23" s="164">
        <f t="shared" si="28"/>
        <v>128</v>
      </c>
      <c r="O23" s="122">
        <v>39</v>
      </c>
      <c r="P23" s="137">
        <v>2</v>
      </c>
      <c r="Q23" s="124">
        <v>6</v>
      </c>
      <c r="R23" s="125">
        <v>2</v>
      </c>
      <c r="S23" s="126">
        <v>8</v>
      </c>
      <c r="T23" s="128">
        <v>0</v>
      </c>
      <c r="U23" s="124">
        <v>20</v>
      </c>
      <c r="V23" s="128">
        <v>0</v>
      </c>
      <c r="W23" s="126">
        <v>23</v>
      </c>
      <c r="X23" s="127">
        <v>2</v>
      </c>
      <c r="Y23" s="126">
        <v>21</v>
      </c>
      <c r="Z23" s="128">
        <v>0</v>
      </c>
      <c r="AA23" s="126">
        <v>31</v>
      </c>
      <c r="AB23" s="125">
        <v>2</v>
      </c>
      <c r="AC23" s="122">
        <v>29</v>
      </c>
      <c r="AD23" s="137">
        <v>2</v>
      </c>
      <c r="AE23" s="129">
        <v>10</v>
      </c>
      <c r="AF23" s="125">
        <v>2</v>
      </c>
      <c r="AG23" s="124">
        <v>4</v>
      </c>
      <c r="AH23" s="128">
        <v>0</v>
      </c>
      <c r="AI23" s="124">
        <v>15</v>
      </c>
      <c r="AJ23" s="128">
        <v>0</v>
      </c>
      <c r="AK23" s="99"/>
      <c r="AL23" s="100">
        <f t="shared" si="3"/>
        <v>12</v>
      </c>
      <c r="AM23" s="99"/>
      <c r="AN23" s="130">
        <f t="shared" si="4"/>
        <v>1000</v>
      </c>
      <c r="AO23" s="108">
        <f t="shared" si="5"/>
        <v>1441</v>
      </c>
      <c r="AP23" s="131">
        <f t="shared" si="6"/>
        <v>1406</v>
      </c>
      <c r="AQ23" s="108">
        <f t="shared" si="7"/>
        <v>1228</v>
      </c>
      <c r="AR23" s="131">
        <f t="shared" si="8"/>
        <v>1216</v>
      </c>
      <c r="AS23" s="131">
        <f t="shared" si="9"/>
        <v>1228</v>
      </c>
      <c r="AT23" s="131">
        <f t="shared" si="10"/>
        <v>1180</v>
      </c>
      <c r="AU23" s="131">
        <f t="shared" si="11"/>
        <v>1198</v>
      </c>
      <c r="AV23" s="108">
        <f t="shared" si="12"/>
        <v>1348</v>
      </c>
      <c r="AW23" s="131">
        <f t="shared" si="13"/>
        <v>1481</v>
      </c>
      <c r="AX23" s="131">
        <f t="shared" si="14"/>
        <v>1316</v>
      </c>
      <c r="AY23" s="55"/>
      <c r="AZ23" s="132">
        <f t="shared" si="15"/>
        <v>4</v>
      </c>
      <c r="BA23" s="133">
        <f t="shared" si="16"/>
        <v>16</v>
      </c>
      <c r="BB23" s="133">
        <f t="shared" si="17"/>
        <v>14</v>
      </c>
      <c r="BC23" s="106">
        <f t="shared" si="18"/>
        <v>10</v>
      </c>
      <c r="BD23" s="133">
        <f t="shared" si="19"/>
        <v>14</v>
      </c>
      <c r="BE23" s="133">
        <f t="shared" si="20"/>
        <v>12</v>
      </c>
      <c r="BF23" s="133">
        <f t="shared" si="21"/>
        <v>8</v>
      </c>
      <c r="BG23" s="133">
        <f t="shared" si="22"/>
        <v>10</v>
      </c>
      <c r="BH23" s="133">
        <f t="shared" si="23"/>
        <v>12</v>
      </c>
      <c r="BI23" s="133">
        <f t="shared" si="24"/>
        <v>18</v>
      </c>
      <c r="BJ23" s="133">
        <f t="shared" si="25"/>
        <v>14</v>
      </c>
      <c r="BK23" s="107">
        <f t="shared" si="29"/>
        <v>132</v>
      </c>
      <c r="BL23" s="108">
        <f t="shared" si="30"/>
        <v>4</v>
      </c>
      <c r="BM23" s="108">
        <f t="shared" si="31"/>
        <v>18</v>
      </c>
      <c r="BN23" s="109">
        <f t="shared" si="32"/>
        <v>128</v>
      </c>
      <c r="BO23" s="60"/>
    </row>
    <row r="24" spans="1:67" ht="13.8" x14ac:dyDescent="0.25">
      <c r="A24" s="110">
        <v>20</v>
      </c>
      <c r="B24" s="111" t="s">
        <v>171</v>
      </c>
      <c r="C24" s="134" t="s">
        <v>170</v>
      </c>
      <c r="D24" s="113"/>
      <c r="E24" s="114">
        <f t="shared" si="26"/>
        <v>1241.04</v>
      </c>
      <c r="F24" s="115">
        <f t="shared" si="0"/>
        <v>13.04000000000002</v>
      </c>
      <c r="G24" s="113">
        <v>1228</v>
      </c>
      <c r="H24" s="116">
        <f t="shared" si="1"/>
        <v>-104.72727272727275</v>
      </c>
      <c r="I24" s="117">
        <v>22</v>
      </c>
      <c r="J24" s="118">
        <v>10</v>
      </c>
      <c r="K24" s="119">
        <v>11</v>
      </c>
      <c r="L24" s="120">
        <f t="shared" si="2"/>
        <v>1332.7272727272727</v>
      </c>
      <c r="M24" s="158">
        <f t="shared" si="27"/>
        <v>132</v>
      </c>
      <c r="N24" s="164">
        <f t="shared" si="28"/>
        <v>128</v>
      </c>
      <c r="O24" s="122">
        <v>40</v>
      </c>
      <c r="P24" s="137">
        <v>2</v>
      </c>
      <c r="Q24" s="124">
        <v>7</v>
      </c>
      <c r="R24" s="138">
        <v>0</v>
      </c>
      <c r="S24" s="126">
        <v>3</v>
      </c>
      <c r="T24" s="127">
        <v>2</v>
      </c>
      <c r="U24" s="124">
        <v>19</v>
      </c>
      <c r="V24" s="127">
        <v>2</v>
      </c>
      <c r="W24" s="126">
        <v>1</v>
      </c>
      <c r="X24" s="128">
        <v>0</v>
      </c>
      <c r="Y24" s="126">
        <v>29</v>
      </c>
      <c r="Z24" s="127">
        <v>2</v>
      </c>
      <c r="AA24" s="126">
        <v>16</v>
      </c>
      <c r="AB24" s="138">
        <v>0</v>
      </c>
      <c r="AC24" s="122">
        <v>5</v>
      </c>
      <c r="AD24" s="137">
        <v>2</v>
      </c>
      <c r="AE24" s="129">
        <v>6</v>
      </c>
      <c r="AF24" s="138">
        <v>0</v>
      </c>
      <c r="AG24" s="124">
        <v>26</v>
      </c>
      <c r="AH24" s="128">
        <v>0</v>
      </c>
      <c r="AI24" s="124">
        <v>14</v>
      </c>
      <c r="AJ24" s="128">
        <v>0</v>
      </c>
      <c r="AK24" s="99"/>
      <c r="AL24" s="100">
        <f t="shared" si="3"/>
        <v>10</v>
      </c>
      <c r="AM24" s="99"/>
      <c r="AN24" s="130">
        <f t="shared" si="4"/>
        <v>1000</v>
      </c>
      <c r="AO24" s="108">
        <f t="shared" si="5"/>
        <v>1406</v>
      </c>
      <c r="AP24" s="131">
        <f t="shared" si="6"/>
        <v>1494</v>
      </c>
      <c r="AQ24" s="108">
        <f t="shared" si="7"/>
        <v>1251</v>
      </c>
      <c r="AR24" s="131">
        <f t="shared" si="8"/>
        <v>1593</v>
      </c>
      <c r="AS24" s="131">
        <f t="shared" si="9"/>
        <v>1198</v>
      </c>
      <c r="AT24" s="131">
        <f t="shared" si="10"/>
        <v>1280</v>
      </c>
      <c r="AU24" s="131">
        <f t="shared" si="11"/>
        <v>1453</v>
      </c>
      <c r="AV24" s="108">
        <f t="shared" si="12"/>
        <v>1441</v>
      </c>
      <c r="AW24" s="131">
        <f t="shared" si="13"/>
        <v>1212</v>
      </c>
      <c r="AX24" s="131">
        <f t="shared" si="14"/>
        <v>1332</v>
      </c>
      <c r="AY24" s="55"/>
      <c r="AZ24" s="132">
        <f t="shared" si="15"/>
        <v>4</v>
      </c>
      <c r="BA24" s="133">
        <f t="shared" si="16"/>
        <v>18</v>
      </c>
      <c r="BB24" s="133">
        <f t="shared" si="17"/>
        <v>8</v>
      </c>
      <c r="BC24" s="106">
        <f t="shared" si="18"/>
        <v>12</v>
      </c>
      <c r="BD24" s="133">
        <f t="shared" si="19"/>
        <v>16</v>
      </c>
      <c r="BE24" s="133">
        <f t="shared" si="20"/>
        <v>10</v>
      </c>
      <c r="BF24" s="133">
        <f t="shared" si="21"/>
        <v>12</v>
      </c>
      <c r="BG24" s="133">
        <f t="shared" si="22"/>
        <v>10</v>
      </c>
      <c r="BH24" s="133">
        <f t="shared" si="23"/>
        <v>16</v>
      </c>
      <c r="BI24" s="133">
        <f t="shared" si="24"/>
        <v>14</v>
      </c>
      <c r="BJ24" s="133">
        <f t="shared" si="25"/>
        <v>12</v>
      </c>
      <c r="BK24" s="107">
        <f t="shared" si="29"/>
        <v>132</v>
      </c>
      <c r="BL24" s="108">
        <f t="shared" si="30"/>
        <v>4</v>
      </c>
      <c r="BM24" s="108">
        <f t="shared" si="31"/>
        <v>18</v>
      </c>
      <c r="BN24" s="109">
        <f t="shared" si="32"/>
        <v>128</v>
      </c>
      <c r="BO24" s="60"/>
    </row>
    <row r="25" spans="1:67" ht="13.8" x14ac:dyDescent="0.25">
      <c r="A25" s="110">
        <v>21</v>
      </c>
      <c r="B25" s="111" t="s">
        <v>35</v>
      </c>
      <c r="C25" s="134" t="s">
        <v>33</v>
      </c>
      <c r="D25" s="113"/>
      <c r="E25" s="114">
        <f t="shared" si="26"/>
        <v>1258.1199999999999</v>
      </c>
      <c r="F25" s="115">
        <f t="shared" si="0"/>
        <v>30.120000000000005</v>
      </c>
      <c r="G25" s="113">
        <v>1228</v>
      </c>
      <c r="H25" s="116">
        <f t="shared" si="1"/>
        <v>-91.454545454545496</v>
      </c>
      <c r="I25" s="117">
        <v>16</v>
      </c>
      <c r="J25" s="165">
        <v>12</v>
      </c>
      <c r="K25" s="119">
        <v>11</v>
      </c>
      <c r="L25" s="120">
        <f t="shared" si="2"/>
        <v>1319.4545454545455</v>
      </c>
      <c r="M25" s="158">
        <f t="shared" si="27"/>
        <v>132</v>
      </c>
      <c r="N25" s="164">
        <f t="shared" si="28"/>
        <v>124</v>
      </c>
      <c r="O25" s="122">
        <v>1</v>
      </c>
      <c r="P25" s="123">
        <v>0</v>
      </c>
      <c r="Q25" s="124">
        <v>34</v>
      </c>
      <c r="R25" s="125">
        <v>2</v>
      </c>
      <c r="S25" s="126">
        <v>5</v>
      </c>
      <c r="T25" s="127">
        <v>2</v>
      </c>
      <c r="U25" s="124">
        <v>13</v>
      </c>
      <c r="V25" s="128">
        <v>0</v>
      </c>
      <c r="W25" s="126">
        <v>25</v>
      </c>
      <c r="X25" s="127">
        <v>2</v>
      </c>
      <c r="Y25" s="126">
        <v>19</v>
      </c>
      <c r="Z25" s="127">
        <v>2</v>
      </c>
      <c r="AA25" s="126">
        <v>10</v>
      </c>
      <c r="AB25" s="138">
        <v>0</v>
      </c>
      <c r="AC25" s="122">
        <v>6</v>
      </c>
      <c r="AD25" s="123">
        <v>0</v>
      </c>
      <c r="AE25" s="129">
        <v>11</v>
      </c>
      <c r="AF25" s="125">
        <v>2</v>
      </c>
      <c r="AG25" s="124">
        <v>23</v>
      </c>
      <c r="AH25" s="128">
        <v>0</v>
      </c>
      <c r="AI25" s="124">
        <v>28</v>
      </c>
      <c r="AJ25" s="127">
        <v>2</v>
      </c>
      <c r="AK25" s="99"/>
      <c r="AL25" s="100">
        <f t="shared" si="3"/>
        <v>12</v>
      </c>
      <c r="AM25" s="99"/>
      <c r="AN25" s="130">
        <f t="shared" si="4"/>
        <v>1593</v>
      </c>
      <c r="AO25" s="108">
        <f t="shared" si="5"/>
        <v>1116</v>
      </c>
      <c r="AP25" s="131">
        <f t="shared" si="6"/>
        <v>1453</v>
      </c>
      <c r="AQ25" s="108">
        <f t="shared" si="7"/>
        <v>1336</v>
      </c>
      <c r="AR25" s="131">
        <f t="shared" si="8"/>
        <v>1213</v>
      </c>
      <c r="AS25" s="131">
        <f t="shared" si="9"/>
        <v>1251</v>
      </c>
      <c r="AT25" s="131">
        <f t="shared" si="10"/>
        <v>1348</v>
      </c>
      <c r="AU25" s="131">
        <f t="shared" si="11"/>
        <v>1441</v>
      </c>
      <c r="AV25" s="108">
        <f t="shared" si="12"/>
        <v>1348</v>
      </c>
      <c r="AW25" s="131">
        <f t="shared" si="13"/>
        <v>1216</v>
      </c>
      <c r="AX25" s="131">
        <f t="shared" si="14"/>
        <v>1199</v>
      </c>
      <c r="AY25" s="55"/>
      <c r="AZ25" s="132">
        <f t="shared" si="15"/>
        <v>16</v>
      </c>
      <c r="BA25" s="133">
        <f t="shared" si="16"/>
        <v>8</v>
      </c>
      <c r="BB25" s="133">
        <f t="shared" si="17"/>
        <v>10</v>
      </c>
      <c r="BC25" s="106">
        <f t="shared" si="18"/>
        <v>14</v>
      </c>
      <c r="BD25" s="133">
        <f t="shared" si="19"/>
        <v>10</v>
      </c>
      <c r="BE25" s="133">
        <f t="shared" si="20"/>
        <v>12</v>
      </c>
      <c r="BF25" s="133">
        <f t="shared" si="21"/>
        <v>12</v>
      </c>
      <c r="BG25" s="133">
        <f t="shared" si="22"/>
        <v>16</v>
      </c>
      <c r="BH25" s="133">
        <f t="shared" si="23"/>
        <v>10</v>
      </c>
      <c r="BI25" s="133">
        <f t="shared" si="24"/>
        <v>14</v>
      </c>
      <c r="BJ25" s="133">
        <f t="shared" si="25"/>
        <v>10</v>
      </c>
      <c r="BK25" s="107">
        <f t="shared" si="29"/>
        <v>132</v>
      </c>
      <c r="BL25" s="108">
        <f t="shared" si="30"/>
        <v>8</v>
      </c>
      <c r="BM25" s="108">
        <f t="shared" si="31"/>
        <v>16</v>
      </c>
      <c r="BN25" s="109">
        <f t="shared" si="32"/>
        <v>124</v>
      </c>
      <c r="BO25" s="60"/>
    </row>
    <row r="26" spans="1:67" ht="13.8" x14ac:dyDescent="0.25">
      <c r="A26" s="110">
        <v>22</v>
      </c>
      <c r="B26" s="111" t="s">
        <v>172</v>
      </c>
      <c r="C26" s="134" t="s">
        <v>180</v>
      </c>
      <c r="D26" s="113"/>
      <c r="E26" s="114">
        <f t="shared" si="26"/>
        <v>1196.02</v>
      </c>
      <c r="F26" s="115">
        <f t="shared" si="0"/>
        <v>-27.979999999999983</v>
      </c>
      <c r="G26" s="113">
        <v>1224</v>
      </c>
      <c r="H26" s="116">
        <f t="shared" si="1"/>
        <v>-9.1818181818182438</v>
      </c>
      <c r="I26" s="117">
        <v>33</v>
      </c>
      <c r="J26" s="118">
        <v>8</v>
      </c>
      <c r="K26" s="119">
        <v>11</v>
      </c>
      <c r="L26" s="120">
        <f t="shared" si="2"/>
        <v>1233.1818181818182</v>
      </c>
      <c r="M26" s="158">
        <f t="shared" si="27"/>
        <v>108</v>
      </c>
      <c r="N26" s="164">
        <f t="shared" si="28"/>
        <v>104</v>
      </c>
      <c r="O26" s="122">
        <v>2</v>
      </c>
      <c r="P26" s="137">
        <v>2</v>
      </c>
      <c r="Q26" s="124">
        <v>8</v>
      </c>
      <c r="R26" s="138">
        <v>0</v>
      </c>
      <c r="S26" s="126">
        <v>6</v>
      </c>
      <c r="T26" s="128">
        <v>0</v>
      </c>
      <c r="U26" s="124">
        <v>36</v>
      </c>
      <c r="V26" s="128">
        <v>0</v>
      </c>
      <c r="W26" s="126">
        <v>35</v>
      </c>
      <c r="X26" s="127">
        <v>2</v>
      </c>
      <c r="Y26" s="126">
        <v>31</v>
      </c>
      <c r="Z26" s="128">
        <v>0</v>
      </c>
      <c r="AA26" s="126">
        <v>40</v>
      </c>
      <c r="AB26" s="125">
        <v>2</v>
      </c>
      <c r="AC26" s="122">
        <v>23</v>
      </c>
      <c r="AD26" s="123">
        <v>0</v>
      </c>
      <c r="AE26" s="129">
        <v>14</v>
      </c>
      <c r="AF26" s="138">
        <v>0</v>
      </c>
      <c r="AG26" s="124">
        <v>17</v>
      </c>
      <c r="AH26" s="128">
        <v>0</v>
      </c>
      <c r="AI26" s="124">
        <v>39</v>
      </c>
      <c r="AJ26" s="127">
        <v>2</v>
      </c>
      <c r="AK26" s="99"/>
      <c r="AL26" s="100">
        <f t="shared" si="3"/>
        <v>8</v>
      </c>
      <c r="AM26" s="99"/>
      <c r="AN26" s="130">
        <f t="shared" si="4"/>
        <v>1557</v>
      </c>
      <c r="AO26" s="108">
        <f t="shared" si="5"/>
        <v>1406</v>
      </c>
      <c r="AP26" s="131">
        <f t="shared" si="6"/>
        <v>1441</v>
      </c>
      <c r="AQ26" s="108">
        <f t="shared" si="7"/>
        <v>1064</v>
      </c>
      <c r="AR26" s="131">
        <f t="shared" si="8"/>
        <v>1090</v>
      </c>
      <c r="AS26" s="131">
        <f t="shared" si="9"/>
        <v>1180</v>
      </c>
      <c r="AT26" s="131">
        <f t="shared" si="10"/>
        <v>1000</v>
      </c>
      <c r="AU26" s="131">
        <f t="shared" si="11"/>
        <v>1216</v>
      </c>
      <c r="AV26" s="108">
        <f t="shared" si="12"/>
        <v>1332</v>
      </c>
      <c r="AW26" s="131">
        <f t="shared" si="13"/>
        <v>1279</v>
      </c>
      <c r="AX26" s="131">
        <f t="shared" si="14"/>
        <v>1000</v>
      </c>
      <c r="AY26" s="55"/>
      <c r="AZ26" s="132">
        <f t="shared" si="15"/>
        <v>12</v>
      </c>
      <c r="BA26" s="133">
        <f t="shared" si="16"/>
        <v>14</v>
      </c>
      <c r="BB26" s="133">
        <f t="shared" si="17"/>
        <v>16</v>
      </c>
      <c r="BC26" s="106">
        <f t="shared" si="18"/>
        <v>6</v>
      </c>
      <c r="BD26" s="133">
        <f t="shared" si="19"/>
        <v>8</v>
      </c>
      <c r="BE26" s="133">
        <f t="shared" si="20"/>
        <v>8</v>
      </c>
      <c r="BF26" s="133">
        <f t="shared" si="21"/>
        <v>4</v>
      </c>
      <c r="BG26" s="133">
        <f t="shared" si="22"/>
        <v>14</v>
      </c>
      <c r="BH26" s="133">
        <f t="shared" si="23"/>
        <v>12</v>
      </c>
      <c r="BI26" s="133">
        <f t="shared" si="24"/>
        <v>10</v>
      </c>
      <c r="BJ26" s="133">
        <f t="shared" si="25"/>
        <v>4</v>
      </c>
      <c r="BK26" s="107">
        <f t="shared" si="29"/>
        <v>108</v>
      </c>
      <c r="BL26" s="108">
        <f t="shared" si="30"/>
        <v>4</v>
      </c>
      <c r="BM26" s="108">
        <f t="shared" si="31"/>
        <v>16</v>
      </c>
      <c r="BN26" s="109">
        <f t="shared" si="32"/>
        <v>104</v>
      </c>
      <c r="BO26" s="60"/>
    </row>
    <row r="27" spans="1:67" ht="13.8" x14ac:dyDescent="0.25">
      <c r="A27" s="110">
        <v>23</v>
      </c>
      <c r="B27" s="111" t="s">
        <v>138</v>
      </c>
      <c r="C27" s="134" t="s">
        <v>6</v>
      </c>
      <c r="D27" s="113"/>
      <c r="E27" s="114">
        <f t="shared" si="26"/>
        <v>1264.52</v>
      </c>
      <c r="F27" s="115">
        <f t="shared" si="0"/>
        <v>48.52</v>
      </c>
      <c r="G27" s="113">
        <v>1216</v>
      </c>
      <c r="H27" s="116">
        <f t="shared" si="1"/>
        <v>-84.181818181818244</v>
      </c>
      <c r="I27" s="117">
        <v>10</v>
      </c>
      <c r="J27" s="118">
        <v>14</v>
      </c>
      <c r="K27" s="119">
        <v>11</v>
      </c>
      <c r="L27" s="120">
        <f t="shared" si="2"/>
        <v>1300.1818181818182</v>
      </c>
      <c r="M27" s="158">
        <f t="shared" si="27"/>
        <v>120</v>
      </c>
      <c r="N27" s="164">
        <f t="shared" si="28"/>
        <v>114</v>
      </c>
      <c r="O27" s="122">
        <v>3</v>
      </c>
      <c r="P27" s="123">
        <v>0</v>
      </c>
      <c r="Q27" s="124">
        <v>36</v>
      </c>
      <c r="R27" s="125">
        <v>2</v>
      </c>
      <c r="S27" s="126">
        <v>9</v>
      </c>
      <c r="T27" s="128">
        <v>0</v>
      </c>
      <c r="U27" s="124">
        <v>11</v>
      </c>
      <c r="V27" s="127">
        <v>2</v>
      </c>
      <c r="W27" s="126">
        <v>19</v>
      </c>
      <c r="X27" s="128">
        <v>0</v>
      </c>
      <c r="Y27" s="126">
        <v>24</v>
      </c>
      <c r="Z27" s="127">
        <v>2</v>
      </c>
      <c r="AA27" s="126">
        <v>6</v>
      </c>
      <c r="AB27" s="138">
        <v>0</v>
      </c>
      <c r="AC27" s="122">
        <v>22</v>
      </c>
      <c r="AD27" s="137">
        <v>2</v>
      </c>
      <c r="AE27" s="129">
        <v>5</v>
      </c>
      <c r="AF27" s="125">
        <v>2</v>
      </c>
      <c r="AG27" s="124">
        <v>21</v>
      </c>
      <c r="AH27" s="127">
        <v>2</v>
      </c>
      <c r="AI27" s="124">
        <v>30</v>
      </c>
      <c r="AJ27" s="127">
        <v>2</v>
      </c>
      <c r="AK27" s="99"/>
      <c r="AL27" s="100">
        <f t="shared" si="3"/>
        <v>14</v>
      </c>
      <c r="AM27" s="99"/>
      <c r="AN27" s="130">
        <f t="shared" si="4"/>
        <v>1494</v>
      </c>
      <c r="AO27" s="108">
        <f t="shared" si="5"/>
        <v>1064</v>
      </c>
      <c r="AP27" s="131">
        <f t="shared" si="6"/>
        <v>1388</v>
      </c>
      <c r="AQ27" s="108">
        <f t="shared" si="7"/>
        <v>1348</v>
      </c>
      <c r="AR27" s="131">
        <f t="shared" si="8"/>
        <v>1251</v>
      </c>
      <c r="AS27" s="131">
        <f t="shared" si="9"/>
        <v>1215</v>
      </c>
      <c r="AT27" s="131">
        <f t="shared" si="10"/>
        <v>1441</v>
      </c>
      <c r="AU27" s="131">
        <f t="shared" si="11"/>
        <v>1224</v>
      </c>
      <c r="AV27" s="108">
        <f t="shared" si="12"/>
        <v>1453</v>
      </c>
      <c r="AW27" s="131">
        <f t="shared" si="13"/>
        <v>1228</v>
      </c>
      <c r="AX27" s="131">
        <f t="shared" si="14"/>
        <v>1196</v>
      </c>
      <c r="AY27" s="55"/>
      <c r="AZ27" s="132">
        <f t="shared" si="15"/>
        <v>8</v>
      </c>
      <c r="BA27" s="133">
        <f t="shared" si="16"/>
        <v>6</v>
      </c>
      <c r="BB27" s="133">
        <f t="shared" si="17"/>
        <v>16</v>
      </c>
      <c r="BC27" s="106">
        <f t="shared" si="18"/>
        <v>10</v>
      </c>
      <c r="BD27" s="133">
        <f t="shared" si="19"/>
        <v>12</v>
      </c>
      <c r="BE27" s="133">
        <f t="shared" si="20"/>
        <v>10</v>
      </c>
      <c r="BF27" s="133">
        <f t="shared" si="21"/>
        <v>16</v>
      </c>
      <c r="BG27" s="133">
        <f t="shared" si="22"/>
        <v>8</v>
      </c>
      <c r="BH27" s="133">
        <f t="shared" si="23"/>
        <v>10</v>
      </c>
      <c r="BI27" s="133">
        <f t="shared" si="24"/>
        <v>12</v>
      </c>
      <c r="BJ27" s="133">
        <f t="shared" si="25"/>
        <v>12</v>
      </c>
      <c r="BK27" s="107">
        <f t="shared" si="29"/>
        <v>120</v>
      </c>
      <c r="BL27" s="108">
        <f t="shared" si="30"/>
        <v>6</v>
      </c>
      <c r="BM27" s="108">
        <f t="shared" si="31"/>
        <v>16</v>
      </c>
      <c r="BN27" s="109">
        <f t="shared" si="32"/>
        <v>114</v>
      </c>
      <c r="BO27" s="60"/>
    </row>
    <row r="28" spans="1:67" ht="13.8" x14ac:dyDescent="0.25">
      <c r="A28" s="110">
        <v>24</v>
      </c>
      <c r="B28" s="111" t="s">
        <v>109</v>
      </c>
      <c r="C28" s="134" t="s">
        <v>7</v>
      </c>
      <c r="D28" s="113"/>
      <c r="E28" s="114">
        <f t="shared" si="26"/>
        <v>1209.78</v>
      </c>
      <c r="F28" s="115">
        <f t="shared" si="0"/>
        <v>-5.2200000000000024</v>
      </c>
      <c r="G28" s="113">
        <v>1215</v>
      </c>
      <c r="H28" s="116">
        <f t="shared" si="1"/>
        <v>-21.727272727272748</v>
      </c>
      <c r="I28" s="117">
        <v>27</v>
      </c>
      <c r="J28" s="165">
        <v>10</v>
      </c>
      <c r="K28" s="119">
        <v>11</v>
      </c>
      <c r="L28" s="120">
        <f t="shared" si="2"/>
        <v>1236.7272727272727</v>
      </c>
      <c r="M28" s="158">
        <f t="shared" si="27"/>
        <v>110</v>
      </c>
      <c r="N28" s="164">
        <f t="shared" si="28"/>
        <v>106</v>
      </c>
      <c r="O28" s="122">
        <v>4</v>
      </c>
      <c r="P28" s="123">
        <v>0</v>
      </c>
      <c r="Q28" s="124">
        <v>35</v>
      </c>
      <c r="R28" s="125">
        <v>2</v>
      </c>
      <c r="S28" s="126">
        <v>2</v>
      </c>
      <c r="T28" s="128">
        <v>0</v>
      </c>
      <c r="U28" s="124">
        <v>31</v>
      </c>
      <c r="V28" s="128">
        <v>0</v>
      </c>
      <c r="W28" s="126">
        <v>40</v>
      </c>
      <c r="X28" s="127">
        <v>2</v>
      </c>
      <c r="Y28" s="126">
        <v>23</v>
      </c>
      <c r="Z28" s="128">
        <v>0</v>
      </c>
      <c r="AA28" s="126">
        <v>37</v>
      </c>
      <c r="AB28" s="125">
        <v>2</v>
      </c>
      <c r="AC28" s="122">
        <v>28</v>
      </c>
      <c r="AD28" s="123">
        <v>0</v>
      </c>
      <c r="AE28" s="129">
        <v>17</v>
      </c>
      <c r="AF28" s="125">
        <v>2</v>
      </c>
      <c r="AG28" s="124">
        <v>14</v>
      </c>
      <c r="AH28" s="128">
        <v>0</v>
      </c>
      <c r="AI28" s="124">
        <v>27</v>
      </c>
      <c r="AJ28" s="127">
        <v>2</v>
      </c>
      <c r="AK28" s="99"/>
      <c r="AL28" s="100">
        <f t="shared" si="3"/>
        <v>10</v>
      </c>
      <c r="AM28" s="99"/>
      <c r="AN28" s="130">
        <f t="shared" si="4"/>
        <v>1481</v>
      </c>
      <c r="AO28" s="108">
        <f t="shared" si="5"/>
        <v>1090</v>
      </c>
      <c r="AP28" s="131">
        <f t="shared" si="6"/>
        <v>1557</v>
      </c>
      <c r="AQ28" s="108">
        <f t="shared" si="7"/>
        <v>1180</v>
      </c>
      <c r="AR28" s="131">
        <f t="shared" si="8"/>
        <v>1000</v>
      </c>
      <c r="AS28" s="131">
        <f t="shared" si="9"/>
        <v>1216</v>
      </c>
      <c r="AT28" s="131">
        <f t="shared" si="10"/>
        <v>1060</v>
      </c>
      <c r="AU28" s="131">
        <f t="shared" si="11"/>
        <v>1199</v>
      </c>
      <c r="AV28" s="108">
        <f t="shared" si="12"/>
        <v>1279</v>
      </c>
      <c r="AW28" s="131">
        <f t="shared" si="13"/>
        <v>1332</v>
      </c>
      <c r="AX28" s="131">
        <f t="shared" si="14"/>
        <v>1210</v>
      </c>
      <c r="AY28" s="55"/>
      <c r="AZ28" s="132">
        <f t="shared" si="15"/>
        <v>18</v>
      </c>
      <c r="BA28" s="133">
        <f t="shared" si="16"/>
        <v>8</v>
      </c>
      <c r="BB28" s="133">
        <f t="shared" si="17"/>
        <v>12</v>
      </c>
      <c r="BC28" s="106">
        <f t="shared" si="18"/>
        <v>8</v>
      </c>
      <c r="BD28" s="133">
        <f t="shared" si="19"/>
        <v>4</v>
      </c>
      <c r="BE28" s="133">
        <f t="shared" si="20"/>
        <v>14</v>
      </c>
      <c r="BF28" s="133">
        <f t="shared" si="21"/>
        <v>6</v>
      </c>
      <c r="BG28" s="133">
        <f t="shared" si="22"/>
        <v>10</v>
      </c>
      <c r="BH28" s="133">
        <f t="shared" si="23"/>
        <v>10</v>
      </c>
      <c r="BI28" s="133">
        <f t="shared" si="24"/>
        <v>12</v>
      </c>
      <c r="BJ28" s="133">
        <f t="shared" si="25"/>
        <v>8</v>
      </c>
      <c r="BK28" s="107">
        <f t="shared" si="29"/>
        <v>110</v>
      </c>
      <c r="BL28" s="108">
        <f t="shared" si="30"/>
        <v>4</v>
      </c>
      <c r="BM28" s="108">
        <f t="shared" si="31"/>
        <v>18</v>
      </c>
      <c r="BN28" s="109">
        <f t="shared" si="32"/>
        <v>106</v>
      </c>
      <c r="BO28" s="60"/>
    </row>
    <row r="29" spans="1:67" ht="13.8" x14ac:dyDescent="0.25">
      <c r="A29" s="110">
        <v>25</v>
      </c>
      <c r="B29" s="111" t="s">
        <v>31</v>
      </c>
      <c r="C29" s="134" t="s">
        <v>29</v>
      </c>
      <c r="D29" s="113"/>
      <c r="E29" s="114">
        <f t="shared" si="26"/>
        <v>1210.6600000000001</v>
      </c>
      <c r="F29" s="115">
        <f t="shared" si="0"/>
        <v>-2.3400000000000176</v>
      </c>
      <c r="G29" s="113">
        <v>1213</v>
      </c>
      <c r="H29" s="116">
        <f t="shared" si="1"/>
        <v>-34.818181818181756</v>
      </c>
      <c r="I29" s="117">
        <v>28</v>
      </c>
      <c r="J29" s="165">
        <v>10</v>
      </c>
      <c r="K29" s="119">
        <v>11</v>
      </c>
      <c r="L29" s="120">
        <f t="shared" si="2"/>
        <v>1247.8181818181818</v>
      </c>
      <c r="M29" s="158">
        <f t="shared" si="27"/>
        <v>108</v>
      </c>
      <c r="N29" s="164">
        <f t="shared" si="28"/>
        <v>102</v>
      </c>
      <c r="O29" s="122">
        <v>5</v>
      </c>
      <c r="P29" s="123">
        <v>0</v>
      </c>
      <c r="Q29" s="124">
        <v>38</v>
      </c>
      <c r="R29" s="125">
        <v>2</v>
      </c>
      <c r="S29" s="126">
        <v>11</v>
      </c>
      <c r="T29" s="127">
        <v>2</v>
      </c>
      <c r="U29" s="124">
        <v>4</v>
      </c>
      <c r="V29" s="128">
        <v>0</v>
      </c>
      <c r="W29" s="126">
        <v>21</v>
      </c>
      <c r="X29" s="128">
        <v>0</v>
      </c>
      <c r="Y29" s="126">
        <v>34</v>
      </c>
      <c r="Z29" s="128">
        <v>0</v>
      </c>
      <c r="AA29" s="126">
        <v>32</v>
      </c>
      <c r="AB29" s="138">
        <v>0</v>
      </c>
      <c r="AC29" s="122">
        <v>17</v>
      </c>
      <c r="AD29" s="123">
        <v>0</v>
      </c>
      <c r="AE29" s="129">
        <v>35</v>
      </c>
      <c r="AF29" s="125">
        <v>2</v>
      </c>
      <c r="AG29" s="124">
        <v>36</v>
      </c>
      <c r="AH29" s="127">
        <v>2</v>
      </c>
      <c r="AI29" s="124">
        <v>3</v>
      </c>
      <c r="AJ29" s="127">
        <v>2</v>
      </c>
      <c r="AK29" s="99"/>
      <c r="AL29" s="100">
        <f t="shared" si="3"/>
        <v>10</v>
      </c>
      <c r="AM29" s="99"/>
      <c r="AN29" s="130">
        <f t="shared" si="4"/>
        <v>1453</v>
      </c>
      <c r="AO29" s="108">
        <f t="shared" si="5"/>
        <v>1015</v>
      </c>
      <c r="AP29" s="131">
        <f t="shared" si="6"/>
        <v>1348</v>
      </c>
      <c r="AQ29" s="108">
        <f t="shared" si="7"/>
        <v>1481</v>
      </c>
      <c r="AR29" s="131">
        <f t="shared" si="8"/>
        <v>1228</v>
      </c>
      <c r="AS29" s="131">
        <f t="shared" si="9"/>
        <v>1116</v>
      </c>
      <c r="AT29" s="131">
        <f t="shared" si="10"/>
        <v>1158</v>
      </c>
      <c r="AU29" s="131">
        <f t="shared" si="11"/>
        <v>1279</v>
      </c>
      <c r="AV29" s="108">
        <f t="shared" si="12"/>
        <v>1090</v>
      </c>
      <c r="AW29" s="131">
        <f t="shared" si="13"/>
        <v>1064</v>
      </c>
      <c r="AX29" s="131">
        <f t="shared" si="14"/>
        <v>1494</v>
      </c>
      <c r="AY29" s="55"/>
      <c r="AZ29" s="132">
        <f t="shared" si="15"/>
        <v>10</v>
      </c>
      <c r="BA29" s="133">
        <f t="shared" si="16"/>
        <v>6</v>
      </c>
      <c r="BB29" s="133">
        <f t="shared" si="17"/>
        <v>10</v>
      </c>
      <c r="BC29" s="106">
        <f t="shared" si="18"/>
        <v>18</v>
      </c>
      <c r="BD29" s="133">
        <f t="shared" si="19"/>
        <v>12</v>
      </c>
      <c r="BE29" s="133">
        <f t="shared" si="20"/>
        <v>8</v>
      </c>
      <c r="BF29" s="133">
        <f t="shared" si="21"/>
        <v>12</v>
      </c>
      <c r="BG29" s="133">
        <f t="shared" si="22"/>
        <v>10</v>
      </c>
      <c r="BH29" s="133">
        <f t="shared" si="23"/>
        <v>8</v>
      </c>
      <c r="BI29" s="133">
        <f t="shared" si="24"/>
        <v>6</v>
      </c>
      <c r="BJ29" s="133">
        <f t="shared" si="25"/>
        <v>8</v>
      </c>
      <c r="BK29" s="107">
        <f t="shared" si="29"/>
        <v>108</v>
      </c>
      <c r="BL29" s="108">
        <f t="shared" si="30"/>
        <v>6</v>
      </c>
      <c r="BM29" s="108">
        <f t="shared" si="31"/>
        <v>18</v>
      </c>
      <c r="BN29" s="109">
        <f t="shared" si="32"/>
        <v>102</v>
      </c>
      <c r="BO29" s="60"/>
    </row>
    <row r="30" spans="1:67" ht="13.8" x14ac:dyDescent="0.25">
      <c r="A30" s="110">
        <v>26</v>
      </c>
      <c r="B30" s="111" t="s">
        <v>44</v>
      </c>
      <c r="C30" s="134" t="s">
        <v>45</v>
      </c>
      <c r="D30" s="113"/>
      <c r="E30" s="114">
        <f t="shared" si="26"/>
        <v>1258.98</v>
      </c>
      <c r="F30" s="115">
        <f t="shared" si="0"/>
        <v>46.980000000000004</v>
      </c>
      <c r="G30" s="113">
        <v>1212</v>
      </c>
      <c r="H30" s="116">
        <f t="shared" si="1"/>
        <v>-77.181818181818244</v>
      </c>
      <c r="I30" s="117">
        <v>8</v>
      </c>
      <c r="J30" s="118">
        <v>14</v>
      </c>
      <c r="K30" s="119">
        <v>11</v>
      </c>
      <c r="L30" s="120">
        <f t="shared" si="2"/>
        <v>1289.1818181818182</v>
      </c>
      <c r="M30" s="158">
        <f t="shared" si="27"/>
        <v>130</v>
      </c>
      <c r="N30" s="164">
        <f t="shared" si="28"/>
        <v>126</v>
      </c>
      <c r="O30" s="122">
        <v>6</v>
      </c>
      <c r="P30" s="123">
        <v>0</v>
      </c>
      <c r="Q30" s="124">
        <v>39</v>
      </c>
      <c r="R30" s="125">
        <v>2</v>
      </c>
      <c r="S30" s="126">
        <v>10</v>
      </c>
      <c r="T30" s="127">
        <v>2</v>
      </c>
      <c r="U30" s="124">
        <v>29</v>
      </c>
      <c r="V30" s="127">
        <v>2</v>
      </c>
      <c r="W30" s="126">
        <v>7</v>
      </c>
      <c r="X30" s="128">
        <v>0</v>
      </c>
      <c r="Y30" s="126">
        <v>16</v>
      </c>
      <c r="Z30" s="128">
        <v>0</v>
      </c>
      <c r="AA30" s="126">
        <v>3</v>
      </c>
      <c r="AB30" s="125">
        <v>2</v>
      </c>
      <c r="AC30" s="122">
        <v>33</v>
      </c>
      <c r="AD30" s="137">
        <v>2</v>
      </c>
      <c r="AE30" s="129">
        <v>9</v>
      </c>
      <c r="AF30" s="138">
        <v>0</v>
      </c>
      <c r="AG30" s="124">
        <v>20</v>
      </c>
      <c r="AH30" s="127">
        <v>2</v>
      </c>
      <c r="AI30" s="124">
        <v>18</v>
      </c>
      <c r="AJ30" s="127">
        <v>2</v>
      </c>
      <c r="AK30" s="99"/>
      <c r="AL30" s="100">
        <f t="shared" si="3"/>
        <v>14</v>
      </c>
      <c r="AM30" s="99"/>
      <c r="AN30" s="130">
        <f t="shared" si="4"/>
        <v>1441</v>
      </c>
      <c r="AO30" s="108">
        <f t="shared" si="5"/>
        <v>1000</v>
      </c>
      <c r="AP30" s="131">
        <f t="shared" si="6"/>
        <v>1348</v>
      </c>
      <c r="AQ30" s="108">
        <f t="shared" si="7"/>
        <v>1198</v>
      </c>
      <c r="AR30" s="131">
        <f t="shared" si="8"/>
        <v>1406</v>
      </c>
      <c r="AS30" s="131">
        <f t="shared" si="9"/>
        <v>1280</v>
      </c>
      <c r="AT30" s="131">
        <f t="shared" si="10"/>
        <v>1494</v>
      </c>
      <c r="AU30" s="131">
        <f t="shared" si="11"/>
        <v>1125</v>
      </c>
      <c r="AV30" s="108">
        <f t="shared" si="12"/>
        <v>1388</v>
      </c>
      <c r="AW30" s="131">
        <f t="shared" si="13"/>
        <v>1228</v>
      </c>
      <c r="AX30" s="131">
        <f t="shared" si="14"/>
        <v>1273</v>
      </c>
      <c r="AY30" s="55"/>
      <c r="AZ30" s="132">
        <f t="shared" si="15"/>
        <v>16</v>
      </c>
      <c r="BA30" s="133">
        <f t="shared" si="16"/>
        <v>4</v>
      </c>
      <c r="BB30" s="133">
        <f t="shared" si="17"/>
        <v>12</v>
      </c>
      <c r="BC30" s="106">
        <f t="shared" si="18"/>
        <v>10</v>
      </c>
      <c r="BD30" s="133">
        <f t="shared" si="19"/>
        <v>18</v>
      </c>
      <c r="BE30" s="133">
        <f t="shared" si="20"/>
        <v>12</v>
      </c>
      <c r="BF30" s="133">
        <f t="shared" si="21"/>
        <v>8</v>
      </c>
      <c r="BG30" s="133">
        <f t="shared" si="22"/>
        <v>12</v>
      </c>
      <c r="BH30" s="133">
        <f t="shared" si="23"/>
        <v>16</v>
      </c>
      <c r="BI30" s="133">
        <f t="shared" si="24"/>
        <v>10</v>
      </c>
      <c r="BJ30" s="133">
        <f t="shared" si="25"/>
        <v>12</v>
      </c>
      <c r="BK30" s="107">
        <f t="shared" si="29"/>
        <v>130</v>
      </c>
      <c r="BL30" s="108">
        <f t="shared" si="30"/>
        <v>4</v>
      </c>
      <c r="BM30" s="108">
        <f t="shared" si="31"/>
        <v>18</v>
      </c>
      <c r="BN30" s="109">
        <f t="shared" si="32"/>
        <v>126</v>
      </c>
      <c r="BO30" s="60"/>
    </row>
    <row r="31" spans="1:67" ht="13.8" x14ac:dyDescent="0.25">
      <c r="A31" s="110">
        <v>27</v>
      </c>
      <c r="B31" s="111" t="s">
        <v>41</v>
      </c>
      <c r="C31" s="134" t="s">
        <v>9</v>
      </c>
      <c r="D31" s="113"/>
      <c r="E31" s="114">
        <f t="shared" si="26"/>
        <v>1179.48</v>
      </c>
      <c r="F31" s="115">
        <f t="shared" si="0"/>
        <v>-30.519999999999978</v>
      </c>
      <c r="G31" s="113">
        <v>1210</v>
      </c>
      <c r="H31" s="116">
        <f t="shared" si="1"/>
        <v>2.3636363636362603</v>
      </c>
      <c r="I31" s="117">
        <v>34</v>
      </c>
      <c r="J31" s="118">
        <v>8</v>
      </c>
      <c r="K31" s="119">
        <v>11</v>
      </c>
      <c r="L31" s="120">
        <f t="shared" si="2"/>
        <v>1207.6363636363637</v>
      </c>
      <c r="M31" s="158">
        <f t="shared" si="27"/>
        <v>106</v>
      </c>
      <c r="N31" s="164">
        <f t="shared" si="28"/>
        <v>102</v>
      </c>
      <c r="O31" s="122">
        <v>7</v>
      </c>
      <c r="P31" s="123">
        <v>0</v>
      </c>
      <c r="Q31" s="124">
        <v>40</v>
      </c>
      <c r="R31" s="125">
        <v>2</v>
      </c>
      <c r="S31" s="126">
        <v>13</v>
      </c>
      <c r="T31" s="128">
        <v>0</v>
      </c>
      <c r="U31" s="124">
        <v>30</v>
      </c>
      <c r="V31" s="127">
        <v>2</v>
      </c>
      <c r="W31" s="126">
        <v>5</v>
      </c>
      <c r="X31" s="128">
        <v>0</v>
      </c>
      <c r="Y31" s="126">
        <v>28</v>
      </c>
      <c r="Z31" s="128">
        <v>0</v>
      </c>
      <c r="AA31" s="126">
        <v>11</v>
      </c>
      <c r="AB31" s="138">
        <v>0</v>
      </c>
      <c r="AC31" s="122">
        <v>39</v>
      </c>
      <c r="AD31" s="137">
        <v>2</v>
      </c>
      <c r="AE31" s="129">
        <v>34</v>
      </c>
      <c r="AF31" s="138">
        <v>0</v>
      </c>
      <c r="AG31" s="124">
        <v>38</v>
      </c>
      <c r="AH31" s="127">
        <v>2</v>
      </c>
      <c r="AI31" s="124">
        <v>24</v>
      </c>
      <c r="AJ31" s="128">
        <v>0</v>
      </c>
      <c r="AK31" s="99"/>
      <c r="AL31" s="100">
        <f t="shared" si="3"/>
        <v>8</v>
      </c>
      <c r="AM31" s="99"/>
      <c r="AN31" s="130">
        <f t="shared" si="4"/>
        <v>1406</v>
      </c>
      <c r="AO31" s="108">
        <f t="shared" si="5"/>
        <v>1000</v>
      </c>
      <c r="AP31" s="131">
        <f t="shared" si="6"/>
        <v>1336</v>
      </c>
      <c r="AQ31" s="108">
        <f t="shared" si="7"/>
        <v>1196</v>
      </c>
      <c r="AR31" s="131">
        <f t="shared" si="8"/>
        <v>1453</v>
      </c>
      <c r="AS31" s="131">
        <f t="shared" si="9"/>
        <v>1199</v>
      </c>
      <c r="AT31" s="131">
        <f t="shared" si="10"/>
        <v>1348</v>
      </c>
      <c r="AU31" s="131">
        <f t="shared" si="11"/>
        <v>1000</v>
      </c>
      <c r="AV31" s="108">
        <f t="shared" si="12"/>
        <v>1116</v>
      </c>
      <c r="AW31" s="131">
        <f t="shared" si="13"/>
        <v>1015</v>
      </c>
      <c r="AX31" s="131">
        <f t="shared" si="14"/>
        <v>1215</v>
      </c>
      <c r="AY31" s="55"/>
      <c r="AZ31" s="132">
        <f t="shared" si="15"/>
        <v>18</v>
      </c>
      <c r="BA31" s="133">
        <f t="shared" si="16"/>
        <v>4</v>
      </c>
      <c r="BB31" s="133">
        <f t="shared" si="17"/>
        <v>14</v>
      </c>
      <c r="BC31" s="106">
        <f t="shared" si="18"/>
        <v>12</v>
      </c>
      <c r="BD31" s="133">
        <f t="shared" si="19"/>
        <v>10</v>
      </c>
      <c r="BE31" s="133">
        <f t="shared" si="20"/>
        <v>10</v>
      </c>
      <c r="BF31" s="133">
        <f t="shared" si="21"/>
        <v>10</v>
      </c>
      <c r="BG31" s="133">
        <f t="shared" si="22"/>
        <v>4</v>
      </c>
      <c r="BH31" s="133">
        <f t="shared" si="23"/>
        <v>8</v>
      </c>
      <c r="BI31" s="133">
        <f t="shared" si="24"/>
        <v>6</v>
      </c>
      <c r="BJ31" s="133">
        <f t="shared" si="25"/>
        <v>10</v>
      </c>
      <c r="BK31" s="107">
        <f t="shared" si="29"/>
        <v>106</v>
      </c>
      <c r="BL31" s="108">
        <f t="shared" si="30"/>
        <v>4</v>
      </c>
      <c r="BM31" s="108">
        <f t="shared" si="31"/>
        <v>18</v>
      </c>
      <c r="BN31" s="109">
        <f t="shared" si="32"/>
        <v>102</v>
      </c>
      <c r="BO31" s="60"/>
    </row>
    <row r="32" spans="1:67" ht="13.8" x14ac:dyDescent="0.25">
      <c r="A32" s="110">
        <v>28</v>
      </c>
      <c r="B32" s="111" t="s">
        <v>4</v>
      </c>
      <c r="C32" s="134" t="s">
        <v>6</v>
      </c>
      <c r="D32" s="113"/>
      <c r="E32" s="114">
        <f t="shared" si="26"/>
        <v>1198.22</v>
      </c>
      <c r="F32" s="115">
        <f t="shared" si="0"/>
        <v>-0.77999999999997627</v>
      </c>
      <c r="G32" s="113">
        <v>1199</v>
      </c>
      <c r="H32" s="116">
        <f t="shared" si="1"/>
        <v>-41.909090909090992</v>
      </c>
      <c r="I32" s="117">
        <v>26</v>
      </c>
      <c r="J32" s="118">
        <v>10</v>
      </c>
      <c r="K32" s="119">
        <v>11</v>
      </c>
      <c r="L32" s="120">
        <f t="shared" si="2"/>
        <v>1240.909090909091</v>
      </c>
      <c r="M32" s="158">
        <f t="shared" si="27"/>
        <v>112</v>
      </c>
      <c r="N32" s="164">
        <f t="shared" si="28"/>
        <v>108</v>
      </c>
      <c r="O32" s="122">
        <v>8</v>
      </c>
      <c r="P32" s="123">
        <v>0</v>
      </c>
      <c r="Q32" s="124">
        <v>2</v>
      </c>
      <c r="R32" s="138">
        <v>0</v>
      </c>
      <c r="S32" s="126">
        <v>35</v>
      </c>
      <c r="T32" s="128">
        <v>0</v>
      </c>
      <c r="U32" s="124">
        <v>39</v>
      </c>
      <c r="V32" s="127">
        <v>2</v>
      </c>
      <c r="W32" s="126">
        <v>11</v>
      </c>
      <c r="X32" s="127">
        <v>2</v>
      </c>
      <c r="Y32" s="126">
        <v>27</v>
      </c>
      <c r="Z32" s="127">
        <v>2</v>
      </c>
      <c r="AA32" s="126">
        <v>29</v>
      </c>
      <c r="AB32" s="138">
        <v>0</v>
      </c>
      <c r="AC32" s="122">
        <v>24</v>
      </c>
      <c r="AD32" s="137">
        <v>2</v>
      </c>
      <c r="AE32" s="129">
        <v>33</v>
      </c>
      <c r="AF32" s="125">
        <v>2</v>
      </c>
      <c r="AG32" s="124">
        <v>18</v>
      </c>
      <c r="AH32" s="128">
        <v>0</v>
      </c>
      <c r="AI32" s="124">
        <v>21</v>
      </c>
      <c r="AJ32" s="128">
        <v>0</v>
      </c>
      <c r="AK32" s="99"/>
      <c r="AL32" s="100">
        <f t="shared" si="3"/>
        <v>10</v>
      </c>
      <c r="AM32" s="99"/>
      <c r="AN32" s="130">
        <f t="shared" si="4"/>
        <v>1406</v>
      </c>
      <c r="AO32" s="108">
        <f t="shared" si="5"/>
        <v>1557</v>
      </c>
      <c r="AP32" s="131">
        <f t="shared" si="6"/>
        <v>1090</v>
      </c>
      <c r="AQ32" s="108">
        <f t="shared" si="7"/>
        <v>1000</v>
      </c>
      <c r="AR32" s="131">
        <f t="shared" si="8"/>
        <v>1348</v>
      </c>
      <c r="AS32" s="131">
        <f t="shared" si="9"/>
        <v>1210</v>
      </c>
      <c r="AT32" s="131">
        <f t="shared" si="10"/>
        <v>1198</v>
      </c>
      <c r="AU32" s="131">
        <f t="shared" si="11"/>
        <v>1215</v>
      </c>
      <c r="AV32" s="108">
        <f t="shared" si="12"/>
        <v>1125</v>
      </c>
      <c r="AW32" s="131">
        <f t="shared" si="13"/>
        <v>1273</v>
      </c>
      <c r="AX32" s="131">
        <f t="shared" si="14"/>
        <v>1228</v>
      </c>
      <c r="AY32" s="55"/>
      <c r="AZ32" s="132">
        <f t="shared" si="15"/>
        <v>14</v>
      </c>
      <c r="BA32" s="133">
        <f t="shared" si="16"/>
        <v>12</v>
      </c>
      <c r="BB32" s="133">
        <f t="shared" si="17"/>
        <v>8</v>
      </c>
      <c r="BC32" s="106">
        <f t="shared" si="18"/>
        <v>4</v>
      </c>
      <c r="BD32" s="133">
        <f t="shared" si="19"/>
        <v>10</v>
      </c>
      <c r="BE32" s="133">
        <f t="shared" si="20"/>
        <v>8</v>
      </c>
      <c r="BF32" s="133">
        <f t="shared" si="21"/>
        <v>10</v>
      </c>
      <c r="BG32" s="133">
        <f t="shared" si="22"/>
        <v>10</v>
      </c>
      <c r="BH32" s="133">
        <f t="shared" si="23"/>
        <v>12</v>
      </c>
      <c r="BI32" s="133">
        <f t="shared" si="24"/>
        <v>12</v>
      </c>
      <c r="BJ32" s="133">
        <f t="shared" si="25"/>
        <v>12</v>
      </c>
      <c r="BK32" s="107">
        <f t="shared" si="29"/>
        <v>112</v>
      </c>
      <c r="BL32" s="108">
        <f t="shared" si="30"/>
        <v>4</v>
      </c>
      <c r="BM32" s="108">
        <f t="shared" si="31"/>
        <v>14</v>
      </c>
      <c r="BN32" s="109">
        <f t="shared" si="32"/>
        <v>108</v>
      </c>
      <c r="BO32" s="60"/>
    </row>
    <row r="33" spans="1:67" ht="13.8" x14ac:dyDescent="0.25">
      <c r="A33" s="110">
        <v>29</v>
      </c>
      <c r="B33" s="111" t="s">
        <v>103</v>
      </c>
      <c r="C33" s="134" t="s">
        <v>33</v>
      </c>
      <c r="D33" s="113"/>
      <c r="E33" s="114">
        <f t="shared" si="26"/>
        <v>1195.54</v>
      </c>
      <c r="F33" s="115">
        <f t="shared" si="0"/>
        <v>-2.4600000000000044</v>
      </c>
      <c r="G33" s="113">
        <v>1198</v>
      </c>
      <c r="H33" s="116">
        <f t="shared" si="1"/>
        <v>-34.272727272727252</v>
      </c>
      <c r="I33" s="117">
        <v>24</v>
      </c>
      <c r="J33" s="118">
        <v>10</v>
      </c>
      <c r="K33" s="119">
        <v>11</v>
      </c>
      <c r="L33" s="120">
        <f t="shared" si="2"/>
        <v>1232.2727272727273</v>
      </c>
      <c r="M33" s="158">
        <f t="shared" si="27"/>
        <v>120</v>
      </c>
      <c r="N33" s="164">
        <f t="shared" si="28"/>
        <v>114</v>
      </c>
      <c r="O33" s="122">
        <v>9</v>
      </c>
      <c r="P33" s="137">
        <v>2</v>
      </c>
      <c r="Q33" s="124">
        <v>10</v>
      </c>
      <c r="R33" s="125">
        <v>2</v>
      </c>
      <c r="S33" s="126">
        <v>12</v>
      </c>
      <c r="T33" s="128">
        <v>0</v>
      </c>
      <c r="U33" s="124">
        <v>26</v>
      </c>
      <c r="V33" s="128">
        <v>0</v>
      </c>
      <c r="W33" s="126">
        <v>38</v>
      </c>
      <c r="X33" s="127">
        <v>2</v>
      </c>
      <c r="Y33" s="126">
        <v>20</v>
      </c>
      <c r="Z33" s="128">
        <v>0</v>
      </c>
      <c r="AA33" s="126">
        <v>28</v>
      </c>
      <c r="AB33" s="125">
        <v>2</v>
      </c>
      <c r="AC33" s="122">
        <v>19</v>
      </c>
      <c r="AD33" s="123">
        <v>0</v>
      </c>
      <c r="AE33" s="129">
        <v>32</v>
      </c>
      <c r="AF33" s="138">
        <v>0</v>
      </c>
      <c r="AG33" s="124">
        <v>11</v>
      </c>
      <c r="AH33" s="128">
        <v>0</v>
      </c>
      <c r="AI33" s="124">
        <v>37</v>
      </c>
      <c r="AJ33" s="127">
        <v>2</v>
      </c>
      <c r="AK33" s="99"/>
      <c r="AL33" s="100">
        <f t="shared" si="3"/>
        <v>10</v>
      </c>
      <c r="AM33" s="99"/>
      <c r="AN33" s="130">
        <f t="shared" si="4"/>
        <v>1388</v>
      </c>
      <c r="AO33" s="108">
        <f t="shared" si="5"/>
        <v>1348</v>
      </c>
      <c r="AP33" s="131">
        <f t="shared" si="6"/>
        <v>1348</v>
      </c>
      <c r="AQ33" s="108">
        <f t="shared" si="7"/>
        <v>1212</v>
      </c>
      <c r="AR33" s="131">
        <f t="shared" si="8"/>
        <v>1015</v>
      </c>
      <c r="AS33" s="131">
        <f t="shared" si="9"/>
        <v>1228</v>
      </c>
      <c r="AT33" s="131">
        <f t="shared" si="10"/>
        <v>1199</v>
      </c>
      <c r="AU33" s="131">
        <f t="shared" si="11"/>
        <v>1251</v>
      </c>
      <c r="AV33" s="108">
        <f t="shared" si="12"/>
        <v>1158</v>
      </c>
      <c r="AW33" s="131">
        <f t="shared" si="13"/>
        <v>1348</v>
      </c>
      <c r="AX33" s="131">
        <f t="shared" si="14"/>
        <v>1060</v>
      </c>
      <c r="AY33" s="55"/>
      <c r="AZ33" s="132">
        <f t="shared" si="15"/>
        <v>16</v>
      </c>
      <c r="BA33" s="133">
        <f t="shared" si="16"/>
        <v>12</v>
      </c>
      <c r="BB33" s="133">
        <f t="shared" si="17"/>
        <v>12</v>
      </c>
      <c r="BC33" s="106">
        <f t="shared" si="18"/>
        <v>14</v>
      </c>
      <c r="BD33" s="133">
        <f t="shared" si="19"/>
        <v>6</v>
      </c>
      <c r="BE33" s="133">
        <f t="shared" si="20"/>
        <v>10</v>
      </c>
      <c r="BF33" s="133">
        <f t="shared" si="21"/>
        <v>10</v>
      </c>
      <c r="BG33" s="133">
        <f t="shared" si="22"/>
        <v>12</v>
      </c>
      <c r="BH33" s="133">
        <f t="shared" si="23"/>
        <v>12</v>
      </c>
      <c r="BI33" s="133">
        <f t="shared" si="24"/>
        <v>10</v>
      </c>
      <c r="BJ33" s="133">
        <f t="shared" si="25"/>
        <v>6</v>
      </c>
      <c r="BK33" s="107">
        <f t="shared" si="29"/>
        <v>120</v>
      </c>
      <c r="BL33" s="108">
        <f t="shared" si="30"/>
        <v>6</v>
      </c>
      <c r="BM33" s="108">
        <f t="shared" si="31"/>
        <v>16</v>
      </c>
      <c r="BN33" s="109">
        <f t="shared" si="32"/>
        <v>114</v>
      </c>
      <c r="BO33" s="60"/>
    </row>
    <row r="34" spans="1:67" ht="13.8" x14ac:dyDescent="0.25">
      <c r="A34" s="110">
        <v>30</v>
      </c>
      <c r="B34" s="111" t="s">
        <v>47</v>
      </c>
      <c r="C34" s="134" t="s">
        <v>33</v>
      </c>
      <c r="D34" s="113"/>
      <c r="E34" s="114">
        <f t="shared" si="26"/>
        <v>1229.94</v>
      </c>
      <c r="F34" s="115">
        <f t="shared" si="0"/>
        <v>33.939999999999984</v>
      </c>
      <c r="G34" s="113">
        <v>1196</v>
      </c>
      <c r="H34" s="116">
        <f t="shared" si="1"/>
        <v>-108.81818181818176</v>
      </c>
      <c r="I34" s="117">
        <v>15</v>
      </c>
      <c r="J34" s="118">
        <v>12</v>
      </c>
      <c r="K34" s="119">
        <v>11</v>
      </c>
      <c r="L34" s="120">
        <f t="shared" si="2"/>
        <v>1304.8181818181818</v>
      </c>
      <c r="M34" s="158">
        <f t="shared" si="27"/>
        <v>132</v>
      </c>
      <c r="N34" s="164">
        <f t="shared" si="28"/>
        <v>126</v>
      </c>
      <c r="O34" s="122">
        <v>10</v>
      </c>
      <c r="P34" s="123">
        <v>0</v>
      </c>
      <c r="Q34" s="124">
        <v>9</v>
      </c>
      <c r="R34" s="138">
        <v>0</v>
      </c>
      <c r="S34" s="126">
        <v>36</v>
      </c>
      <c r="T34" s="127">
        <v>2</v>
      </c>
      <c r="U34" s="124">
        <v>27</v>
      </c>
      <c r="V34" s="128">
        <v>0</v>
      </c>
      <c r="W34" s="126">
        <v>17</v>
      </c>
      <c r="X34" s="127">
        <v>2</v>
      </c>
      <c r="Y34" s="126">
        <v>2</v>
      </c>
      <c r="Z34" s="127">
        <v>2</v>
      </c>
      <c r="AA34" s="126">
        <v>14</v>
      </c>
      <c r="AB34" s="125">
        <v>2</v>
      </c>
      <c r="AC34" s="122">
        <v>18</v>
      </c>
      <c r="AD34" s="137">
        <v>2</v>
      </c>
      <c r="AE34" s="129">
        <v>16</v>
      </c>
      <c r="AF34" s="125">
        <v>2</v>
      </c>
      <c r="AG34" s="124">
        <v>7</v>
      </c>
      <c r="AH34" s="128">
        <v>0</v>
      </c>
      <c r="AI34" s="124">
        <v>23</v>
      </c>
      <c r="AJ34" s="128">
        <v>0</v>
      </c>
      <c r="AK34" s="99"/>
      <c r="AL34" s="100">
        <f t="shared" si="3"/>
        <v>12</v>
      </c>
      <c r="AM34" s="99"/>
      <c r="AN34" s="130">
        <f t="shared" si="4"/>
        <v>1348</v>
      </c>
      <c r="AO34" s="108">
        <f t="shared" si="5"/>
        <v>1388</v>
      </c>
      <c r="AP34" s="131">
        <f t="shared" si="6"/>
        <v>1064</v>
      </c>
      <c r="AQ34" s="108">
        <f t="shared" si="7"/>
        <v>1210</v>
      </c>
      <c r="AR34" s="131">
        <f t="shared" si="8"/>
        <v>1279</v>
      </c>
      <c r="AS34" s="131">
        <f t="shared" si="9"/>
        <v>1557</v>
      </c>
      <c r="AT34" s="131">
        <f t="shared" si="10"/>
        <v>1332</v>
      </c>
      <c r="AU34" s="131">
        <f t="shared" si="11"/>
        <v>1273</v>
      </c>
      <c r="AV34" s="108">
        <f t="shared" si="12"/>
        <v>1280</v>
      </c>
      <c r="AW34" s="131">
        <f t="shared" si="13"/>
        <v>1406</v>
      </c>
      <c r="AX34" s="131">
        <f t="shared" si="14"/>
        <v>1216</v>
      </c>
      <c r="AY34" s="55"/>
      <c r="AZ34" s="132">
        <f t="shared" si="15"/>
        <v>12</v>
      </c>
      <c r="BA34" s="133">
        <f t="shared" si="16"/>
        <v>16</v>
      </c>
      <c r="BB34" s="133">
        <f t="shared" si="17"/>
        <v>6</v>
      </c>
      <c r="BC34" s="106">
        <f t="shared" si="18"/>
        <v>8</v>
      </c>
      <c r="BD34" s="133">
        <f t="shared" si="19"/>
        <v>10</v>
      </c>
      <c r="BE34" s="133">
        <f t="shared" si="20"/>
        <v>12</v>
      </c>
      <c r="BF34" s="133">
        <f t="shared" si="21"/>
        <v>12</v>
      </c>
      <c r="BG34" s="133">
        <f t="shared" si="22"/>
        <v>12</v>
      </c>
      <c r="BH34" s="133">
        <f t="shared" si="23"/>
        <v>12</v>
      </c>
      <c r="BI34" s="133">
        <f t="shared" si="24"/>
        <v>18</v>
      </c>
      <c r="BJ34" s="133">
        <f t="shared" si="25"/>
        <v>14</v>
      </c>
      <c r="BK34" s="107">
        <f t="shared" si="29"/>
        <v>132</v>
      </c>
      <c r="BL34" s="108">
        <f t="shared" si="30"/>
        <v>6</v>
      </c>
      <c r="BM34" s="108">
        <f t="shared" si="31"/>
        <v>18</v>
      </c>
      <c r="BN34" s="109">
        <f t="shared" si="32"/>
        <v>126</v>
      </c>
      <c r="BO34" s="60"/>
    </row>
    <row r="35" spans="1:67" ht="13.8" x14ac:dyDescent="0.25">
      <c r="A35" s="110">
        <v>31</v>
      </c>
      <c r="B35" s="111" t="s">
        <v>137</v>
      </c>
      <c r="C35" s="134" t="s">
        <v>37</v>
      </c>
      <c r="D35" s="166"/>
      <c r="E35" s="114">
        <f t="shared" si="26"/>
        <v>1169</v>
      </c>
      <c r="F35" s="115">
        <f t="shared" si="0"/>
        <v>-11.000000000000032</v>
      </c>
      <c r="G35" s="116">
        <v>1180</v>
      </c>
      <c r="H35" s="116">
        <f t="shared" si="1"/>
        <v>-86.36363636363626</v>
      </c>
      <c r="I35" s="117">
        <v>31</v>
      </c>
      <c r="J35" s="118">
        <v>8</v>
      </c>
      <c r="K35" s="119">
        <v>11</v>
      </c>
      <c r="L35" s="120">
        <f t="shared" si="2"/>
        <v>1266.3636363636363</v>
      </c>
      <c r="M35" s="116">
        <f t="shared" si="27"/>
        <v>116</v>
      </c>
      <c r="N35" s="121">
        <f t="shared" si="28"/>
        <v>110</v>
      </c>
      <c r="O35" s="122">
        <v>11</v>
      </c>
      <c r="P35" s="123">
        <v>0</v>
      </c>
      <c r="Q35" s="124">
        <v>13</v>
      </c>
      <c r="R35" s="138">
        <v>0</v>
      </c>
      <c r="S35" s="126">
        <v>38</v>
      </c>
      <c r="T35" s="127">
        <v>2</v>
      </c>
      <c r="U35" s="124">
        <v>24</v>
      </c>
      <c r="V35" s="127">
        <v>2</v>
      </c>
      <c r="W35" s="126">
        <v>15</v>
      </c>
      <c r="X35" s="128">
        <v>0</v>
      </c>
      <c r="Y35" s="126">
        <v>22</v>
      </c>
      <c r="Z35" s="127">
        <v>2</v>
      </c>
      <c r="AA35" s="126">
        <v>19</v>
      </c>
      <c r="AB35" s="138">
        <v>0</v>
      </c>
      <c r="AC35" s="122">
        <v>34</v>
      </c>
      <c r="AD35" s="137">
        <v>2</v>
      </c>
      <c r="AE35" s="129">
        <v>18</v>
      </c>
      <c r="AF35" s="138">
        <v>0</v>
      </c>
      <c r="AG35" s="124">
        <v>2</v>
      </c>
      <c r="AH35" s="128">
        <v>0</v>
      </c>
      <c r="AI35" s="124">
        <v>17</v>
      </c>
      <c r="AJ35" s="128">
        <v>0</v>
      </c>
      <c r="AK35" s="99"/>
      <c r="AL35" s="100">
        <f t="shared" si="3"/>
        <v>8</v>
      </c>
      <c r="AM35" s="99"/>
      <c r="AN35" s="130">
        <f t="shared" si="4"/>
        <v>1348</v>
      </c>
      <c r="AO35" s="108">
        <f t="shared" si="5"/>
        <v>1336</v>
      </c>
      <c r="AP35" s="131">
        <f t="shared" si="6"/>
        <v>1015</v>
      </c>
      <c r="AQ35" s="108">
        <f t="shared" si="7"/>
        <v>1215</v>
      </c>
      <c r="AR35" s="131">
        <f t="shared" si="8"/>
        <v>1316</v>
      </c>
      <c r="AS35" s="131">
        <f t="shared" si="9"/>
        <v>1224</v>
      </c>
      <c r="AT35" s="131">
        <f t="shared" si="10"/>
        <v>1251</v>
      </c>
      <c r="AU35" s="131">
        <f t="shared" si="11"/>
        <v>1116</v>
      </c>
      <c r="AV35" s="108">
        <f t="shared" si="12"/>
        <v>1273</v>
      </c>
      <c r="AW35" s="131">
        <f t="shared" si="13"/>
        <v>1557</v>
      </c>
      <c r="AX35" s="131">
        <f t="shared" si="14"/>
        <v>1279</v>
      </c>
      <c r="AY35" s="55"/>
      <c r="AZ35" s="132">
        <f t="shared" si="15"/>
        <v>10</v>
      </c>
      <c r="BA35" s="133">
        <f t="shared" si="16"/>
        <v>14</v>
      </c>
      <c r="BB35" s="133">
        <f t="shared" si="17"/>
        <v>6</v>
      </c>
      <c r="BC35" s="106">
        <f t="shared" si="18"/>
        <v>10</v>
      </c>
      <c r="BD35" s="133">
        <f t="shared" si="19"/>
        <v>14</v>
      </c>
      <c r="BE35" s="133">
        <f t="shared" si="20"/>
        <v>8</v>
      </c>
      <c r="BF35" s="133">
        <f t="shared" si="21"/>
        <v>12</v>
      </c>
      <c r="BG35" s="133">
        <f t="shared" si="22"/>
        <v>8</v>
      </c>
      <c r="BH35" s="133">
        <f t="shared" si="23"/>
        <v>12</v>
      </c>
      <c r="BI35" s="133">
        <f t="shared" si="24"/>
        <v>12</v>
      </c>
      <c r="BJ35" s="133">
        <f t="shared" si="25"/>
        <v>10</v>
      </c>
      <c r="BK35" s="107">
        <f t="shared" si="29"/>
        <v>116</v>
      </c>
      <c r="BL35" s="108">
        <f t="shared" si="30"/>
        <v>6</v>
      </c>
      <c r="BM35" s="108">
        <f t="shared" si="31"/>
        <v>14</v>
      </c>
      <c r="BN35" s="109">
        <f t="shared" si="32"/>
        <v>110</v>
      </c>
      <c r="BO35" s="60"/>
    </row>
    <row r="36" spans="1:67" ht="13.8" x14ac:dyDescent="0.25">
      <c r="A36" s="110">
        <v>32</v>
      </c>
      <c r="B36" s="111" t="s">
        <v>40</v>
      </c>
      <c r="C36" s="134" t="s">
        <v>37</v>
      </c>
      <c r="D36" s="166"/>
      <c r="E36" s="114">
        <f t="shared" si="26"/>
        <v>1176.46</v>
      </c>
      <c r="F36" s="115">
        <f t="shared" si="0"/>
        <v>18.460000000000019</v>
      </c>
      <c r="G36" s="116">
        <v>1158</v>
      </c>
      <c r="H36" s="116">
        <f t="shared" si="1"/>
        <v>-38.454545454545496</v>
      </c>
      <c r="I36" s="117">
        <v>21</v>
      </c>
      <c r="J36" s="118">
        <v>12</v>
      </c>
      <c r="K36" s="119">
        <v>11</v>
      </c>
      <c r="L36" s="120">
        <f t="shared" si="2"/>
        <v>1196.4545454545455</v>
      </c>
      <c r="M36" s="116">
        <f t="shared" si="27"/>
        <v>102</v>
      </c>
      <c r="N36" s="121">
        <f t="shared" si="28"/>
        <v>98</v>
      </c>
      <c r="O36" s="122">
        <v>12</v>
      </c>
      <c r="P36" s="123">
        <v>0</v>
      </c>
      <c r="Q36" s="124">
        <v>17</v>
      </c>
      <c r="R36" s="138">
        <v>0</v>
      </c>
      <c r="S36" s="126">
        <v>40</v>
      </c>
      <c r="T36" s="128">
        <v>0</v>
      </c>
      <c r="U36" s="124">
        <v>38</v>
      </c>
      <c r="V36" s="128">
        <v>0</v>
      </c>
      <c r="W36" s="126">
        <v>39</v>
      </c>
      <c r="X36" s="127">
        <v>2</v>
      </c>
      <c r="Y36" s="126">
        <v>35</v>
      </c>
      <c r="Z36" s="127">
        <v>2</v>
      </c>
      <c r="AA36" s="126">
        <v>25</v>
      </c>
      <c r="AB36" s="125">
        <v>2</v>
      </c>
      <c r="AC36" s="122">
        <v>14</v>
      </c>
      <c r="AD36" s="137">
        <v>2</v>
      </c>
      <c r="AE36" s="129">
        <v>29</v>
      </c>
      <c r="AF36" s="125">
        <v>2</v>
      </c>
      <c r="AG36" s="124">
        <v>16</v>
      </c>
      <c r="AH36" s="127">
        <v>2</v>
      </c>
      <c r="AI36" s="124">
        <v>8</v>
      </c>
      <c r="AJ36" s="128">
        <v>0</v>
      </c>
      <c r="AK36" s="99"/>
      <c r="AL36" s="100">
        <f t="shared" si="3"/>
        <v>12</v>
      </c>
      <c r="AM36" s="99"/>
      <c r="AN36" s="130">
        <f t="shared" si="4"/>
        <v>1348</v>
      </c>
      <c r="AO36" s="108">
        <f t="shared" si="5"/>
        <v>1279</v>
      </c>
      <c r="AP36" s="131">
        <f t="shared" si="6"/>
        <v>1000</v>
      </c>
      <c r="AQ36" s="108">
        <f t="shared" si="7"/>
        <v>1015</v>
      </c>
      <c r="AR36" s="131">
        <f t="shared" si="8"/>
        <v>1000</v>
      </c>
      <c r="AS36" s="131">
        <f t="shared" si="9"/>
        <v>1090</v>
      </c>
      <c r="AT36" s="131">
        <f t="shared" si="10"/>
        <v>1213</v>
      </c>
      <c r="AU36" s="131">
        <f t="shared" si="11"/>
        <v>1332</v>
      </c>
      <c r="AV36" s="108">
        <f t="shared" si="12"/>
        <v>1198</v>
      </c>
      <c r="AW36" s="131">
        <f t="shared" si="13"/>
        <v>1280</v>
      </c>
      <c r="AX36" s="131">
        <f t="shared" si="14"/>
        <v>1406</v>
      </c>
      <c r="AY36" s="55"/>
      <c r="AZ36" s="132">
        <f t="shared" si="15"/>
        <v>12</v>
      </c>
      <c r="BA36" s="133">
        <f t="shared" si="16"/>
        <v>10</v>
      </c>
      <c r="BB36" s="133">
        <f t="shared" si="17"/>
        <v>4</v>
      </c>
      <c r="BC36" s="106">
        <f t="shared" si="18"/>
        <v>6</v>
      </c>
      <c r="BD36" s="133">
        <f t="shared" si="19"/>
        <v>4</v>
      </c>
      <c r="BE36" s="133">
        <f t="shared" si="20"/>
        <v>8</v>
      </c>
      <c r="BF36" s="133">
        <f t="shared" si="21"/>
        <v>10</v>
      </c>
      <c r="BG36" s="133">
        <f t="shared" si="22"/>
        <v>12</v>
      </c>
      <c r="BH36" s="133">
        <f t="shared" si="23"/>
        <v>10</v>
      </c>
      <c r="BI36" s="133">
        <f t="shared" si="24"/>
        <v>12</v>
      </c>
      <c r="BJ36" s="133">
        <f t="shared" si="25"/>
        <v>14</v>
      </c>
      <c r="BK36" s="107">
        <f t="shared" si="29"/>
        <v>102</v>
      </c>
      <c r="BL36" s="108">
        <f t="shared" si="30"/>
        <v>4</v>
      </c>
      <c r="BM36" s="108">
        <f t="shared" si="31"/>
        <v>14</v>
      </c>
      <c r="BN36" s="109">
        <f t="shared" si="32"/>
        <v>98</v>
      </c>
      <c r="BO36" s="60"/>
    </row>
    <row r="37" spans="1:67" ht="13.8" x14ac:dyDescent="0.25">
      <c r="A37" s="110">
        <v>33</v>
      </c>
      <c r="B37" s="111" t="s">
        <v>42</v>
      </c>
      <c r="C37" s="134" t="s">
        <v>7</v>
      </c>
      <c r="D37" s="166"/>
      <c r="E37" s="114">
        <f t="shared" si="26"/>
        <v>1179.08</v>
      </c>
      <c r="F37" s="115">
        <f t="shared" si="0"/>
        <v>54.079999999999977</v>
      </c>
      <c r="G37" s="116">
        <v>1125</v>
      </c>
      <c r="H37" s="116">
        <f t="shared" si="1"/>
        <v>-200.36363636363626</v>
      </c>
      <c r="I37" s="117">
        <v>13</v>
      </c>
      <c r="J37" s="118">
        <v>12</v>
      </c>
      <c r="K37" s="119">
        <v>11</v>
      </c>
      <c r="L37" s="120">
        <f t="shared" si="2"/>
        <v>1325.3636363636363</v>
      </c>
      <c r="M37" s="116">
        <f t="shared" si="27"/>
        <v>134</v>
      </c>
      <c r="N37" s="121">
        <f t="shared" si="28"/>
        <v>126</v>
      </c>
      <c r="O37" s="122">
        <v>13</v>
      </c>
      <c r="P37" s="137">
        <v>2</v>
      </c>
      <c r="Q37" s="124">
        <v>11</v>
      </c>
      <c r="R37" s="125">
        <v>2</v>
      </c>
      <c r="S37" s="126">
        <v>14</v>
      </c>
      <c r="T37" s="127">
        <v>2</v>
      </c>
      <c r="U37" s="124">
        <v>8</v>
      </c>
      <c r="V37" s="127">
        <v>2</v>
      </c>
      <c r="W37" s="126">
        <v>4</v>
      </c>
      <c r="X37" s="128">
        <v>0</v>
      </c>
      <c r="Y37" s="126">
        <v>10</v>
      </c>
      <c r="Z37" s="128">
        <v>0</v>
      </c>
      <c r="AA37" s="126">
        <v>12</v>
      </c>
      <c r="AB37" s="138">
        <v>0</v>
      </c>
      <c r="AC37" s="122">
        <v>26</v>
      </c>
      <c r="AD37" s="123">
        <v>0</v>
      </c>
      <c r="AE37" s="129">
        <v>28</v>
      </c>
      <c r="AF37" s="138">
        <v>0</v>
      </c>
      <c r="AG37" s="124">
        <v>34</v>
      </c>
      <c r="AH37" s="127">
        <v>2</v>
      </c>
      <c r="AI37" s="124">
        <v>5</v>
      </c>
      <c r="AJ37" s="127">
        <v>2</v>
      </c>
      <c r="AK37" s="99"/>
      <c r="AL37" s="100">
        <f t="shared" si="3"/>
        <v>12</v>
      </c>
      <c r="AM37" s="99"/>
      <c r="AN37" s="130">
        <f t="shared" si="4"/>
        <v>1336</v>
      </c>
      <c r="AO37" s="108">
        <f t="shared" si="5"/>
        <v>1348</v>
      </c>
      <c r="AP37" s="131">
        <f t="shared" si="6"/>
        <v>1332</v>
      </c>
      <c r="AQ37" s="108">
        <f t="shared" si="7"/>
        <v>1406</v>
      </c>
      <c r="AR37" s="131">
        <f t="shared" si="8"/>
        <v>1481</v>
      </c>
      <c r="AS37" s="131">
        <f t="shared" si="9"/>
        <v>1348</v>
      </c>
      <c r="AT37" s="131">
        <f t="shared" si="10"/>
        <v>1348</v>
      </c>
      <c r="AU37" s="131">
        <f t="shared" si="11"/>
        <v>1212</v>
      </c>
      <c r="AV37" s="108">
        <f t="shared" si="12"/>
        <v>1199</v>
      </c>
      <c r="AW37" s="131">
        <f t="shared" si="13"/>
        <v>1116</v>
      </c>
      <c r="AX37" s="131">
        <f t="shared" si="14"/>
        <v>1453</v>
      </c>
      <c r="AY37" s="55"/>
      <c r="AZ37" s="132">
        <f t="shared" si="15"/>
        <v>14</v>
      </c>
      <c r="BA37" s="133">
        <f t="shared" si="16"/>
        <v>10</v>
      </c>
      <c r="BB37" s="133">
        <f t="shared" si="17"/>
        <v>12</v>
      </c>
      <c r="BC37" s="106">
        <f t="shared" si="18"/>
        <v>14</v>
      </c>
      <c r="BD37" s="133">
        <f t="shared" si="19"/>
        <v>18</v>
      </c>
      <c r="BE37" s="133">
        <f t="shared" si="20"/>
        <v>12</v>
      </c>
      <c r="BF37" s="133">
        <f t="shared" si="21"/>
        <v>12</v>
      </c>
      <c r="BG37" s="133">
        <f t="shared" si="22"/>
        <v>14</v>
      </c>
      <c r="BH37" s="133">
        <f t="shared" si="23"/>
        <v>10</v>
      </c>
      <c r="BI37" s="133">
        <f t="shared" si="24"/>
        <v>8</v>
      </c>
      <c r="BJ37" s="133">
        <f t="shared" si="25"/>
        <v>10</v>
      </c>
      <c r="BK37" s="107">
        <f t="shared" si="29"/>
        <v>134</v>
      </c>
      <c r="BL37" s="108">
        <f t="shared" si="30"/>
        <v>8</v>
      </c>
      <c r="BM37" s="108">
        <f t="shared" si="31"/>
        <v>18</v>
      </c>
      <c r="BN37" s="109">
        <f t="shared" si="32"/>
        <v>126</v>
      </c>
      <c r="BO37" s="60"/>
    </row>
    <row r="38" spans="1:67" ht="13.8" x14ac:dyDescent="0.25">
      <c r="A38" s="110">
        <v>34</v>
      </c>
      <c r="B38" s="111" t="s">
        <v>46</v>
      </c>
      <c r="C38" s="134" t="s">
        <v>9</v>
      </c>
      <c r="D38" s="166"/>
      <c r="E38" s="114">
        <f t="shared" si="26"/>
        <v>1106.4000000000001</v>
      </c>
      <c r="F38" s="115">
        <f t="shared" si="0"/>
        <v>-9.6000000000000085</v>
      </c>
      <c r="G38" s="116">
        <v>1116</v>
      </c>
      <c r="H38" s="116">
        <f t="shared" si="1"/>
        <v>-92.727272727272748</v>
      </c>
      <c r="I38" s="117">
        <v>32</v>
      </c>
      <c r="J38" s="118">
        <v>8</v>
      </c>
      <c r="K38" s="119">
        <v>11</v>
      </c>
      <c r="L38" s="120">
        <f t="shared" si="2"/>
        <v>1208.7272727272727</v>
      </c>
      <c r="M38" s="116">
        <f t="shared" si="27"/>
        <v>110</v>
      </c>
      <c r="N38" s="121">
        <f t="shared" si="28"/>
        <v>106</v>
      </c>
      <c r="O38" s="122">
        <v>14</v>
      </c>
      <c r="P38" s="123">
        <v>0</v>
      </c>
      <c r="Q38" s="124">
        <v>21</v>
      </c>
      <c r="R38" s="138">
        <v>0</v>
      </c>
      <c r="S38" s="126">
        <v>39</v>
      </c>
      <c r="T38" s="127">
        <v>2</v>
      </c>
      <c r="U38" s="124">
        <v>10</v>
      </c>
      <c r="V38" s="128">
        <v>0</v>
      </c>
      <c r="W38" s="126">
        <v>36</v>
      </c>
      <c r="X38" s="127">
        <v>2</v>
      </c>
      <c r="Y38" s="126">
        <v>25</v>
      </c>
      <c r="Z38" s="127">
        <v>2</v>
      </c>
      <c r="AA38" s="126">
        <v>15</v>
      </c>
      <c r="AB38" s="138">
        <v>0</v>
      </c>
      <c r="AC38" s="122">
        <v>31</v>
      </c>
      <c r="AD38" s="123">
        <v>0</v>
      </c>
      <c r="AE38" s="129">
        <v>27</v>
      </c>
      <c r="AF38" s="125">
        <v>2</v>
      </c>
      <c r="AG38" s="124">
        <v>33</v>
      </c>
      <c r="AH38" s="128">
        <v>0</v>
      </c>
      <c r="AI38" s="124">
        <v>16</v>
      </c>
      <c r="AJ38" s="128">
        <v>0</v>
      </c>
      <c r="AK38" s="99"/>
      <c r="AL38" s="100">
        <f t="shared" si="3"/>
        <v>8</v>
      </c>
      <c r="AM38" s="99"/>
      <c r="AN38" s="130">
        <f t="shared" si="4"/>
        <v>1332</v>
      </c>
      <c r="AO38" s="108">
        <f t="shared" si="5"/>
        <v>1228</v>
      </c>
      <c r="AP38" s="131">
        <f t="shared" si="6"/>
        <v>1000</v>
      </c>
      <c r="AQ38" s="108">
        <f t="shared" si="7"/>
        <v>1348</v>
      </c>
      <c r="AR38" s="131">
        <f t="shared" si="8"/>
        <v>1064</v>
      </c>
      <c r="AS38" s="131">
        <f t="shared" si="9"/>
        <v>1213</v>
      </c>
      <c r="AT38" s="131">
        <f t="shared" si="10"/>
        <v>1316</v>
      </c>
      <c r="AU38" s="131">
        <f t="shared" si="11"/>
        <v>1180</v>
      </c>
      <c r="AV38" s="108">
        <f t="shared" si="12"/>
        <v>1210</v>
      </c>
      <c r="AW38" s="131">
        <f t="shared" si="13"/>
        <v>1125</v>
      </c>
      <c r="AX38" s="131">
        <f t="shared" si="14"/>
        <v>1280</v>
      </c>
      <c r="AY38" s="55"/>
      <c r="AZ38" s="132">
        <f t="shared" si="15"/>
        <v>12</v>
      </c>
      <c r="BA38" s="133">
        <f t="shared" si="16"/>
        <v>12</v>
      </c>
      <c r="BB38" s="133">
        <f t="shared" si="17"/>
        <v>4</v>
      </c>
      <c r="BC38" s="106">
        <f t="shared" si="18"/>
        <v>12</v>
      </c>
      <c r="BD38" s="133">
        <f t="shared" si="19"/>
        <v>6</v>
      </c>
      <c r="BE38" s="133">
        <f t="shared" si="20"/>
        <v>10</v>
      </c>
      <c r="BF38" s="133">
        <f t="shared" si="21"/>
        <v>14</v>
      </c>
      <c r="BG38" s="133">
        <f t="shared" si="22"/>
        <v>8</v>
      </c>
      <c r="BH38" s="133">
        <f t="shared" si="23"/>
        <v>8</v>
      </c>
      <c r="BI38" s="133">
        <f t="shared" si="24"/>
        <v>12</v>
      </c>
      <c r="BJ38" s="133">
        <f t="shared" si="25"/>
        <v>12</v>
      </c>
      <c r="BK38" s="107">
        <f t="shared" si="29"/>
        <v>110</v>
      </c>
      <c r="BL38" s="108">
        <f t="shared" si="30"/>
        <v>4</v>
      </c>
      <c r="BM38" s="108">
        <f t="shared" si="31"/>
        <v>14</v>
      </c>
      <c r="BN38" s="109">
        <f t="shared" si="32"/>
        <v>106</v>
      </c>
      <c r="BO38" s="60"/>
    </row>
    <row r="39" spans="1:67" ht="13.8" x14ac:dyDescent="0.25">
      <c r="A39" s="110">
        <v>35</v>
      </c>
      <c r="B39" s="111" t="s">
        <v>110</v>
      </c>
      <c r="C39" s="134" t="s">
        <v>180</v>
      </c>
      <c r="D39" s="166"/>
      <c r="E39" s="114">
        <f t="shared" si="26"/>
        <v>1078.24</v>
      </c>
      <c r="F39" s="115">
        <f t="shared" si="0"/>
        <v>-11.759999999999984</v>
      </c>
      <c r="G39" s="116">
        <v>1090</v>
      </c>
      <c r="H39" s="116">
        <f t="shared" si="1"/>
        <v>-82.909090909090992</v>
      </c>
      <c r="I39" s="117">
        <v>35</v>
      </c>
      <c r="J39" s="118">
        <v>8</v>
      </c>
      <c r="K39" s="119">
        <v>11</v>
      </c>
      <c r="L39" s="120">
        <f t="shared" si="2"/>
        <v>1172.909090909091</v>
      </c>
      <c r="M39" s="116">
        <f t="shared" si="27"/>
        <v>94</v>
      </c>
      <c r="N39" s="121">
        <f t="shared" si="28"/>
        <v>90</v>
      </c>
      <c r="O39" s="122">
        <v>15</v>
      </c>
      <c r="P39" s="123">
        <v>0</v>
      </c>
      <c r="Q39" s="124">
        <v>24</v>
      </c>
      <c r="R39" s="138">
        <v>0</v>
      </c>
      <c r="S39" s="126">
        <v>28</v>
      </c>
      <c r="T39" s="127">
        <v>2</v>
      </c>
      <c r="U39" s="124">
        <v>5</v>
      </c>
      <c r="V39" s="128">
        <v>0</v>
      </c>
      <c r="W39" s="126">
        <v>22</v>
      </c>
      <c r="X39" s="128">
        <v>0</v>
      </c>
      <c r="Y39" s="126">
        <v>32</v>
      </c>
      <c r="Z39" s="128">
        <v>0</v>
      </c>
      <c r="AA39" s="126">
        <v>39</v>
      </c>
      <c r="AB39" s="138">
        <v>0</v>
      </c>
      <c r="AC39" s="122">
        <v>36</v>
      </c>
      <c r="AD39" s="137">
        <v>2</v>
      </c>
      <c r="AE39" s="129">
        <v>25</v>
      </c>
      <c r="AF39" s="138">
        <v>0</v>
      </c>
      <c r="AG39" s="124">
        <v>37</v>
      </c>
      <c r="AH39" s="127">
        <v>2</v>
      </c>
      <c r="AI39" s="124">
        <v>40</v>
      </c>
      <c r="AJ39" s="127">
        <v>2</v>
      </c>
      <c r="AK39" s="99"/>
      <c r="AL39" s="100">
        <f t="shared" si="3"/>
        <v>8</v>
      </c>
      <c r="AM39" s="99"/>
      <c r="AN39" s="130">
        <f t="shared" si="4"/>
        <v>1316</v>
      </c>
      <c r="AO39" s="108">
        <f t="shared" si="5"/>
        <v>1215</v>
      </c>
      <c r="AP39" s="131">
        <f t="shared" si="6"/>
        <v>1199</v>
      </c>
      <c r="AQ39" s="108">
        <f t="shared" si="7"/>
        <v>1453</v>
      </c>
      <c r="AR39" s="131">
        <f t="shared" si="8"/>
        <v>1224</v>
      </c>
      <c r="AS39" s="131">
        <f t="shared" si="9"/>
        <v>1158</v>
      </c>
      <c r="AT39" s="131">
        <f t="shared" si="10"/>
        <v>1000</v>
      </c>
      <c r="AU39" s="131">
        <f t="shared" si="11"/>
        <v>1064</v>
      </c>
      <c r="AV39" s="108">
        <f t="shared" si="12"/>
        <v>1213</v>
      </c>
      <c r="AW39" s="131">
        <f t="shared" si="13"/>
        <v>1060</v>
      </c>
      <c r="AX39" s="131">
        <f t="shared" si="14"/>
        <v>1000</v>
      </c>
      <c r="AY39" s="55"/>
      <c r="AZ39" s="132">
        <f t="shared" si="15"/>
        <v>14</v>
      </c>
      <c r="BA39" s="133">
        <f t="shared" si="16"/>
        <v>10</v>
      </c>
      <c r="BB39" s="133">
        <f t="shared" si="17"/>
        <v>10</v>
      </c>
      <c r="BC39" s="106">
        <f t="shared" si="18"/>
        <v>10</v>
      </c>
      <c r="BD39" s="133">
        <f t="shared" si="19"/>
        <v>8</v>
      </c>
      <c r="BE39" s="133">
        <f t="shared" si="20"/>
        <v>12</v>
      </c>
      <c r="BF39" s="133">
        <f t="shared" si="21"/>
        <v>4</v>
      </c>
      <c r="BG39" s="133">
        <f t="shared" si="22"/>
        <v>6</v>
      </c>
      <c r="BH39" s="133">
        <f t="shared" si="23"/>
        <v>10</v>
      </c>
      <c r="BI39" s="133">
        <f t="shared" si="24"/>
        <v>6</v>
      </c>
      <c r="BJ39" s="133">
        <f t="shared" si="25"/>
        <v>4</v>
      </c>
      <c r="BK39" s="107">
        <f t="shared" si="29"/>
        <v>94</v>
      </c>
      <c r="BL39" s="108">
        <f t="shared" si="30"/>
        <v>4</v>
      </c>
      <c r="BM39" s="108">
        <f t="shared" si="31"/>
        <v>14</v>
      </c>
      <c r="BN39" s="109">
        <f t="shared" si="32"/>
        <v>90</v>
      </c>
      <c r="BO39" s="60"/>
    </row>
    <row r="40" spans="1:67" ht="13.8" x14ac:dyDescent="0.25">
      <c r="A40" s="110">
        <v>36</v>
      </c>
      <c r="B40" s="111" t="s">
        <v>111</v>
      </c>
      <c r="C40" s="134" t="s">
        <v>34</v>
      </c>
      <c r="D40" s="166"/>
      <c r="E40" s="114">
        <f t="shared" si="26"/>
        <v>1032.5</v>
      </c>
      <c r="F40" s="115">
        <f t="shared" si="0"/>
        <v>-31.500000000000021</v>
      </c>
      <c r="G40" s="116">
        <v>1064</v>
      </c>
      <c r="H40" s="116">
        <f t="shared" si="1"/>
        <v>-84.090909090909008</v>
      </c>
      <c r="I40" s="117">
        <v>38</v>
      </c>
      <c r="J40" s="118">
        <v>6</v>
      </c>
      <c r="K40" s="119">
        <v>11</v>
      </c>
      <c r="L40" s="120">
        <f t="shared" si="2"/>
        <v>1148.090909090909</v>
      </c>
      <c r="M40" s="116">
        <f t="shared" si="27"/>
        <v>96</v>
      </c>
      <c r="N40" s="121">
        <f t="shared" si="28"/>
        <v>92</v>
      </c>
      <c r="O40" s="122">
        <v>16</v>
      </c>
      <c r="P40" s="123">
        <v>0</v>
      </c>
      <c r="Q40" s="124">
        <v>23</v>
      </c>
      <c r="R40" s="138">
        <v>0</v>
      </c>
      <c r="S40" s="126">
        <v>30</v>
      </c>
      <c r="T40" s="128">
        <v>0</v>
      </c>
      <c r="U40" s="124">
        <v>22</v>
      </c>
      <c r="V40" s="127">
        <v>2</v>
      </c>
      <c r="W40" s="126">
        <v>34</v>
      </c>
      <c r="X40" s="128">
        <v>0</v>
      </c>
      <c r="Y40" s="126">
        <v>40</v>
      </c>
      <c r="Z40" s="128">
        <v>0</v>
      </c>
      <c r="AA40" s="126">
        <v>17</v>
      </c>
      <c r="AB40" s="138">
        <v>0</v>
      </c>
      <c r="AC40" s="122">
        <v>35</v>
      </c>
      <c r="AD40" s="123">
        <v>0</v>
      </c>
      <c r="AE40" s="129">
        <v>39</v>
      </c>
      <c r="AF40" s="125">
        <v>2</v>
      </c>
      <c r="AG40" s="124">
        <v>25</v>
      </c>
      <c r="AH40" s="128">
        <v>0</v>
      </c>
      <c r="AI40" s="124">
        <v>38</v>
      </c>
      <c r="AJ40" s="127">
        <v>2</v>
      </c>
      <c r="AK40" s="99"/>
      <c r="AL40" s="100">
        <f t="shared" si="3"/>
        <v>6</v>
      </c>
      <c r="AM40" s="99"/>
      <c r="AN40" s="130">
        <f t="shared" si="4"/>
        <v>1280</v>
      </c>
      <c r="AO40" s="108">
        <f t="shared" si="5"/>
        <v>1216</v>
      </c>
      <c r="AP40" s="131">
        <f t="shared" si="6"/>
        <v>1196</v>
      </c>
      <c r="AQ40" s="108">
        <f t="shared" si="7"/>
        <v>1224</v>
      </c>
      <c r="AR40" s="131">
        <f t="shared" si="8"/>
        <v>1116</v>
      </c>
      <c r="AS40" s="131">
        <f t="shared" si="9"/>
        <v>1000</v>
      </c>
      <c r="AT40" s="131">
        <f t="shared" si="10"/>
        <v>1279</v>
      </c>
      <c r="AU40" s="131">
        <f t="shared" si="11"/>
        <v>1090</v>
      </c>
      <c r="AV40" s="108">
        <f t="shared" si="12"/>
        <v>1000</v>
      </c>
      <c r="AW40" s="131">
        <f t="shared" si="13"/>
        <v>1213</v>
      </c>
      <c r="AX40" s="131">
        <f t="shared" si="14"/>
        <v>1015</v>
      </c>
      <c r="AY40" s="55"/>
      <c r="AZ40" s="132">
        <f t="shared" si="15"/>
        <v>12</v>
      </c>
      <c r="BA40" s="133">
        <f t="shared" si="16"/>
        <v>14</v>
      </c>
      <c r="BB40" s="133">
        <f t="shared" si="17"/>
        <v>12</v>
      </c>
      <c r="BC40" s="106">
        <f t="shared" si="18"/>
        <v>8</v>
      </c>
      <c r="BD40" s="133">
        <f t="shared" si="19"/>
        <v>8</v>
      </c>
      <c r="BE40" s="133">
        <f t="shared" si="20"/>
        <v>4</v>
      </c>
      <c r="BF40" s="133">
        <f t="shared" si="21"/>
        <v>10</v>
      </c>
      <c r="BG40" s="133">
        <f t="shared" si="22"/>
        <v>8</v>
      </c>
      <c r="BH40" s="133">
        <f t="shared" si="23"/>
        <v>4</v>
      </c>
      <c r="BI40" s="133">
        <f t="shared" si="24"/>
        <v>10</v>
      </c>
      <c r="BJ40" s="133">
        <f t="shared" si="25"/>
        <v>6</v>
      </c>
      <c r="BK40" s="107">
        <f t="shared" si="29"/>
        <v>96</v>
      </c>
      <c r="BL40" s="108">
        <f t="shared" si="30"/>
        <v>4</v>
      </c>
      <c r="BM40" s="108">
        <f t="shared" si="31"/>
        <v>14</v>
      </c>
      <c r="BN40" s="109">
        <f t="shared" si="32"/>
        <v>92</v>
      </c>
      <c r="BO40" s="60"/>
    </row>
    <row r="41" spans="1:67" ht="13.8" x14ac:dyDescent="0.25">
      <c r="A41" s="110">
        <v>37</v>
      </c>
      <c r="B41" s="111" t="s">
        <v>174</v>
      </c>
      <c r="C41" s="134" t="s">
        <v>180</v>
      </c>
      <c r="D41" s="166"/>
      <c r="E41" s="114">
        <f t="shared" si="26"/>
        <v>1060</v>
      </c>
      <c r="F41" s="115">
        <f t="shared" si="0"/>
        <v>0</v>
      </c>
      <c r="G41" s="116">
        <v>1060</v>
      </c>
      <c r="H41" s="116">
        <f t="shared" si="1"/>
        <v>-208.4545454545455</v>
      </c>
      <c r="I41" s="117">
        <v>36</v>
      </c>
      <c r="J41" s="118">
        <v>6</v>
      </c>
      <c r="K41" s="119">
        <v>11</v>
      </c>
      <c r="L41" s="120">
        <f t="shared" si="2"/>
        <v>1268.4545454545455</v>
      </c>
      <c r="M41" s="116">
        <f t="shared" si="27"/>
        <v>110</v>
      </c>
      <c r="N41" s="121">
        <f t="shared" si="28"/>
        <v>106</v>
      </c>
      <c r="O41" s="122">
        <v>17</v>
      </c>
      <c r="P41" s="137">
        <v>2</v>
      </c>
      <c r="Q41" s="124">
        <v>12</v>
      </c>
      <c r="R41" s="138">
        <v>0</v>
      </c>
      <c r="S41" s="126">
        <v>15</v>
      </c>
      <c r="T41" s="128">
        <v>0</v>
      </c>
      <c r="U41" s="124">
        <v>40</v>
      </c>
      <c r="V41" s="127">
        <v>2</v>
      </c>
      <c r="W41" s="126">
        <v>6</v>
      </c>
      <c r="X41" s="128">
        <v>0</v>
      </c>
      <c r="Y41" s="126">
        <v>3</v>
      </c>
      <c r="Z41" s="128">
        <v>0</v>
      </c>
      <c r="AA41" s="126">
        <v>24</v>
      </c>
      <c r="AB41" s="138">
        <v>0</v>
      </c>
      <c r="AC41" s="122">
        <v>38</v>
      </c>
      <c r="AD41" s="137">
        <v>2</v>
      </c>
      <c r="AE41" s="129">
        <v>2</v>
      </c>
      <c r="AF41" s="138">
        <v>0</v>
      </c>
      <c r="AG41" s="124">
        <v>35</v>
      </c>
      <c r="AH41" s="128">
        <v>0</v>
      </c>
      <c r="AI41" s="124">
        <v>29</v>
      </c>
      <c r="AJ41" s="128">
        <v>0</v>
      </c>
      <c r="AK41" s="99"/>
      <c r="AL41" s="100">
        <f t="shared" si="3"/>
        <v>6</v>
      </c>
      <c r="AM41" s="99"/>
      <c r="AN41" s="130">
        <f t="shared" si="4"/>
        <v>1279</v>
      </c>
      <c r="AO41" s="108">
        <f t="shared" si="5"/>
        <v>1348</v>
      </c>
      <c r="AP41" s="131">
        <f t="shared" si="6"/>
        <v>1316</v>
      </c>
      <c r="AQ41" s="108">
        <f t="shared" si="7"/>
        <v>1000</v>
      </c>
      <c r="AR41" s="131">
        <f t="shared" si="8"/>
        <v>1441</v>
      </c>
      <c r="AS41" s="131">
        <f t="shared" si="9"/>
        <v>1494</v>
      </c>
      <c r="AT41" s="131">
        <f t="shared" si="10"/>
        <v>1215</v>
      </c>
      <c r="AU41" s="131">
        <f t="shared" si="11"/>
        <v>1015</v>
      </c>
      <c r="AV41" s="108">
        <f t="shared" si="12"/>
        <v>1557</v>
      </c>
      <c r="AW41" s="131">
        <f t="shared" si="13"/>
        <v>1090</v>
      </c>
      <c r="AX41" s="131">
        <f t="shared" si="14"/>
        <v>1198</v>
      </c>
      <c r="AY41" s="55"/>
      <c r="AZ41" s="132">
        <f t="shared" si="15"/>
        <v>10</v>
      </c>
      <c r="BA41" s="133">
        <f t="shared" si="16"/>
        <v>12</v>
      </c>
      <c r="BB41" s="133">
        <f t="shared" si="17"/>
        <v>14</v>
      </c>
      <c r="BC41" s="106">
        <f t="shared" si="18"/>
        <v>4</v>
      </c>
      <c r="BD41" s="133">
        <f t="shared" si="19"/>
        <v>16</v>
      </c>
      <c r="BE41" s="133">
        <f t="shared" si="20"/>
        <v>8</v>
      </c>
      <c r="BF41" s="133">
        <f t="shared" si="21"/>
        <v>10</v>
      </c>
      <c r="BG41" s="133">
        <f t="shared" si="22"/>
        <v>6</v>
      </c>
      <c r="BH41" s="133">
        <f t="shared" si="23"/>
        <v>12</v>
      </c>
      <c r="BI41" s="133">
        <f t="shared" si="24"/>
        <v>8</v>
      </c>
      <c r="BJ41" s="133">
        <f t="shared" si="25"/>
        <v>10</v>
      </c>
      <c r="BK41" s="107">
        <f t="shared" si="29"/>
        <v>110</v>
      </c>
      <c r="BL41" s="108">
        <f t="shared" si="30"/>
        <v>4</v>
      </c>
      <c r="BM41" s="108">
        <f t="shared" si="31"/>
        <v>16</v>
      </c>
      <c r="BN41" s="109">
        <f t="shared" si="32"/>
        <v>106</v>
      </c>
      <c r="BO41" s="60"/>
    </row>
    <row r="42" spans="1:67" ht="13.8" x14ac:dyDescent="0.25">
      <c r="A42" s="110">
        <v>38</v>
      </c>
      <c r="B42" s="111" t="s">
        <v>139</v>
      </c>
      <c r="C42" s="134" t="s">
        <v>6</v>
      </c>
      <c r="D42" s="166"/>
      <c r="E42" s="114">
        <f t="shared" si="26"/>
        <v>1015</v>
      </c>
      <c r="F42" s="115">
        <f t="shared" si="0"/>
        <v>0</v>
      </c>
      <c r="G42" s="116">
        <v>1015</v>
      </c>
      <c r="H42" s="116">
        <f t="shared" si="1"/>
        <v>-184.27272727272725</v>
      </c>
      <c r="I42" s="117">
        <v>37</v>
      </c>
      <c r="J42" s="165">
        <v>6</v>
      </c>
      <c r="K42" s="119">
        <v>11</v>
      </c>
      <c r="L42" s="120">
        <f t="shared" si="2"/>
        <v>1199.2727272727273</v>
      </c>
      <c r="M42" s="116">
        <f t="shared" si="27"/>
        <v>98</v>
      </c>
      <c r="N42" s="121">
        <f t="shared" si="28"/>
        <v>94</v>
      </c>
      <c r="O42" s="122">
        <v>18</v>
      </c>
      <c r="P42" s="123">
        <v>0</v>
      </c>
      <c r="Q42" s="124">
        <v>25</v>
      </c>
      <c r="R42" s="138">
        <v>0</v>
      </c>
      <c r="S42" s="126">
        <v>31</v>
      </c>
      <c r="T42" s="128">
        <v>0</v>
      </c>
      <c r="U42" s="124">
        <v>32</v>
      </c>
      <c r="V42" s="127">
        <v>2</v>
      </c>
      <c r="W42" s="126">
        <v>29</v>
      </c>
      <c r="X42" s="128">
        <v>0</v>
      </c>
      <c r="Y42" s="126">
        <v>17</v>
      </c>
      <c r="Z42" s="127">
        <v>2</v>
      </c>
      <c r="AA42" s="126">
        <v>2</v>
      </c>
      <c r="AB42" s="138">
        <v>0</v>
      </c>
      <c r="AC42" s="122">
        <v>37</v>
      </c>
      <c r="AD42" s="123">
        <v>0</v>
      </c>
      <c r="AE42" s="129">
        <v>40</v>
      </c>
      <c r="AF42" s="125">
        <v>2</v>
      </c>
      <c r="AG42" s="124">
        <v>27</v>
      </c>
      <c r="AH42" s="128">
        <v>0</v>
      </c>
      <c r="AI42" s="124">
        <v>36</v>
      </c>
      <c r="AJ42" s="128">
        <v>0</v>
      </c>
      <c r="AK42" s="99"/>
      <c r="AL42" s="100">
        <f t="shared" si="3"/>
        <v>6</v>
      </c>
      <c r="AM42" s="99"/>
      <c r="AN42" s="130">
        <f t="shared" si="4"/>
        <v>1273</v>
      </c>
      <c r="AO42" s="108">
        <f t="shared" si="5"/>
        <v>1213</v>
      </c>
      <c r="AP42" s="131">
        <f t="shared" si="6"/>
        <v>1180</v>
      </c>
      <c r="AQ42" s="108">
        <f t="shared" si="7"/>
        <v>1158</v>
      </c>
      <c r="AR42" s="131">
        <f t="shared" si="8"/>
        <v>1198</v>
      </c>
      <c r="AS42" s="131">
        <f t="shared" si="9"/>
        <v>1279</v>
      </c>
      <c r="AT42" s="131">
        <f t="shared" si="10"/>
        <v>1557</v>
      </c>
      <c r="AU42" s="131">
        <f t="shared" si="11"/>
        <v>1060</v>
      </c>
      <c r="AV42" s="108">
        <f t="shared" si="12"/>
        <v>1000</v>
      </c>
      <c r="AW42" s="131">
        <f t="shared" si="13"/>
        <v>1210</v>
      </c>
      <c r="AX42" s="131">
        <f t="shared" si="14"/>
        <v>1064</v>
      </c>
      <c r="AY42" s="55"/>
      <c r="AZ42" s="132">
        <f t="shared" si="15"/>
        <v>12</v>
      </c>
      <c r="BA42" s="133">
        <f t="shared" si="16"/>
        <v>10</v>
      </c>
      <c r="BB42" s="133">
        <f t="shared" si="17"/>
        <v>8</v>
      </c>
      <c r="BC42" s="106">
        <f t="shared" si="18"/>
        <v>12</v>
      </c>
      <c r="BD42" s="133">
        <f t="shared" si="19"/>
        <v>10</v>
      </c>
      <c r="BE42" s="133">
        <f t="shared" si="20"/>
        <v>10</v>
      </c>
      <c r="BF42" s="133">
        <f t="shared" si="21"/>
        <v>12</v>
      </c>
      <c r="BG42" s="133">
        <f t="shared" si="22"/>
        <v>6</v>
      </c>
      <c r="BH42" s="133">
        <f t="shared" si="23"/>
        <v>4</v>
      </c>
      <c r="BI42" s="133">
        <f t="shared" si="24"/>
        <v>8</v>
      </c>
      <c r="BJ42" s="133">
        <f t="shared" si="25"/>
        <v>6</v>
      </c>
      <c r="BK42" s="107">
        <f t="shared" si="29"/>
        <v>98</v>
      </c>
      <c r="BL42" s="108">
        <f t="shared" si="30"/>
        <v>4</v>
      </c>
      <c r="BM42" s="108">
        <f t="shared" si="31"/>
        <v>12</v>
      </c>
      <c r="BN42" s="109">
        <f t="shared" si="32"/>
        <v>94</v>
      </c>
      <c r="BO42" s="60"/>
    </row>
    <row r="43" spans="1:67" ht="13.8" x14ac:dyDescent="0.25">
      <c r="A43" s="110">
        <v>39</v>
      </c>
      <c r="B43" s="111" t="s">
        <v>175</v>
      </c>
      <c r="C43" s="134" t="s">
        <v>33</v>
      </c>
      <c r="D43" s="166"/>
      <c r="E43" s="114">
        <f t="shared" si="26"/>
        <v>1000</v>
      </c>
      <c r="F43" s="115">
        <f t="shared" si="0"/>
        <v>0</v>
      </c>
      <c r="G43" s="116">
        <v>1000</v>
      </c>
      <c r="H43" s="116">
        <f t="shared" si="1"/>
        <v>-170.18181818181824</v>
      </c>
      <c r="I43" s="117">
        <v>39</v>
      </c>
      <c r="J43" s="118">
        <v>4</v>
      </c>
      <c r="K43" s="119">
        <v>11</v>
      </c>
      <c r="L43" s="120">
        <f t="shared" si="2"/>
        <v>1170.1818181818182</v>
      </c>
      <c r="M43" s="116">
        <f t="shared" si="27"/>
        <v>100</v>
      </c>
      <c r="N43" s="121">
        <f t="shared" si="28"/>
        <v>96</v>
      </c>
      <c r="O43" s="122">
        <v>19</v>
      </c>
      <c r="P43" s="123">
        <v>0</v>
      </c>
      <c r="Q43" s="124">
        <v>26</v>
      </c>
      <c r="R43" s="138">
        <v>0</v>
      </c>
      <c r="S43" s="126">
        <v>34</v>
      </c>
      <c r="T43" s="128">
        <v>0</v>
      </c>
      <c r="U43" s="124">
        <v>28</v>
      </c>
      <c r="V43" s="128">
        <v>0</v>
      </c>
      <c r="W43" s="126">
        <v>32</v>
      </c>
      <c r="X43" s="128">
        <v>0</v>
      </c>
      <c r="Y43" s="126">
        <v>11</v>
      </c>
      <c r="Z43" s="128">
        <v>0</v>
      </c>
      <c r="AA43" s="126">
        <v>35</v>
      </c>
      <c r="AB43" s="125">
        <v>2</v>
      </c>
      <c r="AC43" s="122">
        <v>27</v>
      </c>
      <c r="AD43" s="123">
        <v>0</v>
      </c>
      <c r="AE43" s="129">
        <v>36</v>
      </c>
      <c r="AF43" s="138">
        <v>0</v>
      </c>
      <c r="AG43" s="124">
        <v>40</v>
      </c>
      <c r="AH43" s="127">
        <v>2</v>
      </c>
      <c r="AI43" s="124">
        <v>22</v>
      </c>
      <c r="AJ43" s="128">
        <v>0</v>
      </c>
      <c r="AK43" s="99"/>
      <c r="AL43" s="100">
        <f t="shared" si="3"/>
        <v>4</v>
      </c>
      <c r="AM43" s="99"/>
      <c r="AN43" s="130">
        <f t="shared" si="4"/>
        <v>1251</v>
      </c>
      <c r="AO43" s="108">
        <f t="shared" si="5"/>
        <v>1212</v>
      </c>
      <c r="AP43" s="131">
        <f t="shared" si="6"/>
        <v>1116</v>
      </c>
      <c r="AQ43" s="108">
        <f t="shared" si="7"/>
        <v>1199</v>
      </c>
      <c r="AR43" s="131">
        <f t="shared" si="8"/>
        <v>1158</v>
      </c>
      <c r="AS43" s="131">
        <f t="shared" si="9"/>
        <v>1348</v>
      </c>
      <c r="AT43" s="131">
        <f t="shared" si="10"/>
        <v>1090</v>
      </c>
      <c r="AU43" s="131">
        <f t="shared" si="11"/>
        <v>1210</v>
      </c>
      <c r="AV43" s="108">
        <f t="shared" si="12"/>
        <v>1064</v>
      </c>
      <c r="AW43" s="131">
        <f t="shared" si="13"/>
        <v>1000</v>
      </c>
      <c r="AX43" s="131">
        <f t="shared" si="14"/>
        <v>1224</v>
      </c>
      <c r="AY43" s="55"/>
      <c r="AZ43" s="132">
        <f t="shared" si="15"/>
        <v>12</v>
      </c>
      <c r="BA43" s="133">
        <f t="shared" si="16"/>
        <v>14</v>
      </c>
      <c r="BB43" s="133">
        <f t="shared" si="17"/>
        <v>8</v>
      </c>
      <c r="BC43" s="106">
        <f t="shared" si="18"/>
        <v>10</v>
      </c>
      <c r="BD43" s="133">
        <f t="shared" si="19"/>
        <v>12</v>
      </c>
      <c r="BE43" s="133">
        <f t="shared" si="20"/>
        <v>10</v>
      </c>
      <c r="BF43" s="133">
        <f t="shared" si="21"/>
        <v>8</v>
      </c>
      <c r="BG43" s="133">
        <f t="shared" si="22"/>
        <v>8</v>
      </c>
      <c r="BH43" s="133">
        <f t="shared" si="23"/>
        <v>6</v>
      </c>
      <c r="BI43" s="133">
        <f t="shared" si="24"/>
        <v>4</v>
      </c>
      <c r="BJ43" s="133">
        <f t="shared" si="25"/>
        <v>8</v>
      </c>
      <c r="BK43" s="107">
        <f t="shared" si="29"/>
        <v>100</v>
      </c>
      <c r="BL43" s="108">
        <f t="shared" si="30"/>
        <v>4</v>
      </c>
      <c r="BM43" s="108">
        <f t="shared" si="31"/>
        <v>14</v>
      </c>
      <c r="BN43" s="109">
        <f t="shared" si="32"/>
        <v>96</v>
      </c>
      <c r="BO43" s="60"/>
    </row>
    <row r="44" spans="1:67" ht="13.8" x14ac:dyDescent="0.25">
      <c r="A44" s="110">
        <v>40</v>
      </c>
      <c r="B44" s="111" t="s">
        <v>36</v>
      </c>
      <c r="C44" s="134" t="s">
        <v>7</v>
      </c>
      <c r="D44" s="166"/>
      <c r="E44" s="114">
        <f t="shared" si="26"/>
        <v>1000</v>
      </c>
      <c r="F44" s="115">
        <f t="shared" si="0"/>
        <v>0</v>
      </c>
      <c r="G44" s="116">
        <v>1000</v>
      </c>
      <c r="H44" s="116">
        <f t="shared" si="1"/>
        <v>-159.81818181818176</v>
      </c>
      <c r="I44" s="117">
        <v>40</v>
      </c>
      <c r="J44" s="165">
        <v>4</v>
      </c>
      <c r="K44" s="119">
        <v>11</v>
      </c>
      <c r="L44" s="120">
        <f t="shared" si="2"/>
        <v>1159.8181818181818</v>
      </c>
      <c r="M44" s="116">
        <f t="shared" si="27"/>
        <v>86</v>
      </c>
      <c r="N44" s="121">
        <f t="shared" si="28"/>
        <v>82</v>
      </c>
      <c r="O44" s="122">
        <v>20</v>
      </c>
      <c r="P44" s="123">
        <v>0</v>
      </c>
      <c r="Q44" s="124">
        <v>27</v>
      </c>
      <c r="R44" s="138">
        <v>0</v>
      </c>
      <c r="S44" s="126">
        <v>32</v>
      </c>
      <c r="T44" s="127">
        <v>2</v>
      </c>
      <c r="U44" s="124">
        <v>37</v>
      </c>
      <c r="V44" s="128">
        <v>0</v>
      </c>
      <c r="W44" s="126">
        <v>24</v>
      </c>
      <c r="X44" s="128">
        <v>0</v>
      </c>
      <c r="Y44" s="126">
        <v>36</v>
      </c>
      <c r="Z44" s="127">
        <v>2</v>
      </c>
      <c r="AA44" s="126">
        <v>22</v>
      </c>
      <c r="AB44" s="138">
        <v>0</v>
      </c>
      <c r="AC44" s="122">
        <v>3</v>
      </c>
      <c r="AD44" s="123">
        <v>0</v>
      </c>
      <c r="AE44" s="129">
        <v>38</v>
      </c>
      <c r="AF44" s="138">
        <v>0</v>
      </c>
      <c r="AG44" s="124">
        <v>39</v>
      </c>
      <c r="AH44" s="128">
        <v>0</v>
      </c>
      <c r="AI44" s="124">
        <v>35</v>
      </c>
      <c r="AJ44" s="128">
        <v>0</v>
      </c>
      <c r="AK44" s="99"/>
      <c r="AL44" s="100">
        <f t="shared" si="3"/>
        <v>4</v>
      </c>
      <c r="AM44" s="99"/>
      <c r="AN44" s="130">
        <f t="shared" si="4"/>
        <v>1228</v>
      </c>
      <c r="AO44" s="108">
        <f t="shared" si="5"/>
        <v>1210</v>
      </c>
      <c r="AP44" s="131">
        <f t="shared" si="6"/>
        <v>1158</v>
      </c>
      <c r="AQ44" s="108">
        <f t="shared" si="7"/>
        <v>1060</v>
      </c>
      <c r="AR44" s="131">
        <f t="shared" si="8"/>
        <v>1215</v>
      </c>
      <c r="AS44" s="131">
        <f t="shared" si="9"/>
        <v>1064</v>
      </c>
      <c r="AT44" s="131">
        <f t="shared" si="10"/>
        <v>1224</v>
      </c>
      <c r="AU44" s="131">
        <f t="shared" si="11"/>
        <v>1494</v>
      </c>
      <c r="AV44" s="108">
        <f t="shared" si="12"/>
        <v>1015</v>
      </c>
      <c r="AW44" s="131">
        <f t="shared" si="13"/>
        <v>1000</v>
      </c>
      <c r="AX44" s="131">
        <f t="shared" si="14"/>
        <v>1090</v>
      </c>
      <c r="AY44" s="55"/>
      <c r="AZ44" s="132">
        <f t="shared" si="15"/>
        <v>10</v>
      </c>
      <c r="BA44" s="133">
        <f t="shared" si="16"/>
        <v>8</v>
      </c>
      <c r="BB44" s="133">
        <f t="shared" si="17"/>
        <v>12</v>
      </c>
      <c r="BC44" s="106">
        <f t="shared" si="18"/>
        <v>6</v>
      </c>
      <c r="BD44" s="133">
        <f t="shared" si="19"/>
        <v>10</v>
      </c>
      <c r="BE44" s="133">
        <f t="shared" si="20"/>
        <v>6</v>
      </c>
      <c r="BF44" s="133">
        <f t="shared" si="21"/>
        <v>8</v>
      </c>
      <c r="BG44" s="133">
        <f t="shared" si="22"/>
        <v>8</v>
      </c>
      <c r="BH44" s="133">
        <f t="shared" si="23"/>
        <v>6</v>
      </c>
      <c r="BI44" s="133">
        <f t="shared" si="24"/>
        <v>4</v>
      </c>
      <c r="BJ44" s="133">
        <f t="shared" si="25"/>
        <v>8</v>
      </c>
      <c r="BK44" s="107">
        <f t="shared" si="29"/>
        <v>86</v>
      </c>
      <c r="BL44" s="108">
        <f t="shared" si="30"/>
        <v>4</v>
      </c>
      <c r="BM44" s="108">
        <f t="shared" si="31"/>
        <v>12</v>
      </c>
      <c r="BN44" s="109">
        <f t="shared" si="32"/>
        <v>82</v>
      </c>
      <c r="BO44" s="60"/>
    </row>
    <row r="45" spans="1:67" ht="29.25" hidden="1" customHeight="1" x14ac:dyDescent="0.25">
      <c r="A45" s="167">
        <f>IF(B5=0,0,COUNTA(A5:A44)+1)</f>
        <v>41</v>
      </c>
      <c r="B45" s="111"/>
      <c r="C45" s="168"/>
      <c r="D45" s="169"/>
      <c r="E45" s="170"/>
      <c r="F45" s="171"/>
      <c r="G45" s="172"/>
      <c r="H45" s="172"/>
      <c r="I45" s="173"/>
      <c r="J45" s="174"/>
      <c r="K45" s="175"/>
      <c r="L45" s="176"/>
      <c r="M45" s="177"/>
      <c r="N45" s="177"/>
      <c r="O45" s="178"/>
      <c r="P45" s="123">
        <v>0</v>
      </c>
      <c r="Q45" s="178"/>
      <c r="R45" s="138">
        <v>0</v>
      </c>
      <c r="S45" s="126" t="s">
        <v>140</v>
      </c>
      <c r="T45" s="179"/>
      <c r="U45" s="180"/>
      <c r="V45" s="179"/>
      <c r="W45" s="126" t="s">
        <v>140</v>
      </c>
      <c r="X45" s="179"/>
      <c r="Y45" s="180"/>
      <c r="Z45" s="179"/>
      <c r="AA45" s="180"/>
      <c r="AB45" s="179"/>
      <c r="AC45" s="178"/>
      <c r="AD45" s="123">
        <v>0</v>
      </c>
      <c r="AE45" s="129" t="s">
        <v>140</v>
      </c>
      <c r="AF45" s="179"/>
      <c r="AG45" s="124" t="s">
        <v>140</v>
      </c>
      <c r="AH45" s="128">
        <v>0</v>
      </c>
      <c r="AI45" s="124" t="s">
        <v>140</v>
      </c>
      <c r="AJ45" s="179"/>
      <c r="AK45" s="99"/>
      <c r="AL45" s="100">
        <f>SUM(P45+R45+T45+V45+X45+Z45+AB45+AD45+AF45+AH45+AJ45)</f>
        <v>0</v>
      </c>
      <c r="AM45" s="99"/>
      <c r="AN45" s="181"/>
      <c r="AO45" s="181"/>
      <c r="AP45" s="181"/>
      <c r="AQ45" s="108">
        <f t="shared" si="7"/>
        <v>0</v>
      </c>
      <c r="AR45" s="181"/>
      <c r="AS45" s="181"/>
      <c r="AT45" s="181"/>
      <c r="AU45" s="181"/>
      <c r="AV45" s="181"/>
      <c r="AW45" s="181"/>
      <c r="AX45" s="181"/>
      <c r="AY45" s="55"/>
      <c r="AZ45" s="132" t="e">
        <f t="shared" si="15"/>
        <v>#N/A</v>
      </c>
      <c r="BA45" s="182" t="e">
        <f t="shared" si="16"/>
        <v>#N/A</v>
      </c>
      <c r="BB45" s="183"/>
      <c r="BC45" s="183"/>
      <c r="BD45" s="133">
        <f t="shared" si="19"/>
        <v>0</v>
      </c>
      <c r="BE45" s="182" t="e">
        <f t="shared" si="20"/>
        <v>#N/A</v>
      </c>
      <c r="BF45" s="133" t="e">
        <f t="shared" si="21"/>
        <v>#N/A</v>
      </c>
      <c r="BG45" s="183"/>
      <c r="BH45" s="133">
        <f t="shared" si="23"/>
        <v>0</v>
      </c>
      <c r="BI45" s="133">
        <f t="shared" si="24"/>
        <v>0</v>
      </c>
      <c r="BJ45" s="182">
        <f t="shared" si="25"/>
        <v>0</v>
      </c>
      <c r="BK45" s="184"/>
      <c r="BL45" s="108" t="e">
        <f t="shared" si="30"/>
        <v>#N/A</v>
      </c>
      <c r="BM45" s="108" t="e">
        <f t="shared" si="31"/>
        <v>#N/A</v>
      </c>
      <c r="BN45" s="109" t="e">
        <f t="shared" si="32"/>
        <v>#N/A</v>
      </c>
      <c r="BO45" s="60"/>
    </row>
    <row r="46" spans="1:67" ht="15" customHeight="1" x14ac:dyDescent="0.25">
      <c r="A46" s="185">
        <f>IF(B5=0,0,COUNTA(A5:A44))</f>
        <v>40</v>
      </c>
      <c r="B46" s="186"/>
      <c r="C46" s="187"/>
      <c r="D46" s="187"/>
      <c r="E46" s="187"/>
      <c r="F46" s="188"/>
      <c r="G46" s="189"/>
      <c r="H46" s="190"/>
      <c r="I46" s="190"/>
      <c r="J46" s="174"/>
      <c r="K46" s="190"/>
      <c r="L46" s="190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91"/>
      <c r="AF46" s="187"/>
      <c r="AG46" s="187"/>
      <c r="AH46" s="187"/>
      <c r="AI46" s="187"/>
      <c r="AJ46" s="187"/>
      <c r="AK46" s="187"/>
      <c r="AL46" s="187"/>
      <c r="AM46" s="187"/>
      <c r="AN46" s="181"/>
      <c r="AO46" s="192"/>
      <c r="AP46" s="192"/>
      <c r="AQ46" s="181"/>
      <c r="AR46" s="181"/>
      <c r="AS46" s="181"/>
      <c r="AT46" s="181"/>
      <c r="AU46" s="181"/>
      <c r="AV46" s="181"/>
      <c r="AW46" s="181"/>
      <c r="AX46" s="192"/>
      <c r="AY46" s="55"/>
      <c r="AZ46" s="55"/>
      <c r="BA46" s="55"/>
      <c r="BB46" s="59"/>
      <c r="BC46" s="59"/>
      <c r="BD46" s="192"/>
      <c r="BE46" s="183"/>
      <c r="BF46" s="192"/>
      <c r="BG46" s="192"/>
      <c r="BH46" s="192"/>
      <c r="BI46" s="192"/>
      <c r="BJ46" s="192"/>
      <c r="BK46" s="192"/>
      <c r="BL46" s="181"/>
      <c r="BM46" s="192"/>
      <c r="BN46" s="59"/>
      <c r="BO46" s="60"/>
    </row>
    <row r="47" spans="1:67" ht="18" customHeight="1" x14ac:dyDescent="0.25">
      <c r="A47" s="193"/>
      <c r="B47" s="194"/>
      <c r="C47" s="187"/>
      <c r="D47" s="187"/>
      <c r="E47" s="187"/>
      <c r="F47" s="188"/>
      <c r="G47" s="189"/>
      <c r="H47" s="190"/>
      <c r="I47" s="190"/>
      <c r="J47" s="174"/>
      <c r="K47" s="190"/>
      <c r="L47" s="190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1"/>
      <c r="AO47" s="192"/>
      <c r="AP47" s="192"/>
      <c r="AQ47" s="181"/>
      <c r="AR47" s="181"/>
      <c r="AS47" s="181"/>
      <c r="AT47" s="181"/>
      <c r="AU47" s="181"/>
      <c r="AV47" s="181"/>
      <c r="AW47" s="181"/>
      <c r="AX47" s="192"/>
      <c r="AY47" s="55"/>
      <c r="AZ47" s="55"/>
      <c r="BA47" s="55"/>
      <c r="BB47" s="59"/>
      <c r="BC47" s="59"/>
      <c r="BD47" s="192"/>
      <c r="BE47" s="183"/>
      <c r="BF47" s="192"/>
      <c r="BG47" s="192"/>
      <c r="BH47" s="192"/>
      <c r="BI47" s="192"/>
      <c r="BJ47" s="192"/>
      <c r="BK47" s="192"/>
      <c r="BL47" s="181"/>
      <c r="BM47" s="192"/>
      <c r="BN47" s="59"/>
      <c r="BO47" s="60"/>
    </row>
    <row r="48" spans="1:67" x14ac:dyDescent="0.25">
      <c r="A48" s="195"/>
      <c r="B48" s="196"/>
      <c r="C48" s="187"/>
      <c r="D48" s="187"/>
      <c r="E48" s="187"/>
      <c r="F48" s="55"/>
      <c r="G48" s="189"/>
      <c r="H48" s="190"/>
      <c r="I48" s="190"/>
      <c r="J48" s="190"/>
      <c r="K48" s="190"/>
      <c r="L48" s="190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59"/>
      <c r="AO48" s="59"/>
      <c r="AP48" s="59"/>
      <c r="AQ48" s="181"/>
      <c r="AR48" s="181"/>
      <c r="AS48" s="181"/>
      <c r="AT48" s="181"/>
      <c r="AU48" s="181"/>
      <c r="AV48" s="181"/>
      <c r="AW48" s="181"/>
      <c r="AX48" s="59"/>
      <c r="AY48" s="55"/>
      <c r="AZ48" s="55"/>
      <c r="BA48" s="55"/>
      <c r="BB48" s="59"/>
      <c r="BC48" s="59"/>
      <c r="BD48" s="192"/>
      <c r="BE48" s="192"/>
      <c r="BF48" s="192"/>
      <c r="BG48" s="192"/>
      <c r="BH48" s="192"/>
      <c r="BI48" s="192"/>
      <c r="BJ48" s="192"/>
      <c r="BK48" s="192"/>
      <c r="BL48" s="192"/>
      <c r="BM48" s="192"/>
      <c r="BN48" s="59"/>
      <c r="BO48" s="60"/>
    </row>
    <row r="49" spans="1:67" ht="15.6" x14ac:dyDescent="0.3">
      <c r="A49" s="356" t="s">
        <v>181</v>
      </c>
      <c r="B49" s="356"/>
      <c r="C49" s="357" t="s">
        <v>134</v>
      </c>
      <c r="D49" s="357"/>
      <c r="E49" s="357"/>
      <c r="F49" s="357"/>
      <c r="G49" s="357"/>
      <c r="H49" s="357"/>
      <c r="I49" s="357"/>
      <c r="J49" s="357"/>
      <c r="K49" s="358" t="s">
        <v>135</v>
      </c>
      <c r="L49" s="358"/>
      <c r="M49" s="358"/>
      <c r="N49" s="358"/>
      <c r="O49" s="358"/>
      <c r="P49" s="357" t="s">
        <v>183</v>
      </c>
      <c r="Q49" s="357"/>
      <c r="R49" s="357"/>
      <c r="S49" s="357"/>
      <c r="T49" s="357"/>
      <c r="U49" s="357"/>
      <c r="V49" s="357"/>
      <c r="W49" s="357"/>
      <c r="X49" s="357"/>
      <c r="Y49" s="357"/>
      <c r="Z49" s="357"/>
      <c r="AA49" s="357"/>
      <c r="AB49" s="357"/>
      <c r="AC49" s="357"/>
      <c r="AD49" s="36"/>
      <c r="AE49" s="36"/>
      <c r="AF49" s="36"/>
      <c r="AG49" s="36"/>
      <c r="AH49" s="36"/>
      <c r="AI49" s="36"/>
      <c r="AJ49" s="36"/>
      <c r="AK49" s="37"/>
      <c r="AL49" s="37"/>
      <c r="AM49" s="37"/>
      <c r="AN49" s="55"/>
      <c r="AO49" s="55"/>
      <c r="AP49" s="55"/>
      <c r="AQ49" s="197"/>
      <c r="AR49" s="197"/>
      <c r="AS49" s="197"/>
      <c r="AT49" s="197"/>
      <c r="AU49" s="197"/>
      <c r="AV49" s="197"/>
      <c r="AW49" s="197"/>
      <c r="AX49" s="55"/>
      <c r="AY49" s="55"/>
      <c r="AZ49" s="55"/>
      <c r="BA49" s="55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60"/>
    </row>
    <row r="50" spans="1:67" x14ac:dyDescent="0.25">
      <c r="A50" s="55"/>
      <c r="B50" s="55"/>
      <c r="C50" s="55"/>
      <c r="D50" s="55"/>
      <c r="E50" s="352"/>
      <c r="F50" s="352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60"/>
    </row>
    <row r="51" spans="1:67" x14ac:dyDescent="0.2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60"/>
    </row>
    <row r="52" spans="1:67" x14ac:dyDescent="0.2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198"/>
    </row>
    <row r="53" spans="1:67" x14ac:dyDescent="0.2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198"/>
    </row>
    <row r="54" spans="1:67" x14ac:dyDescent="0.25">
      <c r="A54" s="55"/>
      <c r="B54" s="55"/>
      <c r="C54" s="197"/>
      <c r="D54" s="55"/>
      <c r="E54" s="55"/>
      <c r="F54" s="55"/>
      <c r="G54" s="55"/>
      <c r="H54" s="55"/>
      <c r="I54" s="55"/>
      <c r="J54" s="55"/>
      <c r="K54" s="55"/>
      <c r="L54" s="197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198"/>
    </row>
    <row r="55" spans="1:67" x14ac:dyDescent="0.2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198"/>
    </row>
    <row r="56" spans="1:67" x14ac:dyDescent="0.25">
      <c r="A56" s="198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</row>
    <row r="57" spans="1:67" x14ac:dyDescent="0.25">
      <c r="A57" s="198"/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</row>
    <row r="58" spans="1:67" x14ac:dyDescent="0.25">
      <c r="A58" s="198"/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</row>
    <row r="59" spans="1:67" x14ac:dyDescent="0.25">
      <c r="A59" s="198"/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</row>
    <row r="60" spans="1:67" x14ac:dyDescent="0.25">
      <c r="A60" s="198"/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</row>
    <row r="61" spans="1:67" x14ac:dyDescent="0.25">
      <c r="A61" s="198"/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</row>
    <row r="62" spans="1:67" x14ac:dyDescent="0.25">
      <c r="A62" s="198"/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</row>
    <row r="63" spans="1:67" x14ac:dyDescent="0.25">
      <c r="A63" s="198"/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</row>
    <row r="64" spans="1:67" x14ac:dyDescent="0.25">
      <c r="A64" s="198"/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</row>
    <row r="65" spans="1:38" x14ac:dyDescent="0.25">
      <c r="A65" s="198"/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</row>
    <row r="66" spans="1:38" x14ac:dyDescent="0.25">
      <c r="A66" s="198"/>
      <c r="B66" s="198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</row>
    <row r="67" spans="1:38" x14ac:dyDescent="0.25">
      <c r="A67" s="198"/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</row>
    <row r="68" spans="1:38" x14ac:dyDescent="0.25">
      <c r="A68" s="198"/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</row>
    <row r="69" spans="1:38" x14ac:dyDescent="0.25">
      <c r="A69" s="198"/>
      <c r="B69" s="198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</row>
    <row r="70" spans="1:38" x14ac:dyDescent="0.25">
      <c r="A70" s="198"/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</row>
    <row r="71" spans="1:38" x14ac:dyDescent="0.25">
      <c r="A71" s="198"/>
      <c r="B71" s="198"/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8"/>
      <c r="AB71" s="198"/>
      <c r="AC71" s="198"/>
      <c r="AD71" s="198"/>
      <c r="AE71" s="198"/>
      <c r="AF71" s="198"/>
      <c r="AG71" s="198"/>
      <c r="AH71" s="198"/>
      <c r="AI71" s="198"/>
      <c r="AJ71" s="198"/>
      <c r="AK71" s="198"/>
      <c r="AL71" s="198"/>
    </row>
    <row r="72" spans="1:38" x14ac:dyDescent="0.25">
      <c r="A72" s="198"/>
      <c r="B72" s="198"/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8"/>
      <c r="AL72" s="198"/>
    </row>
    <row r="73" spans="1:38" x14ac:dyDescent="0.25">
      <c r="A73" s="198"/>
      <c r="B73" s="198"/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198"/>
    </row>
    <row r="74" spans="1:38" x14ac:dyDescent="0.25">
      <c r="A74" s="198"/>
      <c r="B74" s="198"/>
      <c r="C74" s="198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8"/>
      <c r="AK74" s="198"/>
      <c r="AL74" s="198"/>
    </row>
    <row r="75" spans="1:38" x14ac:dyDescent="0.25">
      <c r="A75" s="198"/>
      <c r="B75" s="198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  <c r="AK75" s="198"/>
      <c r="AL75" s="198"/>
    </row>
    <row r="76" spans="1:38" x14ac:dyDescent="0.25">
      <c r="A76" s="198"/>
      <c r="B76" s="198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</row>
    <row r="77" spans="1:38" x14ac:dyDescent="0.25">
      <c r="A77" s="198"/>
      <c r="B77" s="198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</row>
    <row r="78" spans="1:38" x14ac:dyDescent="0.25">
      <c r="A78" s="198"/>
      <c r="B78" s="198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</row>
    <row r="79" spans="1:38" x14ac:dyDescent="0.25">
      <c r="A79" s="198"/>
      <c r="B79" s="198"/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  <c r="Z79" s="198"/>
      <c r="AA79" s="198"/>
      <c r="AB79" s="198"/>
      <c r="AC79" s="198"/>
      <c r="AD79" s="198"/>
      <c r="AE79" s="198"/>
      <c r="AF79" s="198"/>
      <c r="AG79" s="198"/>
      <c r="AH79" s="198"/>
      <c r="AI79" s="198"/>
      <c r="AJ79" s="198"/>
      <c r="AK79" s="198"/>
      <c r="AL79" s="198"/>
    </row>
    <row r="80" spans="1:38" x14ac:dyDescent="0.25">
      <c r="A80" s="198"/>
      <c r="B80" s="198"/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198"/>
      <c r="AI80" s="198"/>
      <c r="AJ80" s="198"/>
      <c r="AK80" s="198"/>
      <c r="AL80" s="198"/>
    </row>
    <row r="81" spans="1:38" x14ac:dyDescent="0.25">
      <c r="A81" s="198"/>
      <c r="B81" s="198"/>
      <c r="C81" s="198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98"/>
      <c r="W81" s="198"/>
      <c r="X81" s="198"/>
      <c r="Y81" s="198"/>
      <c r="Z81" s="198"/>
      <c r="AA81" s="198"/>
      <c r="AB81" s="198"/>
      <c r="AC81" s="198"/>
      <c r="AD81" s="198"/>
      <c r="AE81" s="198"/>
      <c r="AF81" s="198"/>
      <c r="AG81" s="198"/>
      <c r="AH81" s="198"/>
      <c r="AI81" s="198"/>
      <c r="AJ81" s="198"/>
      <c r="AK81" s="198"/>
      <c r="AL81" s="198"/>
    </row>
    <row r="82" spans="1:38" x14ac:dyDescent="0.25">
      <c r="A82" s="198"/>
      <c r="B82" s="198"/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</row>
    <row r="83" spans="1:38" x14ac:dyDescent="0.25">
      <c r="A83" s="198"/>
      <c r="B83" s="198"/>
      <c r="C83" s="198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</row>
    <row r="84" spans="1:38" x14ac:dyDescent="0.25">
      <c r="A84" s="198"/>
      <c r="B84" s="198"/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98"/>
      <c r="AA84" s="198"/>
      <c r="AB84" s="198"/>
      <c r="AC84" s="198"/>
      <c r="AD84" s="198"/>
      <c r="AE84" s="198"/>
      <c r="AF84" s="198"/>
      <c r="AG84" s="198"/>
      <c r="AH84" s="198"/>
      <c r="AI84" s="198"/>
      <c r="AJ84" s="198"/>
      <c r="AK84" s="198"/>
      <c r="AL84" s="198"/>
    </row>
    <row r="85" spans="1:38" x14ac:dyDescent="0.25">
      <c r="A85" s="198"/>
      <c r="B85" s="198"/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</row>
    <row r="86" spans="1:38" x14ac:dyDescent="0.25">
      <c r="A86" s="198"/>
      <c r="B86" s="198"/>
      <c r="C86" s="198"/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  <c r="AI86" s="198"/>
      <c r="AJ86" s="198"/>
      <c r="AK86" s="198"/>
      <c r="AL86" s="198"/>
    </row>
    <row r="87" spans="1:38" x14ac:dyDescent="0.25">
      <c r="A87" s="198"/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</row>
    <row r="88" spans="1:38" x14ac:dyDescent="0.25">
      <c r="A88" s="198"/>
      <c r="B88" s="198"/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</row>
    <row r="89" spans="1:38" x14ac:dyDescent="0.25">
      <c r="A89" s="198"/>
      <c r="B89" s="198"/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</row>
    <row r="90" spans="1:38" x14ac:dyDescent="0.25">
      <c r="A90" s="198"/>
      <c r="B90" s="198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</row>
    <row r="91" spans="1:38" x14ac:dyDescent="0.25">
      <c r="A91" s="198"/>
      <c r="B91" s="198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</row>
    <row r="92" spans="1:38" x14ac:dyDescent="0.25">
      <c r="A92" s="198"/>
      <c r="B92" s="198"/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</row>
    <row r="93" spans="1:38" x14ac:dyDescent="0.25">
      <c r="A93" s="198"/>
      <c r="B93" s="198"/>
      <c r="C93" s="198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</row>
    <row r="94" spans="1:38" x14ac:dyDescent="0.25">
      <c r="A94" s="198"/>
      <c r="B94" s="198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</row>
    <row r="95" spans="1:38" x14ac:dyDescent="0.25">
      <c r="A95" s="198"/>
      <c r="B95" s="198"/>
      <c r="C95" s="198"/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</row>
    <row r="96" spans="1:38" x14ac:dyDescent="0.25">
      <c r="A96" s="198"/>
      <c r="B96" s="198"/>
      <c r="C96" s="198"/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</row>
  </sheetData>
  <sheetProtection algorithmName="SHA-512" hashValue="42gCQZbVbtpOe/To8WAewIwVA0O67JULNrTjrw8fwGJpcMkvtnT5vB35Kid6FXJZ46qD1I/ogrhCUkhcrRDEqA==" saltValue="RzYx/U3jAPh5qBg2OwGB8Q==" spinCount="100000" sheet="1" objects="1" scenarios="1"/>
  <protectedRanges>
    <protectedRange sqref="K5:K44" name="Diapazons4"/>
    <protectedRange sqref="W45 P45 R45:S45 AD45:AE45 AG45:AI45 O5:AJ44" name="Diapazons2"/>
    <protectedRange sqref="A1 A3 J45:J47 G5:G44 A46 B47 J5:K44 B45 A5:D44" name="Diapazons1"/>
    <protectedRange sqref="P3 C49 P49 I5:I45" name="Diapazons3"/>
  </protectedRanges>
  <mergeCells count="28">
    <mergeCell ref="AZ3:BN3"/>
    <mergeCell ref="A1:AF2"/>
    <mergeCell ref="AN1:AO1"/>
    <mergeCell ref="AQ1:AS1"/>
    <mergeCell ref="AU1:AV1"/>
    <mergeCell ref="AN2:AO2"/>
    <mergeCell ref="AP2:AW2"/>
    <mergeCell ref="A3:B3"/>
    <mergeCell ref="D3:G3"/>
    <mergeCell ref="L3:O3"/>
    <mergeCell ref="P3:AJ3"/>
    <mergeCell ref="AN3:AX3"/>
    <mergeCell ref="AI4:AJ4"/>
    <mergeCell ref="A49:B49"/>
    <mergeCell ref="C49:J49"/>
    <mergeCell ref="K49:O49"/>
    <mergeCell ref="P49:AC49"/>
    <mergeCell ref="O4:P4"/>
    <mergeCell ref="Q4:R4"/>
    <mergeCell ref="S4:T4"/>
    <mergeCell ref="U4:V4"/>
    <mergeCell ref="W4:X4"/>
    <mergeCell ref="Y4:Z4"/>
    <mergeCell ref="E50:F50"/>
    <mergeCell ref="AA4:AB4"/>
    <mergeCell ref="AC4:AD4"/>
    <mergeCell ref="AE4:AF4"/>
    <mergeCell ref="AG4:AH4"/>
  </mergeCells>
  <conditionalFormatting sqref="B5:B45">
    <cfRule type="expression" dxfId="307" priority="1" stopIfTrue="1">
      <formula>I5=1</formula>
    </cfRule>
    <cfRule type="expression" dxfId="306" priority="2" stopIfTrue="1">
      <formula>I5=2</formula>
    </cfRule>
    <cfRule type="expression" dxfId="305" priority="3" stopIfTrue="1">
      <formula>I5=3</formula>
    </cfRule>
  </conditionalFormatting>
  <conditionalFormatting sqref="E5:E44">
    <cfRule type="expression" dxfId="304" priority="4" stopIfTrue="1">
      <formula>B5=0</formula>
    </cfRule>
  </conditionalFormatting>
  <conditionalFormatting sqref="F5:F44">
    <cfRule type="expression" dxfId="303" priority="5" stopIfTrue="1">
      <formula>B5=0</formula>
    </cfRule>
  </conditionalFormatting>
  <conditionalFormatting sqref="H5:H44">
    <cfRule type="expression" dxfId="302" priority="6" stopIfTrue="1">
      <formula>B5=0</formula>
    </cfRule>
    <cfRule type="expression" dxfId="301" priority="7" stopIfTrue="1">
      <formula>H5&gt;150</formula>
    </cfRule>
    <cfRule type="expression" dxfId="300" priority="8" stopIfTrue="1">
      <formula>H5&lt;-150</formula>
    </cfRule>
  </conditionalFormatting>
  <conditionalFormatting sqref="L5:L44">
    <cfRule type="expression" dxfId="299" priority="9" stopIfTrue="1">
      <formula>B5=0</formula>
    </cfRule>
  </conditionalFormatting>
  <conditionalFormatting sqref="M5:M44">
    <cfRule type="expression" dxfId="298" priority="10" stopIfTrue="1">
      <formula>B5=0</formula>
    </cfRule>
  </conditionalFormatting>
  <conditionalFormatting sqref="N5:N44">
    <cfRule type="expression" dxfId="297" priority="11" stopIfTrue="1">
      <formula>B5=0</formula>
    </cfRule>
  </conditionalFormatting>
  <conditionalFormatting sqref="P5:P44">
    <cfRule type="expression" dxfId="296" priority="12" stopIfTrue="1">
      <formula>B5=0</formula>
    </cfRule>
  </conditionalFormatting>
  <conditionalFormatting sqref="P45">
    <cfRule type="expression" dxfId="295" priority="13" stopIfTrue="1">
      <formula>B$6=0</formula>
    </cfRule>
  </conditionalFormatting>
  <conditionalFormatting sqref="R5:R45">
    <cfRule type="expression" dxfId="294" priority="14" stopIfTrue="1">
      <formula>B5=0</formula>
    </cfRule>
  </conditionalFormatting>
  <conditionalFormatting sqref="T5:T44">
    <cfRule type="expression" dxfId="293" priority="15" stopIfTrue="1">
      <formula>B5=0</formula>
    </cfRule>
  </conditionalFormatting>
  <conditionalFormatting sqref="V5:V44">
    <cfRule type="expression" dxfId="292" priority="16" stopIfTrue="1">
      <formula>B5=0</formula>
    </cfRule>
  </conditionalFormatting>
  <conditionalFormatting sqref="X5:X44">
    <cfRule type="expression" dxfId="291" priority="17" stopIfTrue="1">
      <formula>B5=0</formula>
    </cfRule>
  </conditionalFormatting>
  <conditionalFormatting sqref="Z5:Z44">
    <cfRule type="expression" dxfId="290" priority="18" stopIfTrue="1">
      <formula>B5=0</formula>
    </cfRule>
  </conditionalFormatting>
  <conditionalFormatting sqref="AB5:AB44">
    <cfRule type="expression" dxfId="289" priority="19" stopIfTrue="1">
      <formula>B5=0</formula>
    </cfRule>
  </conditionalFormatting>
  <conditionalFormatting sqref="AD5:AD45">
    <cfRule type="expression" dxfId="288" priority="20" stopIfTrue="1">
      <formula>B5=0</formula>
    </cfRule>
  </conditionalFormatting>
  <conditionalFormatting sqref="AF5:AF44">
    <cfRule type="expression" dxfId="287" priority="21" stopIfTrue="1">
      <formula>B5=0</formula>
    </cfRule>
  </conditionalFormatting>
  <conditionalFormatting sqref="AG5:AG45">
    <cfRule type="expression" dxfId="286" priority="22" stopIfTrue="1">
      <formula>B5=0</formula>
    </cfRule>
    <cfRule type="expression" dxfId="285" priority="23" stopIfTrue="1">
      <formula>AG5="X"</formula>
    </cfRule>
  </conditionalFormatting>
  <conditionalFormatting sqref="AH5:AH45">
    <cfRule type="expression" dxfId="284" priority="24" stopIfTrue="1">
      <formula>B5=0</formula>
    </cfRule>
  </conditionalFormatting>
  <conditionalFormatting sqref="AJ5:AJ44">
    <cfRule type="expression" dxfId="283" priority="25" stopIfTrue="1">
      <formula>B5=0</formula>
    </cfRule>
  </conditionalFormatting>
  <conditionalFormatting sqref="AI5">
    <cfRule type="expression" dxfId="282" priority="26" stopIfTrue="1">
      <formula>B5=0</formula>
    </cfRule>
    <cfRule type="expression" dxfId="281" priority="27" stopIfTrue="1">
      <formula>AI5="X"</formula>
    </cfRule>
  </conditionalFormatting>
  <conditionalFormatting sqref="AI6:AI45">
    <cfRule type="expression" dxfId="280" priority="28" stopIfTrue="1">
      <formula>B6=0</formula>
    </cfRule>
    <cfRule type="expression" dxfId="279" priority="29" stopIfTrue="1">
      <formula>AI6="X"</formula>
    </cfRule>
  </conditionalFormatting>
  <conditionalFormatting sqref="AE5">
    <cfRule type="expression" dxfId="278" priority="30" stopIfTrue="1">
      <formula>B5=0</formula>
    </cfRule>
    <cfRule type="expression" dxfId="277" priority="31" stopIfTrue="1">
      <formula>AE5="X"</formula>
    </cfRule>
  </conditionalFormatting>
  <conditionalFormatting sqref="AE6:AE45">
    <cfRule type="expression" dxfId="276" priority="32" stopIfTrue="1">
      <formula>B6=0</formula>
    </cfRule>
    <cfRule type="expression" dxfId="275" priority="33" stopIfTrue="1">
      <formula>AE6="X"</formula>
    </cfRule>
  </conditionalFormatting>
  <conditionalFormatting sqref="AC5">
    <cfRule type="expression" dxfId="274" priority="34" stopIfTrue="1">
      <formula>B5=0</formula>
    </cfRule>
    <cfRule type="expression" dxfId="273" priority="35" stopIfTrue="1">
      <formula>AC5="X"</formula>
    </cfRule>
  </conditionalFormatting>
  <conditionalFormatting sqref="AC6:AC44">
    <cfRule type="expression" dxfId="272" priority="36" stopIfTrue="1">
      <formula>B6=0</formula>
    </cfRule>
    <cfRule type="expression" dxfId="271" priority="37" stopIfTrue="1">
      <formula>AC6="X"</formula>
    </cfRule>
  </conditionalFormatting>
  <conditionalFormatting sqref="AA5:AA44">
    <cfRule type="expression" dxfId="270" priority="38" stopIfTrue="1">
      <formula>B5=0</formula>
    </cfRule>
    <cfRule type="expression" dxfId="269" priority="39" stopIfTrue="1">
      <formula>AA5="X"</formula>
    </cfRule>
  </conditionalFormatting>
  <conditionalFormatting sqref="Y5">
    <cfRule type="expression" dxfId="268" priority="40" stopIfTrue="1">
      <formula>B5=0</formula>
    </cfRule>
    <cfRule type="expression" dxfId="267" priority="41" stopIfTrue="1">
      <formula>Y5="X"</formula>
    </cfRule>
  </conditionalFormatting>
  <conditionalFormatting sqref="Y6:Y44">
    <cfRule type="expression" dxfId="266" priority="42" stopIfTrue="1">
      <formula>B6=0</formula>
    </cfRule>
    <cfRule type="expression" dxfId="265" priority="43" stopIfTrue="1">
      <formula>Y6="X"</formula>
    </cfRule>
  </conditionalFormatting>
  <conditionalFormatting sqref="W5:W45">
    <cfRule type="expression" dxfId="264" priority="44" stopIfTrue="1">
      <formula>B5=0</formula>
    </cfRule>
    <cfRule type="expression" dxfId="263" priority="45" stopIfTrue="1">
      <formula>W5="X"</formula>
    </cfRule>
  </conditionalFormatting>
  <conditionalFormatting sqref="U5:U44">
    <cfRule type="expression" dxfId="262" priority="46" stopIfTrue="1">
      <formula>B5=0</formula>
    </cfRule>
    <cfRule type="expression" dxfId="261" priority="47" stopIfTrue="1">
      <formula>U5="X"</formula>
    </cfRule>
  </conditionalFormatting>
  <conditionalFormatting sqref="S5:S45">
    <cfRule type="expression" dxfId="260" priority="48" stopIfTrue="1">
      <formula>B5=0</formula>
    </cfRule>
    <cfRule type="expression" dxfId="259" priority="49" stopIfTrue="1">
      <formula>S5="X"</formula>
    </cfRule>
  </conditionalFormatting>
  <conditionalFormatting sqref="Q5:Q44">
    <cfRule type="expression" dxfId="258" priority="50" stopIfTrue="1">
      <formula>B5=0</formula>
    </cfRule>
    <cfRule type="expression" dxfId="257" priority="51" stopIfTrue="1">
      <formula>Q5="X"</formula>
    </cfRule>
  </conditionalFormatting>
  <conditionalFormatting sqref="O5:O44">
    <cfRule type="expression" dxfId="256" priority="52" stopIfTrue="1">
      <formula>B5=0</formula>
    </cfRule>
    <cfRule type="expression" dxfId="255" priority="53" stopIfTrue="1">
      <formula>O5="X"</formula>
    </cfRule>
  </conditionalFormatting>
  <conditionalFormatting sqref="AN5:AN44">
    <cfRule type="expression" dxfId="254" priority="54" stopIfTrue="1">
      <formula>B5=0</formula>
    </cfRule>
  </conditionalFormatting>
  <conditionalFormatting sqref="AO5:AO44">
    <cfRule type="expression" dxfId="253" priority="55" stopIfTrue="1">
      <formula>B5=0</formula>
    </cfRule>
  </conditionalFormatting>
  <conditionalFormatting sqref="AP5:AP44">
    <cfRule type="expression" dxfId="252" priority="56" stopIfTrue="1">
      <formula>B5=0</formula>
    </cfRule>
  </conditionalFormatting>
  <conditionalFormatting sqref="AQ5:AQ45">
    <cfRule type="expression" dxfId="251" priority="57" stopIfTrue="1">
      <formula>B5=0</formula>
    </cfRule>
  </conditionalFormatting>
  <conditionalFormatting sqref="AR5:AR44">
    <cfRule type="expression" dxfId="250" priority="58" stopIfTrue="1">
      <formula>B5=0</formula>
    </cfRule>
  </conditionalFormatting>
  <conditionalFormatting sqref="AS5:AS44">
    <cfRule type="expression" dxfId="249" priority="59" stopIfTrue="1">
      <formula>B5=0</formula>
    </cfRule>
  </conditionalFormatting>
  <conditionalFormatting sqref="AT5:AT44">
    <cfRule type="expression" dxfId="248" priority="60" stopIfTrue="1">
      <formula>B5=0</formula>
    </cfRule>
  </conditionalFormatting>
  <conditionalFormatting sqref="AU5:AU44">
    <cfRule type="expression" dxfId="247" priority="61" stopIfTrue="1">
      <formula>B5=0</formula>
    </cfRule>
  </conditionalFormatting>
  <conditionalFormatting sqref="AV5:AV44">
    <cfRule type="expression" dxfId="246" priority="62" stopIfTrue="1">
      <formula>B5=0</formula>
    </cfRule>
  </conditionalFormatting>
  <conditionalFormatting sqref="AW5:AW44">
    <cfRule type="expression" dxfId="245" priority="63" stopIfTrue="1">
      <formula>B5=0</formula>
    </cfRule>
  </conditionalFormatting>
  <conditionalFormatting sqref="AX5:AX44">
    <cfRule type="expression" dxfId="244" priority="64" stopIfTrue="1">
      <formula>B5=0</formula>
    </cfRule>
  </conditionalFormatting>
  <conditionalFormatting sqref="AZ5:AZ45">
    <cfRule type="expression" dxfId="243" priority="65" stopIfTrue="1">
      <formula>B5=0</formula>
    </cfRule>
  </conditionalFormatting>
  <conditionalFormatting sqref="BA5:BA44">
    <cfRule type="expression" dxfId="242" priority="66" stopIfTrue="1">
      <formula>B5=0</formula>
    </cfRule>
  </conditionalFormatting>
  <conditionalFormatting sqref="BB5:BB44">
    <cfRule type="expression" dxfId="241" priority="67" stopIfTrue="1">
      <formula>B5=0</formula>
    </cfRule>
  </conditionalFormatting>
  <conditionalFormatting sqref="BC5:BC44">
    <cfRule type="expression" dxfId="240" priority="68" stopIfTrue="1">
      <formula>B5=0</formula>
    </cfRule>
  </conditionalFormatting>
  <conditionalFormatting sqref="BD5:BD45">
    <cfRule type="expression" dxfId="239" priority="69" stopIfTrue="1">
      <formula>B5=0</formula>
    </cfRule>
  </conditionalFormatting>
  <conditionalFormatting sqref="BE5:BE44">
    <cfRule type="expression" dxfId="238" priority="70" stopIfTrue="1">
      <formula>B5=0</formula>
    </cfRule>
  </conditionalFormatting>
  <conditionalFormatting sqref="BF5:BF45">
    <cfRule type="expression" dxfId="237" priority="71" stopIfTrue="1">
      <formula>B5=0</formula>
    </cfRule>
  </conditionalFormatting>
  <conditionalFormatting sqref="BG5:BG44">
    <cfRule type="expression" dxfId="236" priority="72" stopIfTrue="1">
      <formula>B5=0</formula>
    </cfRule>
  </conditionalFormatting>
  <conditionalFormatting sqref="BH5:BH45">
    <cfRule type="expression" dxfId="235" priority="73" stopIfTrue="1">
      <formula>B5=0</formula>
    </cfRule>
  </conditionalFormatting>
  <conditionalFormatting sqref="BI5:BI45">
    <cfRule type="expression" dxfId="234" priority="74" stopIfTrue="1">
      <formula>B5=0</formula>
    </cfRule>
  </conditionalFormatting>
  <conditionalFormatting sqref="BJ5:BJ44">
    <cfRule type="expression" dxfId="233" priority="75" stopIfTrue="1">
      <formula>B5=0</formula>
    </cfRule>
  </conditionalFormatting>
  <conditionalFormatting sqref="BK5:BK44">
    <cfRule type="expression" dxfId="232" priority="76" stopIfTrue="1">
      <formula>B5=0</formula>
    </cfRule>
  </conditionalFormatting>
  <conditionalFormatting sqref="BL5:BL45">
    <cfRule type="expression" dxfId="231" priority="77" stopIfTrue="1">
      <formula>B5=0</formula>
    </cfRule>
  </conditionalFormatting>
  <conditionalFormatting sqref="BM5:BM45">
    <cfRule type="expression" dxfId="230" priority="78" stopIfTrue="1">
      <formula>B5=0</formula>
    </cfRule>
  </conditionalFormatting>
  <conditionalFormatting sqref="BN5:BN45">
    <cfRule type="expression" dxfId="229" priority="79" stopIfTrue="1">
      <formula>B5=0</formula>
    </cfRule>
  </conditionalFormatting>
  <conditionalFormatting sqref="C49:J49">
    <cfRule type="expression" dxfId="228" priority="80" stopIfTrue="1">
      <formula>$C$49=0</formula>
    </cfRule>
  </conditionalFormatting>
  <conditionalFormatting sqref="P49:AC49">
    <cfRule type="expression" dxfId="227" priority="81" stopIfTrue="1">
      <formula>$P$49=0</formula>
    </cfRule>
  </conditionalFormatting>
  <conditionalFormatting sqref="P3:AJ3">
    <cfRule type="expression" dxfId="226" priority="82" stopIfTrue="1">
      <formula>$P$3=0</formula>
    </cfRule>
  </conditionalFormatting>
  <conditionalFormatting sqref="I5:I44">
    <cfRule type="expression" dxfId="225" priority="83" stopIfTrue="1">
      <formula>I5=0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2">
    <tabColor rgb="FF00B050"/>
  </sheetPr>
  <dimension ref="A1:BO90"/>
  <sheetViews>
    <sheetView zoomScale="110" zoomScaleNormal="110" workbookViewId="0">
      <selection activeCell="F53" sqref="F53"/>
    </sheetView>
  </sheetViews>
  <sheetFormatPr defaultRowHeight="13.2" x14ac:dyDescent="0.25"/>
  <cols>
    <col min="1" max="1" width="3.88671875" customWidth="1"/>
    <col min="2" max="2" width="19.88671875" customWidth="1"/>
    <col min="3" max="3" width="16" customWidth="1"/>
    <col min="4" max="4" width="5.6640625" customWidth="1"/>
    <col min="5" max="8" width="5.33203125" customWidth="1"/>
    <col min="9" max="9" width="4.33203125" customWidth="1"/>
    <col min="10" max="11" width="3.6640625" customWidth="1"/>
    <col min="12" max="14" width="5.6640625" customWidth="1"/>
    <col min="15" max="36" width="3.44140625" customWidth="1"/>
    <col min="37" max="37" width="2.6640625" customWidth="1"/>
    <col min="38" max="38" width="2.5546875" customWidth="1"/>
    <col min="39" max="39" width="2.6640625" customWidth="1"/>
    <col min="40" max="50" width="4.88671875" customWidth="1"/>
    <col min="51" max="51" width="2.6640625" customWidth="1"/>
    <col min="52" max="62" width="4.6640625" customWidth="1"/>
    <col min="63" max="63" width="6.6640625" customWidth="1"/>
    <col min="64" max="65" width="7.44140625" customWidth="1"/>
    <col min="66" max="66" width="7.6640625" customWidth="1"/>
    <col min="256" max="256" width="3.88671875" customWidth="1"/>
    <col min="257" max="257" width="19.88671875" customWidth="1"/>
    <col min="258" max="258" width="16" customWidth="1"/>
    <col min="259" max="259" width="5.6640625" customWidth="1"/>
    <col min="260" max="262" width="5.33203125" customWidth="1"/>
    <col min="263" max="263" width="6.5546875" customWidth="1"/>
    <col min="264" max="264" width="5.33203125" customWidth="1"/>
    <col min="265" max="265" width="4.33203125" customWidth="1"/>
    <col min="266" max="267" width="3.6640625" customWidth="1"/>
    <col min="268" max="270" width="5.6640625" customWidth="1"/>
    <col min="271" max="292" width="3.44140625" customWidth="1"/>
    <col min="293" max="293" width="2.6640625" customWidth="1"/>
    <col min="294" max="294" width="2.5546875" customWidth="1"/>
    <col min="295" max="295" width="2.6640625" customWidth="1"/>
    <col min="296" max="306" width="4.88671875" customWidth="1"/>
    <col min="307" max="307" width="2.6640625" customWidth="1"/>
    <col min="308" max="318" width="4.6640625" customWidth="1"/>
    <col min="319" max="319" width="6.6640625" customWidth="1"/>
    <col min="320" max="321" width="7.44140625" customWidth="1"/>
    <col min="322" max="322" width="7.6640625" customWidth="1"/>
    <col min="512" max="512" width="3.88671875" customWidth="1"/>
    <col min="513" max="513" width="19.88671875" customWidth="1"/>
    <col min="514" max="514" width="16" customWidth="1"/>
    <col min="515" max="515" width="5.6640625" customWidth="1"/>
    <col min="516" max="518" width="5.33203125" customWidth="1"/>
    <col min="519" max="519" width="6.5546875" customWidth="1"/>
    <col min="520" max="520" width="5.33203125" customWidth="1"/>
    <col min="521" max="521" width="4.33203125" customWidth="1"/>
    <col min="522" max="523" width="3.6640625" customWidth="1"/>
    <col min="524" max="526" width="5.6640625" customWidth="1"/>
    <col min="527" max="548" width="3.44140625" customWidth="1"/>
    <col min="549" max="549" width="2.6640625" customWidth="1"/>
    <col min="550" max="550" width="2.5546875" customWidth="1"/>
    <col min="551" max="551" width="2.6640625" customWidth="1"/>
    <col min="552" max="562" width="4.88671875" customWidth="1"/>
    <col min="563" max="563" width="2.6640625" customWidth="1"/>
    <col min="564" max="574" width="4.6640625" customWidth="1"/>
    <col min="575" max="575" width="6.6640625" customWidth="1"/>
    <col min="576" max="577" width="7.44140625" customWidth="1"/>
    <col min="578" max="578" width="7.6640625" customWidth="1"/>
    <col min="768" max="768" width="3.88671875" customWidth="1"/>
    <col min="769" max="769" width="19.88671875" customWidth="1"/>
    <col min="770" max="770" width="16" customWidth="1"/>
    <col min="771" max="771" width="5.6640625" customWidth="1"/>
    <col min="772" max="774" width="5.33203125" customWidth="1"/>
    <col min="775" max="775" width="6.5546875" customWidth="1"/>
    <col min="776" max="776" width="5.33203125" customWidth="1"/>
    <col min="777" max="777" width="4.33203125" customWidth="1"/>
    <col min="778" max="779" width="3.6640625" customWidth="1"/>
    <col min="780" max="782" width="5.6640625" customWidth="1"/>
    <col min="783" max="804" width="3.44140625" customWidth="1"/>
    <col min="805" max="805" width="2.6640625" customWidth="1"/>
    <col min="806" max="806" width="2.5546875" customWidth="1"/>
    <col min="807" max="807" width="2.6640625" customWidth="1"/>
    <col min="808" max="818" width="4.88671875" customWidth="1"/>
    <col min="819" max="819" width="2.6640625" customWidth="1"/>
    <col min="820" max="830" width="4.6640625" customWidth="1"/>
    <col min="831" max="831" width="6.6640625" customWidth="1"/>
    <col min="832" max="833" width="7.44140625" customWidth="1"/>
    <col min="834" max="834" width="7.6640625" customWidth="1"/>
    <col min="1024" max="1024" width="3.88671875" customWidth="1"/>
    <col min="1025" max="1025" width="19.88671875" customWidth="1"/>
    <col min="1026" max="1026" width="16" customWidth="1"/>
    <col min="1027" max="1027" width="5.6640625" customWidth="1"/>
    <col min="1028" max="1030" width="5.33203125" customWidth="1"/>
    <col min="1031" max="1031" width="6.5546875" customWidth="1"/>
    <col min="1032" max="1032" width="5.33203125" customWidth="1"/>
    <col min="1033" max="1033" width="4.33203125" customWidth="1"/>
    <col min="1034" max="1035" width="3.6640625" customWidth="1"/>
    <col min="1036" max="1038" width="5.6640625" customWidth="1"/>
    <col min="1039" max="1060" width="3.44140625" customWidth="1"/>
    <col min="1061" max="1061" width="2.6640625" customWidth="1"/>
    <col min="1062" max="1062" width="2.5546875" customWidth="1"/>
    <col min="1063" max="1063" width="2.6640625" customWidth="1"/>
    <col min="1064" max="1074" width="4.88671875" customWidth="1"/>
    <col min="1075" max="1075" width="2.6640625" customWidth="1"/>
    <col min="1076" max="1086" width="4.6640625" customWidth="1"/>
    <col min="1087" max="1087" width="6.6640625" customWidth="1"/>
    <col min="1088" max="1089" width="7.44140625" customWidth="1"/>
    <col min="1090" max="1090" width="7.6640625" customWidth="1"/>
    <col min="1280" max="1280" width="3.88671875" customWidth="1"/>
    <col min="1281" max="1281" width="19.88671875" customWidth="1"/>
    <col min="1282" max="1282" width="16" customWidth="1"/>
    <col min="1283" max="1283" width="5.6640625" customWidth="1"/>
    <col min="1284" max="1286" width="5.33203125" customWidth="1"/>
    <col min="1287" max="1287" width="6.5546875" customWidth="1"/>
    <col min="1288" max="1288" width="5.33203125" customWidth="1"/>
    <col min="1289" max="1289" width="4.33203125" customWidth="1"/>
    <col min="1290" max="1291" width="3.6640625" customWidth="1"/>
    <col min="1292" max="1294" width="5.6640625" customWidth="1"/>
    <col min="1295" max="1316" width="3.44140625" customWidth="1"/>
    <col min="1317" max="1317" width="2.6640625" customWidth="1"/>
    <col min="1318" max="1318" width="2.5546875" customWidth="1"/>
    <col min="1319" max="1319" width="2.6640625" customWidth="1"/>
    <col min="1320" max="1330" width="4.88671875" customWidth="1"/>
    <col min="1331" max="1331" width="2.6640625" customWidth="1"/>
    <col min="1332" max="1342" width="4.6640625" customWidth="1"/>
    <col min="1343" max="1343" width="6.6640625" customWidth="1"/>
    <col min="1344" max="1345" width="7.44140625" customWidth="1"/>
    <col min="1346" max="1346" width="7.6640625" customWidth="1"/>
    <col min="1536" max="1536" width="3.88671875" customWidth="1"/>
    <col min="1537" max="1537" width="19.88671875" customWidth="1"/>
    <col min="1538" max="1538" width="16" customWidth="1"/>
    <col min="1539" max="1539" width="5.6640625" customWidth="1"/>
    <col min="1540" max="1542" width="5.33203125" customWidth="1"/>
    <col min="1543" max="1543" width="6.5546875" customWidth="1"/>
    <col min="1544" max="1544" width="5.33203125" customWidth="1"/>
    <col min="1545" max="1545" width="4.33203125" customWidth="1"/>
    <col min="1546" max="1547" width="3.6640625" customWidth="1"/>
    <col min="1548" max="1550" width="5.6640625" customWidth="1"/>
    <col min="1551" max="1572" width="3.44140625" customWidth="1"/>
    <col min="1573" max="1573" width="2.6640625" customWidth="1"/>
    <col min="1574" max="1574" width="2.5546875" customWidth="1"/>
    <col min="1575" max="1575" width="2.6640625" customWidth="1"/>
    <col min="1576" max="1586" width="4.88671875" customWidth="1"/>
    <col min="1587" max="1587" width="2.6640625" customWidth="1"/>
    <col min="1588" max="1598" width="4.6640625" customWidth="1"/>
    <col min="1599" max="1599" width="6.6640625" customWidth="1"/>
    <col min="1600" max="1601" width="7.44140625" customWidth="1"/>
    <col min="1602" max="1602" width="7.6640625" customWidth="1"/>
    <col min="1792" max="1792" width="3.88671875" customWidth="1"/>
    <col min="1793" max="1793" width="19.88671875" customWidth="1"/>
    <col min="1794" max="1794" width="16" customWidth="1"/>
    <col min="1795" max="1795" width="5.6640625" customWidth="1"/>
    <col min="1796" max="1798" width="5.33203125" customWidth="1"/>
    <col min="1799" max="1799" width="6.5546875" customWidth="1"/>
    <col min="1800" max="1800" width="5.33203125" customWidth="1"/>
    <col min="1801" max="1801" width="4.33203125" customWidth="1"/>
    <col min="1802" max="1803" width="3.6640625" customWidth="1"/>
    <col min="1804" max="1806" width="5.6640625" customWidth="1"/>
    <col min="1807" max="1828" width="3.44140625" customWidth="1"/>
    <col min="1829" max="1829" width="2.6640625" customWidth="1"/>
    <col min="1830" max="1830" width="2.5546875" customWidth="1"/>
    <col min="1831" max="1831" width="2.6640625" customWidth="1"/>
    <col min="1832" max="1842" width="4.88671875" customWidth="1"/>
    <col min="1843" max="1843" width="2.6640625" customWidth="1"/>
    <col min="1844" max="1854" width="4.6640625" customWidth="1"/>
    <col min="1855" max="1855" width="6.6640625" customWidth="1"/>
    <col min="1856" max="1857" width="7.44140625" customWidth="1"/>
    <col min="1858" max="1858" width="7.6640625" customWidth="1"/>
    <col min="2048" max="2048" width="3.88671875" customWidth="1"/>
    <col min="2049" max="2049" width="19.88671875" customWidth="1"/>
    <col min="2050" max="2050" width="16" customWidth="1"/>
    <col min="2051" max="2051" width="5.6640625" customWidth="1"/>
    <col min="2052" max="2054" width="5.33203125" customWidth="1"/>
    <col min="2055" max="2055" width="6.5546875" customWidth="1"/>
    <col min="2056" max="2056" width="5.33203125" customWidth="1"/>
    <col min="2057" max="2057" width="4.33203125" customWidth="1"/>
    <col min="2058" max="2059" width="3.6640625" customWidth="1"/>
    <col min="2060" max="2062" width="5.6640625" customWidth="1"/>
    <col min="2063" max="2084" width="3.44140625" customWidth="1"/>
    <col min="2085" max="2085" width="2.6640625" customWidth="1"/>
    <col min="2086" max="2086" width="2.5546875" customWidth="1"/>
    <col min="2087" max="2087" width="2.6640625" customWidth="1"/>
    <col min="2088" max="2098" width="4.88671875" customWidth="1"/>
    <col min="2099" max="2099" width="2.6640625" customWidth="1"/>
    <col min="2100" max="2110" width="4.6640625" customWidth="1"/>
    <col min="2111" max="2111" width="6.6640625" customWidth="1"/>
    <col min="2112" max="2113" width="7.44140625" customWidth="1"/>
    <col min="2114" max="2114" width="7.6640625" customWidth="1"/>
    <col min="2304" max="2304" width="3.88671875" customWidth="1"/>
    <col min="2305" max="2305" width="19.88671875" customWidth="1"/>
    <col min="2306" max="2306" width="16" customWidth="1"/>
    <col min="2307" max="2307" width="5.6640625" customWidth="1"/>
    <col min="2308" max="2310" width="5.33203125" customWidth="1"/>
    <col min="2311" max="2311" width="6.5546875" customWidth="1"/>
    <col min="2312" max="2312" width="5.33203125" customWidth="1"/>
    <col min="2313" max="2313" width="4.33203125" customWidth="1"/>
    <col min="2314" max="2315" width="3.6640625" customWidth="1"/>
    <col min="2316" max="2318" width="5.6640625" customWidth="1"/>
    <col min="2319" max="2340" width="3.44140625" customWidth="1"/>
    <col min="2341" max="2341" width="2.6640625" customWidth="1"/>
    <col min="2342" max="2342" width="2.5546875" customWidth="1"/>
    <col min="2343" max="2343" width="2.6640625" customWidth="1"/>
    <col min="2344" max="2354" width="4.88671875" customWidth="1"/>
    <col min="2355" max="2355" width="2.6640625" customWidth="1"/>
    <col min="2356" max="2366" width="4.6640625" customWidth="1"/>
    <col min="2367" max="2367" width="6.6640625" customWidth="1"/>
    <col min="2368" max="2369" width="7.44140625" customWidth="1"/>
    <col min="2370" max="2370" width="7.6640625" customWidth="1"/>
    <col min="2560" max="2560" width="3.88671875" customWidth="1"/>
    <col min="2561" max="2561" width="19.88671875" customWidth="1"/>
    <col min="2562" max="2562" width="16" customWidth="1"/>
    <col min="2563" max="2563" width="5.6640625" customWidth="1"/>
    <col min="2564" max="2566" width="5.33203125" customWidth="1"/>
    <col min="2567" max="2567" width="6.5546875" customWidth="1"/>
    <col min="2568" max="2568" width="5.33203125" customWidth="1"/>
    <col min="2569" max="2569" width="4.33203125" customWidth="1"/>
    <col min="2570" max="2571" width="3.6640625" customWidth="1"/>
    <col min="2572" max="2574" width="5.6640625" customWidth="1"/>
    <col min="2575" max="2596" width="3.44140625" customWidth="1"/>
    <col min="2597" max="2597" width="2.6640625" customWidth="1"/>
    <col min="2598" max="2598" width="2.5546875" customWidth="1"/>
    <col min="2599" max="2599" width="2.6640625" customWidth="1"/>
    <col min="2600" max="2610" width="4.88671875" customWidth="1"/>
    <col min="2611" max="2611" width="2.6640625" customWidth="1"/>
    <col min="2612" max="2622" width="4.6640625" customWidth="1"/>
    <col min="2623" max="2623" width="6.6640625" customWidth="1"/>
    <col min="2624" max="2625" width="7.44140625" customWidth="1"/>
    <col min="2626" max="2626" width="7.6640625" customWidth="1"/>
    <col min="2816" max="2816" width="3.88671875" customWidth="1"/>
    <col min="2817" max="2817" width="19.88671875" customWidth="1"/>
    <col min="2818" max="2818" width="16" customWidth="1"/>
    <col min="2819" max="2819" width="5.6640625" customWidth="1"/>
    <col min="2820" max="2822" width="5.33203125" customWidth="1"/>
    <col min="2823" max="2823" width="6.5546875" customWidth="1"/>
    <col min="2824" max="2824" width="5.33203125" customWidth="1"/>
    <col min="2825" max="2825" width="4.33203125" customWidth="1"/>
    <col min="2826" max="2827" width="3.6640625" customWidth="1"/>
    <col min="2828" max="2830" width="5.6640625" customWidth="1"/>
    <col min="2831" max="2852" width="3.44140625" customWidth="1"/>
    <col min="2853" max="2853" width="2.6640625" customWidth="1"/>
    <col min="2854" max="2854" width="2.5546875" customWidth="1"/>
    <col min="2855" max="2855" width="2.6640625" customWidth="1"/>
    <col min="2856" max="2866" width="4.88671875" customWidth="1"/>
    <col min="2867" max="2867" width="2.6640625" customWidth="1"/>
    <col min="2868" max="2878" width="4.6640625" customWidth="1"/>
    <col min="2879" max="2879" width="6.6640625" customWidth="1"/>
    <col min="2880" max="2881" width="7.44140625" customWidth="1"/>
    <col min="2882" max="2882" width="7.6640625" customWidth="1"/>
    <col min="3072" max="3072" width="3.88671875" customWidth="1"/>
    <col min="3073" max="3073" width="19.88671875" customWidth="1"/>
    <col min="3074" max="3074" width="16" customWidth="1"/>
    <col min="3075" max="3075" width="5.6640625" customWidth="1"/>
    <col min="3076" max="3078" width="5.33203125" customWidth="1"/>
    <col min="3079" max="3079" width="6.5546875" customWidth="1"/>
    <col min="3080" max="3080" width="5.33203125" customWidth="1"/>
    <col min="3081" max="3081" width="4.33203125" customWidth="1"/>
    <col min="3082" max="3083" width="3.6640625" customWidth="1"/>
    <col min="3084" max="3086" width="5.6640625" customWidth="1"/>
    <col min="3087" max="3108" width="3.44140625" customWidth="1"/>
    <col min="3109" max="3109" width="2.6640625" customWidth="1"/>
    <col min="3110" max="3110" width="2.5546875" customWidth="1"/>
    <col min="3111" max="3111" width="2.6640625" customWidth="1"/>
    <col min="3112" max="3122" width="4.88671875" customWidth="1"/>
    <col min="3123" max="3123" width="2.6640625" customWidth="1"/>
    <col min="3124" max="3134" width="4.6640625" customWidth="1"/>
    <col min="3135" max="3135" width="6.6640625" customWidth="1"/>
    <col min="3136" max="3137" width="7.44140625" customWidth="1"/>
    <col min="3138" max="3138" width="7.6640625" customWidth="1"/>
    <col min="3328" max="3328" width="3.88671875" customWidth="1"/>
    <col min="3329" max="3329" width="19.88671875" customWidth="1"/>
    <col min="3330" max="3330" width="16" customWidth="1"/>
    <col min="3331" max="3331" width="5.6640625" customWidth="1"/>
    <col min="3332" max="3334" width="5.33203125" customWidth="1"/>
    <col min="3335" max="3335" width="6.5546875" customWidth="1"/>
    <col min="3336" max="3336" width="5.33203125" customWidth="1"/>
    <col min="3337" max="3337" width="4.33203125" customWidth="1"/>
    <col min="3338" max="3339" width="3.6640625" customWidth="1"/>
    <col min="3340" max="3342" width="5.6640625" customWidth="1"/>
    <col min="3343" max="3364" width="3.44140625" customWidth="1"/>
    <col min="3365" max="3365" width="2.6640625" customWidth="1"/>
    <col min="3366" max="3366" width="2.5546875" customWidth="1"/>
    <col min="3367" max="3367" width="2.6640625" customWidth="1"/>
    <col min="3368" max="3378" width="4.88671875" customWidth="1"/>
    <col min="3379" max="3379" width="2.6640625" customWidth="1"/>
    <col min="3380" max="3390" width="4.6640625" customWidth="1"/>
    <col min="3391" max="3391" width="6.6640625" customWidth="1"/>
    <col min="3392" max="3393" width="7.44140625" customWidth="1"/>
    <col min="3394" max="3394" width="7.6640625" customWidth="1"/>
    <col min="3584" max="3584" width="3.88671875" customWidth="1"/>
    <col min="3585" max="3585" width="19.88671875" customWidth="1"/>
    <col min="3586" max="3586" width="16" customWidth="1"/>
    <col min="3587" max="3587" width="5.6640625" customWidth="1"/>
    <col min="3588" max="3590" width="5.33203125" customWidth="1"/>
    <col min="3591" max="3591" width="6.5546875" customWidth="1"/>
    <col min="3592" max="3592" width="5.33203125" customWidth="1"/>
    <col min="3593" max="3593" width="4.33203125" customWidth="1"/>
    <col min="3594" max="3595" width="3.6640625" customWidth="1"/>
    <col min="3596" max="3598" width="5.6640625" customWidth="1"/>
    <col min="3599" max="3620" width="3.44140625" customWidth="1"/>
    <col min="3621" max="3621" width="2.6640625" customWidth="1"/>
    <col min="3622" max="3622" width="2.5546875" customWidth="1"/>
    <col min="3623" max="3623" width="2.6640625" customWidth="1"/>
    <col min="3624" max="3634" width="4.88671875" customWidth="1"/>
    <col min="3635" max="3635" width="2.6640625" customWidth="1"/>
    <col min="3636" max="3646" width="4.6640625" customWidth="1"/>
    <col min="3647" max="3647" width="6.6640625" customWidth="1"/>
    <col min="3648" max="3649" width="7.44140625" customWidth="1"/>
    <col min="3650" max="3650" width="7.6640625" customWidth="1"/>
    <col min="3840" max="3840" width="3.88671875" customWidth="1"/>
    <col min="3841" max="3841" width="19.88671875" customWidth="1"/>
    <col min="3842" max="3842" width="16" customWidth="1"/>
    <col min="3843" max="3843" width="5.6640625" customWidth="1"/>
    <col min="3844" max="3846" width="5.33203125" customWidth="1"/>
    <col min="3847" max="3847" width="6.5546875" customWidth="1"/>
    <col min="3848" max="3848" width="5.33203125" customWidth="1"/>
    <col min="3849" max="3849" width="4.33203125" customWidth="1"/>
    <col min="3850" max="3851" width="3.6640625" customWidth="1"/>
    <col min="3852" max="3854" width="5.6640625" customWidth="1"/>
    <col min="3855" max="3876" width="3.44140625" customWidth="1"/>
    <col min="3877" max="3877" width="2.6640625" customWidth="1"/>
    <col min="3878" max="3878" width="2.5546875" customWidth="1"/>
    <col min="3879" max="3879" width="2.6640625" customWidth="1"/>
    <col min="3880" max="3890" width="4.88671875" customWidth="1"/>
    <col min="3891" max="3891" width="2.6640625" customWidth="1"/>
    <col min="3892" max="3902" width="4.6640625" customWidth="1"/>
    <col min="3903" max="3903" width="6.6640625" customWidth="1"/>
    <col min="3904" max="3905" width="7.44140625" customWidth="1"/>
    <col min="3906" max="3906" width="7.6640625" customWidth="1"/>
    <col min="4096" max="4096" width="3.88671875" customWidth="1"/>
    <col min="4097" max="4097" width="19.88671875" customWidth="1"/>
    <col min="4098" max="4098" width="16" customWidth="1"/>
    <col min="4099" max="4099" width="5.6640625" customWidth="1"/>
    <col min="4100" max="4102" width="5.33203125" customWidth="1"/>
    <col min="4103" max="4103" width="6.5546875" customWidth="1"/>
    <col min="4104" max="4104" width="5.33203125" customWidth="1"/>
    <col min="4105" max="4105" width="4.33203125" customWidth="1"/>
    <col min="4106" max="4107" width="3.6640625" customWidth="1"/>
    <col min="4108" max="4110" width="5.6640625" customWidth="1"/>
    <col min="4111" max="4132" width="3.44140625" customWidth="1"/>
    <col min="4133" max="4133" width="2.6640625" customWidth="1"/>
    <col min="4134" max="4134" width="2.5546875" customWidth="1"/>
    <col min="4135" max="4135" width="2.6640625" customWidth="1"/>
    <col min="4136" max="4146" width="4.88671875" customWidth="1"/>
    <col min="4147" max="4147" width="2.6640625" customWidth="1"/>
    <col min="4148" max="4158" width="4.6640625" customWidth="1"/>
    <col min="4159" max="4159" width="6.6640625" customWidth="1"/>
    <col min="4160" max="4161" width="7.44140625" customWidth="1"/>
    <col min="4162" max="4162" width="7.6640625" customWidth="1"/>
    <col min="4352" max="4352" width="3.88671875" customWidth="1"/>
    <col min="4353" max="4353" width="19.88671875" customWidth="1"/>
    <col min="4354" max="4354" width="16" customWidth="1"/>
    <col min="4355" max="4355" width="5.6640625" customWidth="1"/>
    <col min="4356" max="4358" width="5.33203125" customWidth="1"/>
    <col min="4359" max="4359" width="6.5546875" customWidth="1"/>
    <col min="4360" max="4360" width="5.33203125" customWidth="1"/>
    <col min="4361" max="4361" width="4.33203125" customWidth="1"/>
    <col min="4362" max="4363" width="3.6640625" customWidth="1"/>
    <col min="4364" max="4366" width="5.6640625" customWidth="1"/>
    <col min="4367" max="4388" width="3.44140625" customWidth="1"/>
    <col min="4389" max="4389" width="2.6640625" customWidth="1"/>
    <col min="4390" max="4390" width="2.5546875" customWidth="1"/>
    <col min="4391" max="4391" width="2.6640625" customWidth="1"/>
    <col min="4392" max="4402" width="4.88671875" customWidth="1"/>
    <col min="4403" max="4403" width="2.6640625" customWidth="1"/>
    <col min="4404" max="4414" width="4.6640625" customWidth="1"/>
    <col min="4415" max="4415" width="6.6640625" customWidth="1"/>
    <col min="4416" max="4417" width="7.44140625" customWidth="1"/>
    <col min="4418" max="4418" width="7.6640625" customWidth="1"/>
    <col min="4608" max="4608" width="3.88671875" customWidth="1"/>
    <col min="4609" max="4609" width="19.88671875" customWidth="1"/>
    <col min="4610" max="4610" width="16" customWidth="1"/>
    <col min="4611" max="4611" width="5.6640625" customWidth="1"/>
    <col min="4612" max="4614" width="5.33203125" customWidth="1"/>
    <col min="4615" max="4615" width="6.5546875" customWidth="1"/>
    <col min="4616" max="4616" width="5.33203125" customWidth="1"/>
    <col min="4617" max="4617" width="4.33203125" customWidth="1"/>
    <col min="4618" max="4619" width="3.6640625" customWidth="1"/>
    <col min="4620" max="4622" width="5.6640625" customWidth="1"/>
    <col min="4623" max="4644" width="3.44140625" customWidth="1"/>
    <col min="4645" max="4645" width="2.6640625" customWidth="1"/>
    <col min="4646" max="4646" width="2.5546875" customWidth="1"/>
    <col min="4647" max="4647" width="2.6640625" customWidth="1"/>
    <col min="4648" max="4658" width="4.88671875" customWidth="1"/>
    <col min="4659" max="4659" width="2.6640625" customWidth="1"/>
    <col min="4660" max="4670" width="4.6640625" customWidth="1"/>
    <col min="4671" max="4671" width="6.6640625" customWidth="1"/>
    <col min="4672" max="4673" width="7.44140625" customWidth="1"/>
    <col min="4674" max="4674" width="7.6640625" customWidth="1"/>
    <col min="4864" max="4864" width="3.88671875" customWidth="1"/>
    <col min="4865" max="4865" width="19.88671875" customWidth="1"/>
    <col min="4866" max="4866" width="16" customWidth="1"/>
    <col min="4867" max="4867" width="5.6640625" customWidth="1"/>
    <col min="4868" max="4870" width="5.33203125" customWidth="1"/>
    <col min="4871" max="4871" width="6.5546875" customWidth="1"/>
    <col min="4872" max="4872" width="5.33203125" customWidth="1"/>
    <col min="4873" max="4873" width="4.33203125" customWidth="1"/>
    <col min="4874" max="4875" width="3.6640625" customWidth="1"/>
    <col min="4876" max="4878" width="5.6640625" customWidth="1"/>
    <col min="4879" max="4900" width="3.44140625" customWidth="1"/>
    <col min="4901" max="4901" width="2.6640625" customWidth="1"/>
    <col min="4902" max="4902" width="2.5546875" customWidth="1"/>
    <col min="4903" max="4903" width="2.6640625" customWidth="1"/>
    <col min="4904" max="4914" width="4.88671875" customWidth="1"/>
    <col min="4915" max="4915" width="2.6640625" customWidth="1"/>
    <col min="4916" max="4926" width="4.6640625" customWidth="1"/>
    <col min="4927" max="4927" width="6.6640625" customWidth="1"/>
    <col min="4928" max="4929" width="7.44140625" customWidth="1"/>
    <col min="4930" max="4930" width="7.6640625" customWidth="1"/>
    <col min="5120" max="5120" width="3.88671875" customWidth="1"/>
    <col min="5121" max="5121" width="19.88671875" customWidth="1"/>
    <col min="5122" max="5122" width="16" customWidth="1"/>
    <col min="5123" max="5123" width="5.6640625" customWidth="1"/>
    <col min="5124" max="5126" width="5.33203125" customWidth="1"/>
    <col min="5127" max="5127" width="6.5546875" customWidth="1"/>
    <col min="5128" max="5128" width="5.33203125" customWidth="1"/>
    <col min="5129" max="5129" width="4.33203125" customWidth="1"/>
    <col min="5130" max="5131" width="3.6640625" customWidth="1"/>
    <col min="5132" max="5134" width="5.6640625" customWidth="1"/>
    <col min="5135" max="5156" width="3.44140625" customWidth="1"/>
    <col min="5157" max="5157" width="2.6640625" customWidth="1"/>
    <col min="5158" max="5158" width="2.5546875" customWidth="1"/>
    <col min="5159" max="5159" width="2.6640625" customWidth="1"/>
    <col min="5160" max="5170" width="4.88671875" customWidth="1"/>
    <col min="5171" max="5171" width="2.6640625" customWidth="1"/>
    <col min="5172" max="5182" width="4.6640625" customWidth="1"/>
    <col min="5183" max="5183" width="6.6640625" customWidth="1"/>
    <col min="5184" max="5185" width="7.44140625" customWidth="1"/>
    <col min="5186" max="5186" width="7.6640625" customWidth="1"/>
    <col min="5376" max="5376" width="3.88671875" customWidth="1"/>
    <col min="5377" max="5377" width="19.88671875" customWidth="1"/>
    <col min="5378" max="5378" width="16" customWidth="1"/>
    <col min="5379" max="5379" width="5.6640625" customWidth="1"/>
    <col min="5380" max="5382" width="5.33203125" customWidth="1"/>
    <col min="5383" max="5383" width="6.5546875" customWidth="1"/>
    <col min="5384" max="5384" width="5.33203125" customWidth="1"/>
    <col min="5385" max="5385" width="4.33203125" customWidth="1"/>
    <col min="5386" max="5387" width="3.6640625" customWidth="1"/>
    <col min="5388" max="5390" width="5.6640625" customWidth="1"/>
    <col min="5391" max="5412" width="3.44140625" customWidth="1"/>
    <col min="5413" max="5413" width="2.6640625" customWidth="1"/>
    <col min="5414" max="5414" width="2.5546875" customWidth="1"/>
    <col min="5415" max="5415" width="2.6640625" customWidth="1"/>
    <col min="5416" max="5426" width="4.88671875" customWidth="1"/>
    <col min="5427" max="5427" width="2.6640625" customWidth="1"/>
    <col min="5428" max="5438" width="4.6640625" customWidth="1"/>
    <col min="5439" max="5439" width="6.6640625" customWidth="1"/>
    <col min="5440" max="5441" width="7.44140625" customWidth="1"/>
    <col min="5442" max="5442" width="7.6640625" customWidth="1"/>
    <col min="5632" max="5632" width="3.88671875" customWidth="1"/>
    <col min="5633" max="5633" width="19.88671875" customWidth="1"/>
    <col min="5634" max="5634" width="16" customWidth="1"/>
    <col min="5635" max="5635" width="5.6640625" customWidth="1"/>
    <col min="5636" max="5638" width="5.33203125" customWidth="1"/>
    <col min="5639" max="5639" width="6.5546875" customWidth="1"/>
    <col min="5640" max="5640" width="5.33203125" customWidth="1"/>
    <col min="5641" max="5641" width="4.33203125" customWidth="1"/>
    <col min="5642" max="5643" width="3.6640625" customWidth="1"/>
    <col min="5644" max="5646" width="5.6640625" customWidth="1"/>
    <col min="5647" max="5668" width="3.44140625" customWidth="1"/>
    <col min="5669" max="5669" width="2.6640625" customWidth="1"/>
    <col min="5670" max="5670" width="2.5546875" customWidth="1"/>
    <col min="5671" max="5671" width="2.6640625" customWidth="1"/>
    <col min="5672" max="5682" width="4.88671875" customWidth="1"/>
    <col min="5683" max="5683" width="2.6640625" customWidth="1"/>
    <col min="5684" max="5694" width="4.6640625" customWidth="1"/>
    <col min="5695" max="5695" width="6.6640625" customWidth="1"/>
    <col min="5696" max="5697" width="7.44140625" customWidth="1"/>
    <col min="5698" max="5698" width="7.6640625" customWidth="1"/>
    <col min="5888" max="5888" width="3.88671875" customWidth="1"/>
    <col min="5889" max="5889" width="19.88671875" customWidth="1"/>
    <col min="5890" max="5890" width="16" customWidth="1"/>
    <col min="5891" max="5891" width="5.6640625" customWidth="1"/>
    <col min="5892" max="5894" width="5.33203125" customWidth="1"/>
    <col min="5895" max="5895" width="6.5546875" customWidth="1"/>
    <col min="5896" max="5896" width="5.33203125" customWidth="1"/>
    <col min="5897" max="5897" width="4.33203125" customWidth="1"/>
    <col min="5898" max="5899" width="3.6640625" customWidth="1"/>
    <col min="5900" max="5902" width="5.6640625" customWidth="1"/>
    <col min="5903" max="5924" width="3.44140625" customWidth="1"/>
    <col min="5925" max="5925" width="2.6640625" customWidth="1"/>
    <col min="5926" max="5926" width="2.5546875" customWidth="1"/>
    <col min="5927" max="5927" width="2.6640625" customWidth="1"/>
    <col min="5928" max="5938" width="4.88671875" customWidth="1"/>
    <col min="5939" max="5939" width="2.6640625" customWidth="1"/>
    <col min="5940" max="5950" width="4.6640625" customWidth="1"/>
    <col min="5951" max="5951" width="6.6640625" customWidth="1"/>
    <col min="5952" max="5953" width="7.44140625" customWidth="1"/>
    <col min="5954" max="5954" width="7.6640625" customWidth="1"/>
    <col min="6144" max="6144" width="3.88671875" customWidth="1"/>
    <col min="6145" max="6145" width="19.88671875" customWidth="1"/>
    <col min="6146" max="6146" width="16" customWidth="1"/>
    <col min="6147" max="6147" width="5.6640625" customWidth="1"/>
    <col min="6148" max="6150" width="5.33203125" customWidth="1"/>
    <col min="6151" max="6151" width="6.5546875" customWidth="1"/>
    <col min="6152" max="6152" width="5.33203125" customWidth="1"/>
    <col min="6153" max="6153" width="4.33203125" customWidth="1"/>
    <col min="6154" max="6155" width="3.6640625" customWidth="1"/>
    <col min="6156" max="6158" width="5.6640625" customWidth="1"/>
    <col min="6159" max="6180" width="3.44140625" customWidth="1"/>
    <col min="6181" max="6181" width="2.6640625" customWidth="1"/>
    <col min="6182" max="6182" width="2.5546875" customWidth="1"/>
    <col min="6183" max="6183" width="2.6640625" customWidth="1"/>
    <col min="6184" max="6194" width="4.88671875" customWidth="1"/>
    <col min="6195" max="6195" width="2.6640625" customWidth="1"/>
    <col min="6196" max="6206" width="4.6640625" customWidth="1"/>
    <col min="6207" max="6207" width="6.6640625" customWidth="1"/>
    <col min="6208" max="6209" width="7.44140625" customWidth="1"/>
    <col min="6210" max="6210" width="7.6640625" customWidth="1"/>
    <col min="6400" max="6400" width="3.88671875" customWidth="1"/>
    <col min="6401" max="6401" width="19.88671875" customWidth="1"/>
    <col min="6402" max="6402" width="16" customWidth="1"/>
    <col min="6403" max="6403" width="5.6640625" customWidth="1"/>
    <col min="6404" max="6406" width="5.33203125" customWidth="1"/>
    <col min="6407" max="6407" width="6.5546875" customWidth="1"/>
    <col min="6408" max="6408" width="5.33203125" customWidth="1"/>
    <col min="6409" max="6409" width="4.33203125" customWidth="1"/>
    <col min="6410" max="6411" width="3.6640625" customWidth="1"/>
    <col min="6412" max="6414" width="5.6640625" customWidth="1"/>
    <col min="6415" max="6436" width="3.44140625" customWidth="1"/>
    <col min="6437" max="6437" width="2.6640625" customWidth="1"/>
    <col min="6438" max="6438" width="2.5546875" customWidth="1"/>
    <col min="6439" max="6439" width="2.6640625" customWidth="1"/>
    <col min="6440" max="6450" width="4.88671875" customWidth="1"/>
    <col min="6451" max="6451" width="2.6640625" customWidth="1"/>
    <col min="6452" max="6462" width="4.6640625" customWidth="1"/>
    <col min="6463" max="6463" width="6.6640625" customWidth="1"/>
    <col min="6464" max="6465" width="7.44140625" customWidth="1"/>
    <col min="6466" max="6466" width="7.6640625" customWidth="1"/>
    <col min="6656" max="6656" width="3.88671875" customWidth="1"/>
    <col min="6657" max="6657" width="19.88671875" customWidth="1"/>
    <col min="6658" max="6658" width="16" customWidth="1"/>
    <col min="6659" max="6659" width="5.6640625" customWidth="1"/>
    <col min="6660" max="6662" width="5.33203125" customWidth="1"/>
    <col min="6663" max="6663" width="6.5546875" customWidth="1"/>
    <col min="6664" max="6664" width="5.33203125" customWidth="1"/>
    <col min="6665" max="6665" width="4.33203125" customWidth="1"/>
    <col min="6666" max="6667" width="3.6640625" customWidth="1"/>
    <col min="6668" max="6670" width="5.6640625" customWidth="1"/>
    <col min="6671" max="6692" width="3.44140625" customWidth="1"/>
    <col min="6693" max="6693" width="2.6640625" customWidth="1"/>
    <col min="6694" max="6694" width="2.5546875" customWidth="1"/>
    <col min="6695" max="6695" width="2.6640625" customWidth="1"/>
    <col min="6696" max="6706" width="4.88671875" customWidth="1"/>
    <col min="6707" max="6707" width="2.6640625" customWidth="1"/>
    <col min="6708" max="6718" width="4.6640625" customWidth="1"/>
    <col min="6719" max="6719" width="6.6640625" customWidth="1"/>
    <col min="6720" max="6721" width="7.44140625" customWidth="1"/>
    <col min="6722" max="6722" width="7.6640625" customWidth="1"/>
    <col min="6912" max="6912" width="3.88671875" customWidth="1"/>
    <col min="6913" max="6913" width="19.88671875" customWidth="1"/>
    <col min="6914" max="6914" width="16" customWidth="1"/>
    <col min="6915" max="6915" width="5.6640625" customWidth="1"/>
    <col min="6916" max="6918" width="5.33203125" customWidth="1"/>
    <col min="6919" max="6919" width="6.5546875" customWidth="1"/>
    <col min="6920" max="6920" width="5.33203125" customWidth="1"/>
    <col min="6921" max="6921" width="4.33203125" customWidth="1"/>
    <col min="6922" max="6923" width="3.6640625" customWidth="1"/>
    <col min="6924" max="6926" width="5.6640625" customWidth="1"/>
    <col min="6927" max="6948" width="3.44140625" customWidth="1"/>
    <col min="6949" max="6949" width="2.6640625" customWidth="1"/>
    <col min="6950" max="6950" width="2.5546875" customWidth="1"/>
    <col min="6951" max="6951" width="2.6640625" customWidth="1"/>
    <col min="6952" max="6962" width="4.88671875" customWidth="1"/>
    <col min="6963" max="6963" width="2.6640625" customWidth="1"/>
    <col min="6964" max="6974" width="4.6640625" customWidth="1"/>
    <col min="6975" max="6975" width="6.6640625" customWidth="1"/>
    <col min="6976" max="6977" width="7.44140625" customWidth="1"/>
    <col min="6978" max="6978" width="7.6640625" customWidth="1"/>
    <col min="7168" max="7168" width="3.88671875" customWidth="1"/>
    <col min="7169" max="7169" width="19.88671875" customWidth="1"/>
    <col min="7170" max="7170" width="16" customWidth="1"/>
    <col min="7171" max="7171" width="5.6640625" customWidth="1"/>
    <col min="7172" max="7174" width="5.33203125" customWidth="1"/>
    <col min="7175" max="7175" width="6.5546875" customWidth="1"/>
    <col min="7176" max="7176" width="5.33203125" customWidth="1"/>
    <col min="7177" max="7177" width="4.33203125" customWidth="1"/>
    <col min="7178" max="7179" width="3.6640625" customWidth="1"/>
    <col min="7180" max="7182" width="5.6640625" customWidth="1"/>
    <col min="7183" max="7204" width="3.44140625" customWidth="1"/>
    <col min="7205" max="7205" width="2.6640625" customWidth="1"/>
    <col min="7206" max="7206" width="2.5546875" customWidth="1"/>
    <col min="7207" max="7207" width="2.6640625" customWidth="1"/>
    <col min="7208" max="7218" width="4.88671875" customWidth="1"/>
    <col min="7219" max="7219" width="2.6640625" customWidth="1"/>
    <col min="7220" max="7230" width="4.6640625" customWidth="1"/>
    <col min="7231" max="7231" width="6.6640625" customWidth="1"/>
    <col min="7232" max="7233" width="7.44140625" customWidth="1"/>
    <col min="7234" max="7234" width="7.6640625" customWidth="1"/>
    <col min="7424" max="7424" width="3.88671875" customWidth="1"/>
    <col min="7425" max="7425" width="19.88671875" customWidth="1"/>
    <col min="7426" max="7426" width="16" customWidth="1"/>
    <col min="7427" max="7427" width="5.6640625" customWidth="1"/>
    <col min="7428" max="7430" width="5.33203125" customWidth="1"/>
    <col min="7431" max="7431" width="6.5546875" customWidth="1"/>
    <col min="7432" max="7432" width="5.33203125" customWidth="1"/>
    <col min="7433" max="7433" width="4.33203125" customWidth="1"/>
    <col min="7434" max="7435" width="3.6640625" customWidth="1"/>
    <col min="7436" max="7438" width="5.6640625" customWidth="1"/>
    <col min="7439" max="7460" width="3.44140625" customWidth="1"/>
    <col min="7461" max="7461" width="2.6640625" customWidth="1"/>
    <col min="7462" max="7462" width="2.5546875" customWidth="1"/>
    <col min="7463" max="7463" width="2.6640625" customWidth="1"/>
    <col min="7464" max="7474" width="4.88671875" customWidth="1"/>
    <col min="7475" max="7475" width="2.6640625" customWidth="1"/>
    <col min="7476" max="7486" width="4.6640625" customWidth="1"/>
    <col min="7487" max="7487" width="6.6640625" customWidth="1"/>
    <col min="7488" max="7489" width="7.44140625" customWidth="1"/>
    <col min="7490" max="7490" width="7.6640625" customWidth="1"/>
    <col min="7680" max="7680" width="3.88671875" customWidth="1"/>
    <col min="7681" max="7681" width="19.88671875" customWidth="1"/>
    <col min="7682" max="7682" width="16" customWidth="1"/>
    <col min="7683" max="7683" width="5.6640625" customWidth="1"/>
    <col min="7684" max="7686" width="5.33203125" customWidth="1"/>
    <col min="7687" max="7687" width="6.5546875" customWidth="1"/>
    <col min="7688" max="7688" width="5.33203125" customWidth="1"/>
    <col min="7689" max="7689" width="4.33203125" customWidth="1"/>
    <col min="7690" max="7691" width="3.6640625" customWidth="1"/>
    <col min="7692" max="7694" width="5.6640625" customWidth="1"/>
    <col min="7695" max="7716" width="3.44140625" customWidth="1"/>
    <col min="7717" max="7717" width="2.6640625" customWidth="1"/>
    <col min="7718" max="7718" width="2.5546875" customWidth="1"/>
    <col min="7719" max="7719" width="2.6640625" customWidth="1"/>
    <col min="7720" max="7730" width="4.88671875" customWidth="1"/>
    <col min="7731" max="7731" width="2.6640625" customWidth="1"/>
    <col min="7732" max="7742" width="4.6640625" customWidth="1"/>
    <col min="7743" max="7743" width="6.6640625" customWidth="1"/>
    <col min="7744" max="7745" width="7.44140625" customWidth="1"/>
    <col min="7746" max="7746" width="7.6640625" customWidth="1"/>
    <col min="7936" max="7936" width="3.88671875" customWidth="1"/>
    <col min="7937" max="7937" width="19.88671875" customWidth="1"/>
    <col min="7938" max="7938" width="16" customWidth="1"/>
    <col min="7939" max="7939" width="5.6640625" customWidth="1"/>
    <col min="7940" max="7942" width="5.33203125" customWidth="1"/>
    <col min="7943" max="7943" width="6.5546875" customWidth="1"/>
    <col min="7944" max="7944" width="5.33203125" customWidth="1"/>
    <col min="7945" max="7945" width="4.33203125" customWidth="1"/>
    <col min="7946" max="7947" width="3.6640625" customWidth="1"/>
    <col min="7948" max="7950" width="5.6640625" customWidth="1"/>
    <col min="7951" max="7972" width="3.44140625" customWidth="1"/>
    <col min="7973" max="7973" width="2.6640625" customWidth="1"/>
    <col min="7974" max="7974" width="2.5546875" customWidth="1"/>
    <col min="7975" max="7975" width="2.6640625" customWidth="1"/>
    <col min="7976" max="7986" width="4.88671875" customWidth="1"/>
    <col min="7987" max="7987" width="2.6640625" customWidth="1"/>
    <col min="7988" max="7998" width="4.6640625" customWidth="1"/>
    <col min="7999" max="7999" width="6.6640625" customWidth="1"/>
    <col min="8000" max="8001" width="7.44140625" customWidth="1"/>
    <col min="8002" max="8002" width="7.6640625" customWidth="1"/>
    <col min="8192" max="8192" width="3.88671875" customWidth="1"/>
    <col min="8193" max="8193" width="19.88671875" customWidth="1"/>
    <col min="8194" max="8194" width="16" customWidth="1"/>
    <col min="8195" max="8195" width="5.6640625" customWidth="1"/>
    <col min="8196" max="8198" width="5.33203125" customWidth="1"/>
    <col min="8199" max="8199" width="6.5546875" customWidth="1"/>
    <col min="8200" max="8200" width="5.33203125" customWidth="1"/>
    <col min="8201" max="8201" width="4.33203125" customWidth="1"/>
    <col min="8202" max="8203" width="3.6640625" customWidth="1"/>
    <col min="8204" max="8206" width="5.6640625" customWidth="1"/>
    <col min="8207" max="8228" width="3.44140625" customWidth="1"/>
    <col min="8229" max="8229" width="2.6640625" customWidth="1"/>
    <col min="8230" max="8230" width="2.5546875" customWidth="1"/>
    <col min="8231" max="8231" width="2.6640625" customWidth="1"/>
    <col min="8232" max="8242" width="4.88671875" customWidth="1"/>
    <col min="8243" max="8243" width="2.6640625" customWidth="1"/>
    <col min="8244" max="8254" width="4.6640625" customWidth="1"/>
    <col min="8255" max="8255" width="6.6640625" customWidth="1"/>
    <col min="8256" max="8257" width="7.44140625" customWidth="1"/>
    <col min="8258" max="8258" width="7.6640625" customWidth="1"/>
    <col min="8448" max="8448" width="3.88671875" customWidth="1"/>
    <col min="8449" max="8449" width="19.88671875" customWidth="1"/>
    <col min="8450" max="8450" width="16" customWidth="1"/>
    <col min="8451" max="8451" width="5.6640625" customWidth="1"/>
    <col min="8452" max="8454" width="5.33203125" customWidth="1"/>
    <col min="8455" max="8455" width="6.5546875" customWidth="1"/>
    <col min="8456" max="8456" width="5.33203125" customWidth="1"/>
    <col min="8457" max="8457" width="4.33203125" customWidth="1"/>
    <col min="8458" max="8459" width="3.6640625" customWidth="1"/>
    <col min="8460" max="8462" width="5.6640625" customWidth="1"/>
    <col min="8463" max="8484" width="3.44140625" customWidth="1"/>
    <col min="8485" max="8485" width="2.6640625" customWidth="1"/>
    <col min="8486" max="8486" width="2.5546875" customWidth="1"/>
    <col min="8487" max="8487" width="2.6640625" customWidth="1"/>
    <col min="8488" max="8498" width="4.88671875" customWidth="1"/>
    <col min="8499" max="8499" width="2.6640625" customWidth="1"/>
    <col min="8500" max="8510" width="4.6640625" customWidth="1"/>
    <col min="8511" max="8511" width="6.6640625" customWidth="1"/>
    <col min="8512" max="8513" width="7.44140625" customWidth="1"/>
    <col min="8514" max="8514" width="7.6640625" customWidth="1"/>
    <col min="8704" max="8704" width="3.88671875" customWidth="1"/>
    <col min="8705" max="8705" width="19.88671875" customWidth="1"/>
    <col min="8706" max="8706" width="16" customWidth="1"/>
    <col min="8707" max="8707" width="5.6640625" customWidth="1"/>
    <col min="8708" max="8710" width="5.33203125" customWidth="1"/>
    <col min="8711" max="8711" width="6.5546875" customWidth="1"/>
    <col min="8712" max="8712" width="5.33203125" customWidth="1"/>
    <col min="8713" max="8713" width="4.33203125" customWidth="1"/>
    <col min="8714" max="8715" width="3.6640625" customWidth="1"/>
    <col min="8716" max="8718" width="5.6640625" customWidth="1"/>
    <col min="8719" max="8740" width="3.44140625" customWidth="1"/>
    <col min="8741" max="8741" width="2.6640625" customWidth="1"/>
    <col min="8742" max="8742" width="2.5546875" customWidth="1"/>
    <col min="8743" max="8743" width="2.6640625" customWidth="1"/>
    <col min="8744" max="8754" width="4.88671875" customWidth="1"/>
    <col min="8755" max="8755" width="2.6640625" customWidth="1"/>
    <col min="8756" max="8766" width="4.6640625" customWidth="1"/>
    <col min="8767" max="8767" width="6.6640625" customWidth="1"/>
    <col min="8768" max="8769" width="7.44140625" customWidth="1"/>
    <col min="8770" max="8770" width="7.6640625" customWidth="1"/>
    <col min="8960" max="8960" width="3.88671875" customWidth="1"/>
    <col min="8961" max="8961" width="19.88671875" customWidth="1"/>
    <col min="8962" max="8962" width="16" customWidth="1"/>
    <col min="8963" max="8963" width="5.6640625" customWidth="1"/>
    <col min="8964" max="8966" width="5.33203125" customWidth="1"/>
    <col min="8967" max="8967" width="6.5546875" customWidth="1"/>
    <col min="8968" max="8968" width="5.33203125" customWidth="1"/>
    <col min="8969" max="8969" width="4.33203125" customWidth="1"/>
    <col min="8970" max="8971" width="3.6640625" customWidth="1"/>
    <col min="8972" max="8974" width="5.6640625" customWidth="1"/>
    <col min="8975" max="8996" width="3.44140625" customWidth="1"/>
    <col min="8997" max="8997" width="2.6640625" customWidth="1"/>
    <col min="8998" max="8998" width="2.5546875" customWidth="1"/>
    <col min="8999" max="8999" width="2.6640625" customWidth="1"/>
    <col min="9000" max="9010" width="4.88671875" customWidth="1"/>
    <col min="9011" max="9011" width="2.6640625" customWidth="1"/>
    <col min="9012" max="9022" width="4.6640625" customWidth="1"/>
    <col min="9023" max="9023" width="6.6640625" customWidth="1"/>
    <col min="9024" max="9025" width="7.44140625" customWidth="1"/>
    <col min="9026" max="9026" width="7.6640625" customWidth="1"/>
    <col min="9216" max="9216" width="3.88671875" customWidth="1"/>
    <col min="9217" max="9217" width="19.88671875" customWidth="1"/>
    <col min="9218" max="9218" width="16" customWidth="1"/>
    <col min="9219" max="9219" width="5.6640625" customWidth="1"/>
    <col min="9220" max="9222" width="5.33203125" customWidth="1"/>
    <col min="9223" max="9223" width="6.5546875" customWidth="1"/>
    <col min="9224" max="9224" width="5.33203125" customWidth="1"/>
    <col min="9225" max="9225" width="4.33203125" customWidth="1"/>
    <col min="9226" max="9227" width="3.6640625" customWidth="1"/>
    <col min="9228" max="9230" width="5.6640625" customWidth="1"/>
    <col min="9231" max="9252" width="3.44140625" customWidth="1"/>
    <col min="9253" max="9253" width="2.6640625" customWidth="1"/>
    <col min="9254" max="9254" width="2.5546875" customWidth="1"/>
    <col min="9255" max="9255" width="2.6640625" customWidth="1"/>
    <col min="9256" max="9266" width="4.88671875" customWidth="1"/>
    <col min="9267" max="9267" width="2.6640625" customWidth="1"/>
    <col min="9268" max="9278" width="4.6640625" customWidth="1"/>
    <col min="9279" max="9279" width="6.6640625" customWidth="1"/>
    <col min="9280" max="9281" width="7.44140625" customWidth="1"/>
    <col min="9282" max="9282" width="7.6640625" customWidth="1"/>
    <col min="9472" max="9472" width="3.88671875" customWidth="1"/>
    <col min="9473" max="9473" width="19.88671875" customWidth="1"/>
    <col min="9474" max="9474" width="16" customWidth="1"/>
    <col min="9475" max="9475" width="5.6640625" customWidth="1"/>
    <col min="9476" max="9478" width="5.33203125" customWidth="1"/>
    <col min="9479" max="9479" width="6.5546875" customWidth="1"/>
    <col min="9480" max="9480" width="5.33203125" customWidth="1"/>
    <col min="9481" max="9481" width="4.33203125" customWidth="1"/>
    <col min="9482" max="9483" width="3.6640625" customWidth="1"/>
    <col min="9484" max="9486" width="5.6640625" customWidth="1"/>
    <col min="9487" max="9508" width="3.44140625" customWidth="1"/>
    <col min="9509" max="9509" width="2.6640625" customWidth="1"/>
    <col min="9510" max="9510" width="2.5546875" customWidth="1"/>
    <col min="9511" max="9511" width="2.6640625" customWidth="1"/>
    <col min="9512" max="9522" width="4.88671875" customWidth="1"/>
    <col min="9523" max="9523" width="2.6640625" customWidth="1"/>
    <col min="9524" max="9534" width="4.6640625" customWidth="1"/>
    <col min="9535" max="9535" width="6.6640625" customWidth="1"/>
    <col min="9536" max="9537" width="7.44140625" customWidth="1"/>
    <col min="9538" max="9538" width="7.6640625" customWidth="1"/>
    <col min="9728" max="9728" width="3.88671875" customWidth="1"/>
    <col min="9729" max="9729" width="19.88671875" customWidth="1"/>
    <col min="9730" max="9730" width="16" customWidth="1"/>
    <col min="9731" max="9731" width="5.6640625" customWidth="1"/>
    <col min="9732" max="9734" width="5.33203125" customWidth="1"/>
    <col min="9735" max="9735" width="6.5546875" customWidth="1"/>
    <col min="9736" max="9736" width="5.33203125" customWidth="1"/>
    <col min="9737" max="9737" width="4.33203125" customWidth="1"/>
    <col min="9738" max="9739" width="3.6640625" customWidth="1"/>
    <col min="9740" max="9742" width="5.6640625" customWidth="1"/>
    <col min="9743" max="9764" width="3.44140625" customWidth="1"/>
    <col min="9765" max="9765" width="2.6640625" customWidth="1"/>
    <col min="9766" max="9766" width="2.5546875" customWidth="1"/>
    <col min="9767" max="9767" width="2.6640625" customWidth="1"/>
    <col min="9768" max="9778" width="4.88671875" customWidth="1"/>
    <col min="9779" max="9779" width="2.6640625" customWidth="1"/>
    <col min="9780" max="9790" width="4.6640625" customWidth="1"/>
    <col min="9791" max="9791" width="6.6640625" customWidth="1"/>
    <col min="9792" max="9793" width="7.44140625" customWidth="1"/>
    <col min="9794" max="9794" width="7.6640625" customWidth="1"/>
    <col min="9984" max="9984" width="3.88671875" customWidth="1"/>
    <col min="9985" max="9985" width="19.88671875" customWidth="1"/>
    <col min="9986" max="9986" width="16" customWidth="1"/>
    <col min="9987" max="9987" width="5.6640625" customWidth="1"/>
    <col min="9988" max="9990" width="5.33203125" customWidth="1"/>
    <col min="9991" max="9991" width="6.5546875" customWidth="1"/>
    <col min="9992" max="9992" width="5.33203125" customWidth="1"/>
    <col min="9993" max="9993" width="4.33203125" customWidth="1"/>
    <col min="9994" max="9995" width="3.6640625" customWidth="1"/>
    <col min="9996" max="9998" width="5.6640625" customWidth="1"/>
    <col min="9999" max="10020" width="3.44140625" customWidth="1"/>
    <col min="10021" max="10021" width="2.6640625" customWidth="1"/>
    <col min="10022" max="10022" width="2.5546875" customWidth="1"/>
    <col min="10023" max="10023" width="2.6640625" customWidth="1"/>
    <col min="10024" max="10034" width="4.88671875" customWidth="1"/>
    <col min="10035" max="10035" width="2.6640625" customWidth="1"/>
    <col min="10036" max="10046" width="4.6640625" customWidth="1"/>
    <col min="10047" max="10047" width="6.6640625" customWidth="1"/>
    <col min="10048" max="10049" width="7.44140625" customWidth="1"/>
    <col min="10050" max="10050" width="7.6640625" customWidth="1"/>
    <col min="10240" max="10240" width="3.88671875" customWidth="1"/>
    <col min="10241" max="10241" width="19.88671875" customWidth="1"/>
    <col min="10242" max="10242" width="16" customWidth="1"/>
    <col min="10243" max="10243" width="5.6640625" customWidth="1"/>
    <col min="10244" max="10246" width="5.33203125" customWidth="1"/>
    <col min="10247" max="10247" width="6.5546875" customWidth="1"/>
    <col min="10248" max="10248" width="5.33203125" customWidth="1"/>
    <col min="10249" max="10249" width="4.33203125" customWidth="1"/>
    <col min="10250" max="10251" width="3.6640625" customWidth="1"/>
    <col min="10252" max="10254" width="5.6640625" customWidth="1"/>
    <col min="10255" max="10276" width="3.44140625" customWidth="1"/>
    <col min="10277" max="10277" width="2.6640625" customWidth="1"/>
    <col min="10278" max="10278" width="2.5546875" customWidth="1"/>
    <col min="10279" max="10279" width="2.6640625" customWidth="1"/>
    <col min="10280" max="10290" width="4.88671875" customWidth="1"/>
    <col min="10291" max="10291" width="2.6640625" customWidth="1"/>
    <col min="10292" max="10302" width="4.6640625" customWidth="1"/>
    <col min="10303" max="10303" width="6.6640625" customWidth="1"/>
    <col min="10304" max="10305" width="7.44140625" customWidth="1"/>
    <col min="10306" max="10306" width="7.6640625" customWidth="1"/>
    <col min="10496" max="10496" width="3.88671875" customWidth="1"/>
    <col min="10497" max="10497" width="19.88671875" customWidth="1"/>
    <col min="10498" max="10498" width="16" customWidth="1"/>
    <col min="10499" max="10499" width="5.6640625" customWidth="1"/>
    <col min="10500" max="10502" width="5.33203125" customWidth="1"/>
    <col min="10503" max="10503" width="6.5546875" customWidth="1"/>
    <col min="10504" max="10504" width="5.33203125" customWidth="1"/>
    <col min="10505" max="10505" width="4.33203125" customWidth="1"/>
    <col min="10506" max="10507" width="3.6640625" customWidth="1"/>
    <col min="10508" max="10510" width="5.6640625" customWidth="1"/>
    <col min="10511" max="10532" width="3.44140625" customWidth="1"/>
    <col min="10533" max="10533" width="2.6640625" customWidth="1"/>
    <col min="10534" max="10534" width="2.5546875" customWidth="1"/>
    <col min="10535" max="10535" width="2.6640625" customWidth="1"/>
    <col min="10536" max="10546" width="4.88671875" customWidth="1"/>
    <col min="10547" max="10547" width="2.6640625" customWidth="1"/>
    <col min="10548" max="10558" width="4.6640625" customWidth="1"/>
    <col min="10559" max="10559" width="6.6640625" customWidth="1"/>
    <col min="10560" max="10561" width="7.44140625" customWidth="1"/>
    <col min="10562" max="10562" width="7.6640625" customWidth="1"/>
    <col min="10752" max="10752" width="3.88671875" customWidth="1"/>
    <col min="10753" max="10753" width="19.88671875" customWidth="1"/>
    <col min="10754" max="10754" width="16" customWidth="1"/>
    <col min="10755" max="10755" width="5.6640625" customWidth="1"/>
    <col min="10756" max="10758" width="5.33203125" customWidth="1"/>
    <col min="10759" max="10759" width="6.5546875" customWidth="1"/>
    <col min="10760" max="10760" width="5.33203125" customWidth="1"/>
    <col min="10761" max="10761" width="4.33203125" customWidth="1"/>
    <col min="10762" max="10763" width="3.6640625" customWidth="1"/>
    <col min="10764" max="10766" width="5.6640625" customWidth="1"/>
    <col min="10767" max="10788" width="3.44140625" customWidth="1"/>
    <col min="10789" max="10789" width="2.6640625" customWidth="1"/>
    <col min="10790" max="10790" width="2.5546875" customWidth="1"/>
    <col min="10791" max="10791" width="2.6640625" customWidth="1"/>
    <col min="10792" max="10802" width="4.88671875" customWidth="1"/>
    <col min="10803" max="10803" width="2.6640625" customWidth="1"/>
    <col min="10804" max="10814" width="4.6640625" customWidth="1"/>
    <col min="10815" max="10815" width="6.6640625" customWidth="1"/>
    <col min="10816" max="10817" width="7.44140625" customWidth="1"/>
    <col min="10818" max="10818" width="7.6640625" customWidth="1"/>
    <col min="11008" max="11008" width="3.88671875" customWidth="1"/>
    <col min="11009" max="11009" width="19.88671875" customWidth="1"/>
    <col min="11010" max="11010" width="16" customWidth="1"/>
    <col min="11011" max="11011" width="5.6640625" customWidth="1"/>
    <col min="11012" max="11014" width="5.33203125" customWidth="1"/>
    <col min="11015" max="11015" width="6.5546875" customWidth="1"/>
    <col min="11016" max="11016" width="5.33203125" customWidth="1"/>
    <col min="11017" max="11017" width="4.33203125" customWidth="1"/>
    <col min="11018" max="11019" width="3.6640625" customWidth="1"/>
    <col min="11020" max="11022" width="5.6640625" customWidth="1"/>
    <col min="11023" max="11044" width="3.44140625" customWidth="1"/>
    <col min="11045" max="11045" width="2.6640625" customWidth="1"/>
    <col min="11046" max="11046" width="2.5546875" customWidth="1"/>
    <col min="11047" max="11047" width="2.6640625" customWidth="1"/>
    <col min="11048" max="11058" width="4.88671875" customWidth="1"/>
    <col min="11059" max="11059" width="2.6640625" customWidth="1"/>
    <col min="11060" max="11070" width="4.6640625" customWidth="1"/>
    <col min="11071" max="11071" width="6.6640625" customWidth="1"/>
    <col min="11072" max="11073" width="7.44140625" customWidth="1"/>
    <col min="11074" max="11074" width="7.6640625" customWidth="1"/>
    <col min="11264" max="11264" width="3.88671875" customWidth="1"/>
    <col min="11265" max="11265" width="19.88671875" customWidth="1"/>
    <col min="11266" max="11266" width="16" customWidth="1"/>
    <col min="11267" max="11267" width="5.6640625" customWidth="1"/>
    <col min="11268" max="11270" width="5.33203125" customWidth="1"/>
    <col min="11271" max="11271" width="6.5546875" customWidth="1"/>
    <col min="11272" max="11272" width="5.33203125" customWidth="1"/>
    <col min="11273" max="11273" width="4.33203125" customWidth="1"/>
    <col min="11274" max="11275" width="3.6640625" customWidth="1"/>
    <col min="11276" max="11278" width="5.6640625" customWidth="1"/>
    <col min="11279" max="11300" width="3.44140625" customWidth="1"/>
    <col min="11301" max="11301" width="2.6640625" customWidth="1"/>
    <col min="11302" max="11302" width="2.5546875" customWidth="1"/>
    <col min="11303" max="11303" width="2.6640625" customWidth="1"/>
    <col min="11304" max="11314" width="4.88671875" customWidth="1"/>
    <col min="11315" max="11315" width="2.6640625" customWidth="1"/>
    <col min="11316" max="11326" width="4.6640625" customWidth="1"/>
    <col min="11327" max="11327" width="6.6640625" customWidth="1"/>
    <col min="11328" max="11329" width="7.44140625" customWidth="1"/>
    <col min="11330" max="11330" width="7.6640625" customWidth="1"/>
    <col min="11520" max="11520" width="3.88671875" customWidth="1"/>
    <col min="11521" max="11521" width="19.88671875" customWidth="1"/>
    <col min="11522" max="11522" width="16" customWidth="1"/>
    <col min="11523" max="11523" width="5.6640625" customWidth="1"/>
    <col min="11524" max="11526" width="5.33203125" customWidth="1"/>
    <col min="11527" max="11527" width="6.5546875" customWidth="1"/>
    <col min="11528" max="11528" width="5.33203125" customWidth="1"/>
    <col min="11529" max="11529" width="4.33203125" customWidth="1"/>
    <col min="11530" max="11531" width="3.6640625" customWidth="1"/>
    <col min="11532" max="11534" width="5.6640625" customWidth="1"/>
    <col min="11535" max="11556" width="3.44140625" customWidth="1"/>
    <col min="11557" max="11557" width="2.6640625" customWidth="1"/>
    <col min="11558" max="11558" width="2.5546875" customWidth="1"/>
    <col min="11559" max="11559" width="2.6640625" customWidth="1"/>
    <col min="11560" max="11570" width="4.88671875" customWidth="1"/>
    <col min="11571" max="11571" width="2.6640625" customWidth="1"/>
    <col min="11572" max="11582" width="4.6640625" customWidth="1"/>
    <col min="11583" max="11583" width="6.6640625" customWidth="1"/>
    <col min="11584" max="11585" width="7.44140625" customWidth="1"/>
    <col min="11586" max="11586" width="7.6640625" customWidth="1"/>
    <col min="11776" max="11776" width="3.88671875" customWidth="1"/>
    <col min="11777" max="11777" width="19.88671875" customWidth="1"/>
    <col min="11778" max="11778" width="16" customWidth="1"/>
    <col min="11779" max="11779" width="5.6640625" customWidth="1"/>
    <col min="11780" max="11782" width="5.33203125" customWidth="1"/>
    <col min="11783" max="11783" width="6.5546875" customWidth="1"/>
    <col min="11784" max="11784" width="5.33203125" customWidth="1"/>
    <col min="11785" max="11785" width="4.33203125" customWidth="1"/>
    <col min="11786" max="11787" width="3.6640625" customWidth="1"/>
    <col min="11788" max="11790" width="5.6640625" customWidth="1"/>
    <col min="11791" max="11812" width="3.44140625" customWidth="1"/>
    <col min="11813" max="11813" width="2.6640625" customWidth="1"/>
    <col min="11814" max="11814" width="2.5546875" customWidth="1"/>
    <col min="11815" max="11815" width="2.6640625" customWidth="1"/>
    <col min="11816" max="11826" width="4.88671875" customWidth="1"/>
    <col min="11827" max="11827" width="2.6640625" customWidth="1"/>
    <col min="11828" max="11838" width="4.6640625" customWidth="1"/>
    <col min="11839" max="11839" width="6.6640625" customWidth="1"/>
    <col min="11840" max="11841" width="7.44140625" customWidth="1"/>
    <col min="11842" max="11842" width="7.6640625" customWidth="1"/>
    <col min="12032" max="12032" width="3.88671875" customWidth="1"/>
    <col min="12033" max="12033" width="19.88671875" customWidth="1"/>
    <col min="12034" max="12034" width="16" customWidth="1"/>
    <col min="12035" max="12035" width="5.6640625" customWidth="1"/>
    <col min="12036" max="12038" width="5.33203125" customWidth="1"/>
    <col min="12039" max="12039" width="6.5546875" customWidth="1"/>
    <col min="12040" max="12040" width="5.33203125" customWidth="1"/>
    <col min="12041" max="12041" width="4.33203125" customWidth="1"/>
    <col min="12042" max="12043" width="3.6640625" customWidth="1"/>
    <col min="12044" max="12046" width="5.6640625" customWidth="1"/>
    <col min="12047" max="12068" width="3.44140625" customWidth="1"/>
    <col min="12069" max="12069" width="2.6640625" customWidth="1"/>
    <col min="12070" max="12070" width="2.5546875" customWidth="1"/>
    <col min="12071" max="12071" width="2.6640625" customWidth="1"/>
    <col min="12072" max="12082" width="4.88671875" customWidth="1"/>
    <col min="12083" max="12083" width="2.6640625" customWidth="1"/>
    <col min="12084" max="12094" width="4.6640625" customWidth="1"/>
    <col min="12095" max="12095" width="6.6640625" customWidth="1"/>
    <col min="12096" max="12097" width="7.44140625" customWidth="1"/>
    <col min="12098" max="12098" width="7.6640625" customWidth="1"/>
    <col min="12288" max="12288" width="3.88671875" customWidth="1"/>
    <col min="12289" max="12289" width="19.88671875" customWidth="1"/>
    <col min="12290" max="12290" width="16" customWidth="1"/>
    <col min="12291" max="12291" width="5.6640625" customWidth="1"/>
    <col min="12292" max="12294" width="5.33203125" customWidth="1"/>
    <col min="12295" max="12295" width="6.5546875" customWidth="1"/>
    <col min="12296" max="12296" width="5.33203125" customWidth="1"/>
    <col min="12297" max="12297" width="4.33203125" customWidth="1"/>
    <col min="12298" max="12299" width="3.6640625" customWidth="1"/>
    <col min="12300" max="12302" width="5.6640625" customWidth="1"/>
    <col min="12303" max="12324" width="3.44140625" customWidth="1"/>
    <col min="12325" max="12325" width="2.6640625" customWidth="1"/>
    <col min="12326" max="12326" width="2.5546875" customWidth="1"/>
    <col min="12327" max="12327" width="2.6640625" customWidth="1"/>
    <col min="12328" max="12338" width="4.88671875" customWidth="1"/>
    <col min="12339" max="12339" width="2.6640625" customWidth="1"/>
    <col min="12340" max="12350" width="4.6640625" customWidth="1"/>
    <col min="12351" max="12351" width="6.6640625" customWidth="1"/>
    <col min="12352" max="12353" width="7.44140625" customWidth="1"/>
    <col min="12354" max="12354" width="7.6640625" customWidth="1"/>
    <col min="12544" max="12544" width="3.88671875" customWidth="1"/>
    <col min="12545" max="12545" width="19.88671875" customWidth="1"/>
    <col min="12546" max="12546" width="16" customWidth="1"/>
    <col min="12547" max="12547" width="5.6640625" customWidth="1"/>
    <col min="12548" max="12550" width="5.33203125" customWidth="1"/>
    <col min="12551" max="12551" width="6.5546875" customWidth="1"/>
    <col min="12552" max="12552" width="5.33203125" customWidth="1"/>
    <col min="12553" max="12553" width="4.33203125" customWidth="1"/>
    <col min="12554" max="12555" width="3.6640625" customWidth="1"/>
    <col min="12556" max="12558" width="5.6640625" customWidth="1"/>
    <col min="12559" max="12580" width="3.44140625" customWidth="1"/>
    <col min="12581" max="12581" width="2.6640625" customWidth="1"/>
    <col min="12582" max="12582" width="2.5546875" customWidth="1"/>
    <col min="12583" max="12583" width="2.6640625" customWidth="1"/>
    <col min="12584" max="12594" width="4.88671875" customWidth="1"/>
    <col min="12595" max="12595" width="2.6640625" customWidth="1"/>
    <col min="12596" max="12606" width="4.6640625" customWidth="1"/>
    <col min="12607" max="12607" width="6.6640625" customWidth="1"/>
    <col min="12608" max="12609" width="7.44140625" customWidth="1"/>
    <col min="12610" max="12610" width="7.6640625" customWidth="1"/>
    <col min="12800" max="12800" width="3.88671875" customWidth="1"/>
    <col min="12801" max="12801" width="19.88671875" customWidth="1"/>
    <col min="12802" max="12802" width="16" customWidth="1"/>
    <col min="12803" max="12803" width="5.6640625" customWidth="1"/>
    <col min="12804" max="12806" width="5.33203125" customWidth="1"/>
    <col min="12807" max="12807" width="6.5546875" customWidth="1"/>
    <col min="12808" max="12808" width="5.33203125" customWidth="1"/>
    <col min="12809" max="12809" width="4.33203125" customWidth="1"/>
    <col min="12810" max="12811" width="3.6640625" customWidth="1"/>
    <col min="12812" max="12814" width="5.6640625" customWidth="1"/>
    <col min="12815" max="12836" width="3.44140625" customWidth="1"/>
    <col min="12837" max="12837" width="2.6640625" customWidth="1"/>
    <col min="12838" max="12838" width="2.5546875" customWidth="1"/>
    <col min="12839" max="12839" width="2.6640625" customWidth="1"/>
    <col min="12840" max="12850" width="4.88671875" customWidth="1"/>
    <col min="12851" max="12851" width="2.6640625" customWidth="1"/>
    <col min="12852" max="12862" width="4.6640625" customWidth="1"/>
    <col min="12863" max="12863" width="6.6640625" customWidth="1"/>
    <col min="12864" max="12865" width="7.44140625" customWidth="1"/>
    <col min="12866" max="12866" width="7.6640625" customWidth="1"/>
    <col min="13056" max="13056" width="3.88671875" customWidth="1"/>
    <col min="13057" max="13057" width="19.88671875" customWidth="1"/>
    <col min="13058" max="13058" width="16" customWidth="1"/>
    <col min="13059" max="13059" width="5.6640625" customWidth="1"/>
    <col min="13060" max="13062" width="5.33203125" customWidth="1"/>
    <col min="13063" max="13063" width="6.5546875" customWidth="1"/>
    <col min="13064" max="13064" width="5.33203125" customWidth="1"/>
    <col min="13065" max="13065" width="4.33203125" customWidth="1"/>
    <col min="13066" max="13067" width="3.6640625" customWidth="1"/>
    <col min="13068" max="13070" width="5.6640625" customWidth="1"/>
    <col min="13071" max="13092" width="3.44140625" customWidth="1"/>
    <col min="13093" max="13093" width="2.6640625" customWidth="1"/>
    <col min="13094" max="13094" width="2.5546875" customWidth="1"/>
    <col min="13095" max="13095" width="2.6640625" customWidth="1"/>
    <col min="13096" max="13106" width="4.88671875" customWidth="1"/>
    <col min="13107" max="13107" width="2.6640625" customWidth="1"/>
    <col min="13108" max="13118" width="4.6640625" customWidth="1"/>
    <col min="13119" max="13119" width="6.6640625" customWidth="1"/>
    <col min="13120" max="13121" width="7.44140625" customWidth="1"/>
    <col min="13122" max="13122" width="7.6640625" customWidth="1"/>
    <col min="13312" max="13312" width="3.88671875" customWidth="1"/>
    <col min="13313" max="13313" width="19.88671875" customWidth="1"/>
    <col min="13314" max="13314" width="16" customWidth="1"/>
    <col min="13315" max="13315" width="5.6640625" customWidth="1"/>
    <col min="13316" max="13318" width="5.33203125" customWidth="1"/>
    <col min="13319" max="13319" width="6.5546875" customWidth="1"/>
    <col min="13320" max="13320" width="5.33203125" customWidth="1"/>
    <col min="13321" max="13321" width="4.33203125" customWidth="1"/>
    <col min="13322" max="13323" width="3.6640625" customWidth="1"/>
    <col min="13324" max="13326" width="5.6640625" customWidth="1"/>
    <col min="13327" max="13348" width="3.44140625" customWidth="1"/>
    <col min="13349" max="13349" width="2.6640625" customWidth="1"/>
    <col min="13350" max="13350" width="2.5546875" customWidth="1"/>
    <col min="13351" max="13351" width="2.6640625" customWidth="1"/>
    <col min="13352" max="13362" width="4.88671875" customWidth="1"/>
    <col min="13363" max="13363" width="2.6640625" customWidth="1"/>
    <col min="13364" max="13374" width="4.6640625" customWidth="1"/>
    <col min="13375" max="13375" width="6.6640625" customWidth="1"/>
    <col min="13376" max="13377" width="7.44140625" customWidth="1"/>
    <col min="13378" max="13378" width="7.6640625" customWidth="1"/>
    <col min="13568" max="13568" width="3.88671875" customWidth="1"/>
    <col min="13569" max="13569" width="19.88671875" customWidth="1"/>
    <col min="13570" max="13570" width="16" customWidth="1"/>
    <col min="13571" max="13571" width="5.6640625" customWidth="1"/>
    <col min="13572" max="13574" width="5.33203125" customWidth="1"/>
    <col min="13575" max="13575" width="6.5546875" customWidth="1"/>
    <col min="13576" max="13576" width="5.33203125" customWidth="1"/>
    <col min="13577" max="13577" width="4.33203125" customWidth="1"/>
    <col min="13578" max="13579" width="3.6640625" customWidth="1"/>
    <col min="13580" max="13582" width="5.6640625" customWidth="1"/>
    <col min="13583" max="13604" width="3.44140625" customWidth="1"/>
    <col min="13605" max="13605" width="2.6640625" customWidth="1"/>
    <col min="13606" max="13606" width="2.5546875" customWidth="1"/>
    <col min="13607" max="13607" width="2.6640625" customWidth="1"/>
    <col min="13608" max="13618" width="4.88671875" customWidth="1"/>
    <col min="13619" max="13619" width="2.6640625" customWidth="1"/>
    <col min="13620" max="13630" width="4.6640625" customWidth="1"/>
    <col min="13631" max="13631" width="6.6640625" customWidth="1"/>
    <col min="13632" max="13633" width="7.44140625" customWidth="1"/>
    <col min="13634" max="13634" width="7.6640625" customWidth="1"/>
    <col min="13824" max="13824" width="3.88671875" customWidth="1"/>
    <col min="13825" max="13825" width="19.88671875" customWidth="1"/>
    <col min="13826" max="13826" width="16" customWidth="1"/>
    <col min="13827" max="13827" width="5.6640625" customWidth="1"/>
    <col min="13828" max="13830" width="5.33203125" customWidth="1"/>
    <col min="13831" max="13831" width="6.5546875" customWidth="1"/>
    <col min="13832" max="13832" width="5.33203125" customWidth="1"/>
    <col min="13833" max="13833" width="4.33203125" customWidth="1"/>
    <col min="13834" max="13835" width="3.6640625" customWidth="1"/>
    <col min="13836" max="13838" width="5.6640625" customWidth="1"/>
    <col min="13839" max="13860" width="3.44140625" customWidth="1"/>
    <col min="13861" max="13861" width="2.6640625" customWidth="1"/>
    <col min="13862" max="13862" width="2.5546875" customWidth="1"/>
    <col min="13863" max="13863" width="2.6640625" customWidth="1"/>
    <col min="13864" max="13874" width="4.88671875" customWidth="1"/>
    <col min="13875" max="13875" width="2.6640625" customWidth="1"/>
    <col min="13876" max="13886" width="4.6640625" customWidth="1"/>
    <col min="13887" max="13887" width="6.6640625" customWidth="1"/>
    <col min="13888" max="13889" width="7.44140625" customWidth="1"/>
    <col min="13890" max="13890" width="7.6640625" customWidth="1"/>
    <col min="14080" max="14080" width="3.88671875" customWidth="1"/>
    <col min="14081" max="14081" width="19.88671875" customWidth="1"/>
    <col min="14082" max="14082" width="16" customWidth="1"/>
    <col min="14083" max="14083" width="5.6640625" customWidth="1"/>
    <col min="14084" max="14086" width="5.33203125" customWidth="1"/>
    <col min="14087" max="14087" width="6.5546875" customWidth="1"/>
    <col min="14088" max="14088" width="5.33203125" customWidth="1"/>
    <col min="14089" max="14089" width="4.33203125" customWidth="1"/>
    <col min="14090" max="14091" width="3.6640625" customWidth="1"/>
    <col min="14092" max="14094" width="5.6640625" customWidth="1"/>
    <col min="14095" max="14116" width="3.44140625" customWidth="1"/>
    <col min="14117" max="14117" width="2.6640625" customWidth="1"/>
    <col min="14118" max="14118" width="2.5546875" customWidth="1"/>
    <col min="14119" max="14119" width="2.6640625" customWidth="1"/>
    <col min="14120" max="14130" width="4.88671875" customWidth="1"/>
    <col min="14131" max="14131" width="2.6640625" customWidth="1"/>
    <col min="14132" max="14142" width="4.6640625" customWidth="1"/>
    <col min="14143" max="14143" width="6.6640625" customWidth="1"/>
    <col min="14144" max="14145" width="7.44140625" customWidth="1"/>
    <col min="14146" max="14146" width="7.6640625" customWidth="1"/>
    <col min="14336" max="14336" width="3.88671875" customWidth="1"/>
    <col min="14337" max="14337" width="19.88671875" customWidth="1"/>
    <col min="14338" max="14338" width="16" customWidth="1"/>
    <col min="14339" max="14339" width="5.6640625" customWidth="1"/>
    <col min="14340" max="14342" width="5.33203125" customWidth="1"/>
    <col min="14343" max="14343" width="6.5546875" customWidth="1"/>
    <col min="14344" max="14344" width="5.33203125" customWidth="1"/>
    <col min="14345" max="14345" width="4.33203125" customWidth="1"/>
    <col min="14346" max="14347" width="3.6640625" customWidth="1"/>
    <col min="14348" max="14350" width="5.6640625" customWidth="1"/>
    <col min="14351" max="14372" width="3.44140625" customWidth="1"/>
    <col min="14373" max="14373" width="2.6640625" customWidth="1"/>
    <col min="14374" max="14374" width="2.5546875" customWidth="1"/>
    <col min="14375" max="14375" width="2.6640625" customWidth="1"/>
    <col min="14376" max="14386" width="4.88671875" customWidth="1"/>
    <col min="14387" max="14387" width="2.6640625" customWidth="1"/>
    <col min="14388" max="14398" width="4.6640625" customWidth="1"/>
    <col min="14399" max="14399" width="6.6640625" customWidth="1"/>
    <col min="14400" max="14401" width="7.44140625" customWidth="1"/>
    <col min="14402" max="14402" width="7.6640625" customWidth="1"/>
    <col min="14592" max="14592" width="3.88671875" customWidth="1"/>
    <col min="14593" max="14593" width="19.88671875" customWidth="1"/>
    <col min="14594" max="14594" width="16" customWidth="1"/>
    <col min="14595" max="14595" width="5.6640625" customWidth="1"/>
    <col min="14596" max="14598" width="5.33203125" customWidth="1"/>
    <col min="14599" max="14599" width="6.5546875" customWidth="1"/>
    <col min="14600" max="14600" width="5.33203125" customWidth="1"/>
    <col min="14601" max="14601" width="4.33203125" customWidth="1"/>
    <col min="14602" max="14603" width="3.6640625" customWidth="1"/>
    <col min="14604" max="14606" width="5.6640625" customWidth="1"/>
    <col min="14607" max="14628" width="3.44140625" customWidth="1"/>
    <col min="14629" max="14629" width="2.6640625" customWidth="1"/>
    <col min="14630" max="14630" width="2.5546875" customWidth="1"/>
    <col min="14631" max="14631" width="2.6640625" customWidth="1"/>
    <col min="14632" max="14642" width="4.88671875" customWidth="1"/>
    <col min="14643" max="14643" width="2.6640625" customWidth="1"/>
    <col min="14644" max="14654" width="4.6640625" customWidth="1"/>
    <col min="14655" max="14655" width="6.6640625" customWidth="1"/>
    <col min="14656" max="14657" width="7.44140625" customWidth="1"/>
    <col min="14658" max="14658" width="7.6640625" customWidth="1"/>
    <col min="14848" max="14848" width="3.88671875" customWidth="1"/>
    <col min="14849" max="14849" width="19.88671875" customWidth="1"/>
    <col min="14850" max="14850" width="16" customWidth="1"/>
    <col min="14851" max="14851" width="5.6640625" customWidth="1"/>
    <col min="14852" max="14854" width="5.33203125" customWidth="1"/>
    <col min="14855" max="14855" width="6.5546875" customWidth="1"/>
    <col min="14856" max="14856" width="5.33203125" customWidth="1"/>
    <col min="14857" max="14857" width="4.33203125" customWidth="1"/>
    <col min="14858" max="14859" width="3.6640625" customWidth="1"/>
    <col min="14860" max="14862" width="5.6640625" customWidth="1"/>
    <col min="14863" max="14884" width="3.44140625" customWidth="1"/>
    <col min="14885" max="14885" width="2.6640625" customWidth="1"/>
    <col min="14886" max="14886" width="2.5546875" customWidth="1"/>
    <col min="14887" max="14887" width="2.6640625" customWidth="1"/>
    <col min="14888" max="14898" width="4.88671875" customWidth="1"/>
    <col min="14899" max="14899" width="2.6640625" customWidth="1"/>
    <col min="14900" max="14910" width="4.6640625" customWidth="1"/>
    <col min="14911" max="14911" width="6.6640625" customWidth="1"/>
    <col min="14912" max="14913" width="7.44140625" customWidth="1"/>
    <col min="14914" max="14914" width="7.6640625" customWidth="1"/>
    <col min="15104" max="15104" width="3.88671875" customWidth="1"/>
    <col min="15105" max="15105" width="19.88671875" customWidth="1"/>
    <col min="15106" max="15106" width="16" customWidth="1"/>
    <col min="15107" max="15107" width="5.6640625" customWidth="1"/>
    <col min="15108" max="15110" width="5.33203125" customWidth="1"/>
    <col min="15111" max="15111" width="6.5546875" customWidth="1"/>
    <col min="15112" max="15112" width="5.33203125" customWidth="1"/>
    <col min="15113" max="15113" width="4.33203125" customWidth="1"/>
    <col min="15114" max="15115" width="3.6640625" customWidth="1"/>
    <col min="15116" max="15118" width="5.6640625" customWidth="1"/>
    <col min="15119" max="15140" width="3.44140625" customWidth="1"/>
    <col min="15141" max="15141" width="2.6640625" customWidth="1"/>
    <col min="15142" max="15142" width="2.5546875" customWidth="1"/>
    <col min="15143" max="15143" width="2.6640625" customWidth="1"/>
    <col min="15144" max="15154" width="4.88671875" customWidth="1"/>
    <col min="15155" max="15155" width="2.6640625" customWidth="1"/>
    <col min="15156" max="15166" width="4.6640625" customWidth="1"/>
    <col min="15167" max="15167" width="6.6640625" customWidth="1"/>
    <col min="15168" max="15169" width="7.44140625" customWidth="1"/>
    <col min="15170" max="15170" width="7.6640625" customWidth="1"/>
    <col min="15360" max="15360" width="3.88671875" customWidth="1"/>
    <col min="15361" max="15361" width="19.88671875" customWidth="1"/>
    <col min="15362" max="15362" width="16" customWidth="1"/>
    <col min="15363" max="15363" width="5.6640625" customWidth="1"/>
    <col min="15364" max="15366" width="5.33203125" customWidth="1"/>
    <col min="15367" max="15367" width="6.5546875" customWidth="1"/>
    <col min="15368" max="15368" width="5.33203125" customWidth="1"/>
    <col min="15369" max="15369" width="4.33203125" customWidth="1"/>
    <col min="15370" max="15371" width="3.6640625" customWidth="1"/>
    <col min="15372" max="15374" width="5.6640625" customWidth="1"/>
    <col min="15375" max="15396" width="3.44140625" customWidth="1"/>
    <col min="15397" max="15397" width="2.6640625" customWidth="1"/>
    <col min="15398" max="15398" width="2.5546875" customWidth="1"/>
    <col min="15399" max="15399" width="2.6640625" customWidth="1"/>
    <col min="15400" max="15410" width="4.88671875" customWidth="1"/>
    <col min="15411" max="15411" width="2.6640625" customWidth="1"/>
    <col min="15412" max="15422" width="4.6640625" customWidth="1"/>
    <col min="15423" max="15423" width="6.6640625" customWidth="1"/>
    <col min="15424" max="15425" width="7.44140625" customWidth="1"/>
    <col min="15426" max="15426" width="7.6640625" customWidth="1"/>
    <col min="15616" max="15616" width="3.88671875" customWidth="1"/>
    <col min="15617" max="15617" width="19.88671875" customWidth="1"/>
    <col min="15618" max="15618" width="16" customWidth="1"/>
    <col min="15619" max="15619" width="5.6640625" customWidth="1"/>
    <col min="15620" max="15622" width="5.33203125" customWidth="1"/>
    <col min="15623" max="15623" width="6.5546875" customWidth="1"/>
    <col min="15624" max="15624" width="5.33203125" customWidth="1"/>
    <col min="15625" max="15625" width="4.33203125" customWidth="1"/>
    <col min="15626" max="15627" width="3.6640625" customWidth="1"/>
    <col min="15628" max="15630" width="5.6640625" customWidth="1"/>
    <col min="15631" max="15652" width="3.44140625" customWidth="1"/>
    <col min="15653" max="15653" width="2.6640625" customWidth="1"/>
    <col min="15654" max="15654" width="2.5546875" customWidth="1"/>
    <col min="15655" max="15655" width="2.6640625" customWidth="1"/>
    <col min="15656" max="15666" width="4.88671875" customWidth="1"/>
    <col min="15667" max="15667" width="2.6640625" customWidth="1"/>
    <col min="15668" max="15678" width="4.6640625" customWidth="1"/>
    <col min="15679" max="15679" width="6.6640625" customWidth="1"/>
    <col min="15680" max="15681" width="7.44140625" customWidth="1"/>
    <col min="15682" max="15682" width="7.6640625" customWidth="1"/>
    <col min="15872" max="15872" width="3.88671875" customWidth="1"/>
    <col min="15873" max="15873" width="19.88671875" customWidth="1"/>
    <col min="15874" max="15874" width="16" customWidth="1"/>
    <col min="15875" max="15875" width="5.6640625" customWidth="1"/>
    <col min="15876" max="15878" width="5.33203125" customWidth="1"/>
    <col min="15879" max="15879" width="6.5546875" customWidth="1"/>
    <col min="15880" max="15880" width="5.33203125" customWidth="1"/>
    <col min="15881" max="15881" width="4.33203125" customWidth="1"/>
    <col min="15882" max="15883" width="3.6640625" customWidth="1"/>
    <col min="15884" max="15886" width="5.6640625" customWidth="1"/>
    <col min="15887" max="15908" width="3.44140625" customWidth="1"/>
    <col min="15909" max="15909" width="2.6640625" customWidth="1"/>
    <col min="15910" max="15910" width="2.5546875" customWidth="1"/>
    <col min="15911" max="15911" width="2.6640625" customWidth="1"/>
    <col min="15912" max="15922" width="4.88671875" customWidth="1"/>
    <col min="15923" max="15923" width="2.6640625" customWidth="1"/>
    <col min="15924" max="15934" width="4.6640625" customWidth="1"/>
    <col min="15935" max="15935" width="6.6640625" customWidth="1"/>
    <col min="15936" max="15937" width="7.44140625" customWidth="1"/>
    <col min="15938" max="15938" width="7.6640625" customWidth="1"/>
    <col min="16128" max="16128" width="3.88671875" customWidth="1"/>
    <col min="16129" max="16129" width="19.88671875" customWidth="1"/>
    <col min="16130" max="16130" width="16" customWidth="1"/>
    <col min="16131" max="16131" width="5.6640625" customWidth="1"/>
    <col min="16132" max="16134" width="5.33203125" customWidth="1"/>
    <col min="16135" max="16135" width="6.5546875" customWidth="1"/>
    <col min="16136" max="16136" width="5.33203125" customWidth="1"/>
    <col min="16137" max="16137" width="4.33203125" customWidth="1"/>
    <col min="16138" max="16139" width="3.6640625" customWidth="1"/>
    <col min="16140" max="16142" width="5.6640625" customWidth="1"/>
    <col min="16143" max="16164" width="3.44140625" customWidth="1"/>
    <col min="16165" max="16165" width="2.6640625" customWidth="1"/>
    <col min="16166" max="16166" width="2.5546875" customWidth="1"/>
    <col min="16167" max="16167" width="2.6640625" customWidth="1"/>
    <col min="16168" max="16178" width="4.88671875" customWidth="1"/>
    <col min="16179" max="16179" width="2.6640625" customWidth="1"/>
    <col min="16180" max="16190" width="4.6640625" customWidth="1"/>
    <col min="16191" max="16191" width="6.6640625" customWidth="1"/>
    <col min="16192" max="16193" width="7.44140625" customWidth="1"/>
    <col min="16194" max="16194" width="7.6640625" customWidth="1"/>
  </cols>
  <sheetData>
    <row r="1" spans="1:67" ht="17.399999999999999" x14ac:dyDescent="0.3">
      <c r="A1" s="362" t="s">
        <v>194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H1" s="55"/>
      <c r="AI1" s="55"/>
      <c r="AJ1" s="55"/>
      <c r="AK1" s="33"/>
      <c r="AL1" s="33"/>
      <c r="AM1" s="33"/>
      <c r="AN1" s="363" t="s">
        <v>112</v>
      </c>
      <c r="AO1" s="364"/>
      <c r="AP1" s="56">
        <f>SUM(MAX(K5:K38)*2)</f>
        <v>22</v>
      </c>
      <c r="AQ1" s="365" t="s">
        <v>113</v>
      </c>
      <c r="AR1" s="366"/>
      <c r="AS1" s="366"/>
      <c r="AT1" s="57">
        <f>SUM(ROUND(AP1/100*65,0))</f>
        <v>14</v>
      </c>
      <c r="AU1" s="367" t="s">
        <v>114</v>
      </c>
      <c r="AV1" s="368"/>
      <c r="AW1" s="58">
        <f>MAX(K5:K38)</f>
        <v>11</v>
      </c>
      <c r="AX1" s="59"/>
      <c r="AY1" s="55"/>
      <c r="AZ1" s="55"/>
      <c r="BA1" s="55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60"/>
    </row>
    <row r="2" spans="1:67" ht="24.6" x14ac:dyDescent="0.4">
      <c r="A2" s="362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4"/>
      <c r="AH2" s="34"/>
      <c r="AI2" s="34"/>
      <c r="AJ2" s="34"/>
      <c r="AK2" s="55"/>
      <c r="AL2" s="55"/>
      <c r="AM2" s="55"/>
      <c r="AN2" s="369"/>
      <c r="AO2" s="369"/>
      <c r="AP2" s="370"/>
      <c r="AQ2" s="370"/>
      <c r="AR2" s="370"/>
      <c r="AS2" s="370"/>
      <c r="AT2" s="370"/>
      <c r="AU2" s="370"/>
      <c r="AV2" s="370"/>
      <c r="AW2" s="370"/>
      <c r="AX2" s="59"/>
      <c r="AY2" s="55"/>
      <c r="AZ2" s="55"/>
      <c r="BA2" s="55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60"/>
    </row>
    <row r="3" spans="1:67" ht="15.6" x14ac:dyDescent="0.3">
      <c r="A3" s="371" t="s">
        <v>186</v>
      </c>
      <c r="B3" s="371"/>
      <c r="C3" s="35"/>
      <c r="D3" s="358"/>
      <c r="E3" s="358"/>
      <c r="F3" s="358"/>
      <c r="G3" s="358"/>
      <c r="H3" s="35"/>
      <c r="I3" s="35"/>
      <c r="J3" s="35"/>
      <c r="K3" s="35"/>
      <c r="L3" s="358" t="s">
        <v>115</v>
      </c>
      <c r="M3" s="358"/>
      <c r="N3" s="358"/>
      <c r="O3" s="358"/>
      <c r="P3" s="372" t="s">
        <v>116</v>
      </c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50"/>
      <c r="AL3" s="50"/>
      <c r="AM3" s="50"/>
      <c r="AN3" s="361" t="s">
        <v>117</v>
      </c>
      <c r="AO3" s="361"/>
      <c r="AP3" s="361"/>
      <c r="AQ3" s="361"/>
      <c r="AR3" s="361"/>
      <c r="AS3" s="361"/>
      <c r="AT3" s="361"/>
      <c r="AU3" s="361"/>
      <c r="AV3" s="361"/>
      <c r="AW3" s="361"/>
      <c r="AX3" s="361"/>
      <c r="AY3" s="55"/>
      <c r="AZ3" s="361" t="s">
        <v>118</v>
      </c>
      <c r="BA3" s="361"/>
      <c r="BB3" s="361"/>
      <c r="BC3" s="361"/>
      <c r="BD3" s="361"/>
      <c r="BE3" s="361"/>
      <c r="BF3" s="361"/>
      <c r="BG3" s="361"/>
      <c r="BH3" s="361"/>
      <c r="BI3" s="361"/>
      <c r="BJ3" s="361"/>
      <c r="BK3" s="361"/>
      <c r="BL3" s="361"/>
      <c r="BM3" s="361"/>
      <c r="BN3" s="361"/>
      <c r="BO3" s="60"/>
    </row>
    <row r="4" spans="1:67" ht="24" x14ac:dyDescent="0.25">
      <c r="A4" s="61" t="s">
        <v>119</v>
      </c>
      <c r="B4" s="62" t="s">
        <v>120</v>
      </c>
      <c r="C4" s="63" t="s">
        <v>121</v>
      </c>
      <c r="D4" s="64" t="s">
        <v>0</v>
      </c>
      <c r="E4" s="65" t="s">
        <v>122</v>
      </c>
      <c r="F4" s="66" t="s">
        <v>123</v>
      </c>
      <c r="G4" s="66" t="s">
        <v>124</v>
      </c>
      <c r="H4" s="66" t="s">
        <v>125</v>
      </c>
      <c r="I4" s="66" t="s">
        <v>1</v>
      </c>
      <c r="J4" s="66" t="s">
        <v>126</v>
      </c>
      <c r="K4" s="66" t="s">
        <v>127</v>
      </c>
      <c r="L4" s="66" t="s">
        <v>128</v>
      </c>
      <c r="M4" s="66" t="s">
        <v>129</v>
      </c>
      <c r="N4" s="67" t="s">
        <v>187</v>
      </c>
      <c r="O4" s="359">
        <v>1</v>
      </c>
      <c r="P4" s="360"/>
      <c r="Q4" s="355">
        <v>2</v>
      </c>
      <c r="R4" s="353"/>
      <c r="S4" s="353">
        <v>3</v>
      </c>
      <c r="T4" s="353"/>
      <c r="U4" s="353">
        <v>4</v>
      </c>
      <c r="V4" s="353"/>
      <c r="W4" s="353">
        <v>5</v>
      </c>
      <c r="X4" s="353"/>
      <c r="Y4" s="353">
        <v>6</v>
      </c>
      <c r="Z4" s="353"/>
      <c r="AA4" s="353">
        <v>7</v>
      </c>
      <c r="AB4" s="353"/>
      <c r="AC4" s="353">
        <v>8</v>
      </c>
      <c r="AD4" s="353"/>
      <c r="AE4" s="353">
        <v>9</v>
      </c>
      <c r="AF4" s="353"/>
      <c r="AG4" s="354">
        <v>10</v>
      </c>
      <c r="AH4" s="355"/>
      <c r="AI4" s="354">
        <v>11</v>
      </c>
      <c r="AJ4" s="355"/>
      <c r="AK4" s="68"/>
      <c r="AL4" s="68"/>
      <c r="AM4" s="68"/>
      <c r="AN4" s="69">
        <v>1</v>
      </c>
      <c r="AO4" s="69">
        <v>2</v>
      </c>
      <c r="AP4" s="69">
        <v>3</v>
      </c>
      <c r="AQ4" s="69">
        <v>4</v>
      </c>
      <c r="AR4" s="69">
        <v>5</v>
      </c>
      <c r="AS4" s="69">
        <v>6</v>
      </c>
      <c r="AT4" s="69">
        <v>7</v>
      </c>
      <c r="AU4" s="69">
        <v>8</v>
      </c>
      <c r="AV4" s="69">
        <v>9</v>
      </c>
      <c r="AW4" s="69">
        <v>10</v>
      </c>
      <c r="AX4" s="69">
        <v>11</v>
      </c>
      <c r="AY4" s="70"/>
      <c r="AZ4" s="71">
        <v>1</v>
      </c>
      <c r="BA4" s="71">
        <v>2</v>
      </c>
      <c r="BB4" s="71">
        <v>3</v>
      </c>
      <c r="BC4" s="71">
        <v>4</v>
      </c>
      <c r="BD4" s="71">
        <v>5</v>
      </c>
      <c r="BE4" s="71">
        <v>6</v>
      </c>
      <c r="BF4" s="71">
        <v>7</v>
      </c>
      <c r="BG4" s="71">
        <v>8</v>
      </c>
      <c r="BH4" s="71">
        <v>9</v>
      </c>
      <c r="BI4" s="71">
        <v>10</v>
      </c>
      <c r="BJ4" s="71">
        <v>11</v>
      </c>
      <c r="BK4" s="71" t="s">
        <v>130</v>
      </c>
      <c r="BL4" s="72" t="s">
        <v>131</v>
      </c>
      <c r="BM4" s="72" t="s">
        <v>132</v>
      </c>
      <c r="BN4" s="73" t="s">
        <v>133</v>
      </c>
      <c r="BO4" s="60"/>
    </row>
    <row r="5" spans="1:67" ht="13.8" x14ac:dyDescent="0.25">
      <c r="A5" s="199">
        <v>1</v>
      </c>
      <c r="B5" s="200" t="s">
        <v>163</v>
      </c>
      <c r="C5" s="201" t="s">
        <v>33</v>
      </c>
      <c r="D5" s="204" t="s">
        <v>104</v>
      </c>
      <c r="E5" s="202">
        <f>IF(G5=0,0,IF(G5+F5&lt;1000,1000,G5+F5))</f>
        <v>1481</v>
      </c>
      <c r="F5" s="203">
        <f t="shared" ref="F5:F38" si="0">IF(K5=0,0,IF(G5+(IF(H5&gt;-150,(IF(H5&gt;=150,IF(J5&gt;=$AT$1,0,SUM(IF(MAX(O5:AJ5)=99,J5-2,J5)-K5*2*(15+50)%)*10),SUM(IF(MAX(O5:AJ5)=99,J5-2,J5)-K5*2*(H5/10+50)%)*10)),(IF(H5&lt;-150,IF((IF(MAX(O5:AJ5)=99,J5-2,J5)-K5*2*(H5/10+50)%)*10&lt;1,0,(IF(MAX(O5:AJ5)=99,J5-2,J5)-K5*2*(H5/10+50)%)*10))))),(IF(H5&gt;-150,(IF(H5&gt;150,IF(J5&gt;=$AT$1,0,SUM(IF(MAX(O5:AJ5)=99,J5-2,J5)-K5*2*(15+50)%)*10),SUM(IF(MAX(O5:AJ5)=99,J5-2,J5)-K5*2*(H5/10+50)%)*10)),(IF(H5&lt;-150,IF((IF(MAX(O5:AJ5)=99,J5-2,J5)-K5*2*(H5/10+50)%)*10&lt;1,0,(IF(MAX(O5:AJ5)=99,J5-2,J5)-K5*2*(H5/10+50)%)*10)))))))</f>
        <v>0</v>
      </c>
      <c r="G5" s="204">
        <v>1481</v>
      </c>
      <c r="H5" s="85">
        <f t="shared" ref="H5:H38" si="1">IF(L5=0,0,G5-L5)</f>
        <v>203.72727272727275</v>
      </c>
      <c r="I5" s="205">
        <v>10</v>
      </c>
      <c r="J5" s="82">
        <v>14</v>
      </c>
      <c r="K5" s="83">
        <v>11</v>
      </c>
      <c r="L5" s="84">
        <f t="shared" ref="L5:L38" si="2">IF(K5=0,0,SUM(AN5:AX5)/K5)</f>
        <v>1277.2727272727273</v>
      </c>
      <c r="M5" s="85">
        <f>BK5</f>
        <v>130</v>
      </c>
      <c r="N5" s="86">
        <f>BN5</f>
        <v>122</v>
      </c>
      <c r="O5" s="87">
        <v>18</v>
      </c>
      <c r="P5" s="90">
        <v>0</v>
      </c>
      <c r="Q5" s="89">
        <v>24</v>
      </c>
      <c r="R5" s="90">
        <v>2</v>
      </c>
      <c r="S5" s="91">
        <v>15</v>
      </c>
      <c r="T5" s="94">
        <v>2</v>
      </c>
      <c r="U5" s="93">
        <v>10</v>
      </c>
      <c r="V5" s="94">
        <v>2</v>
      </c>
      <c r="W5" s="91">
        <v>16</v>
      </c>
      <c r="X5" s="94">
        <v>2</v>
      </c>
      <c r="Y5" s="91">
        <v>9</v>
      </c>
      <c r="Z5" s="94">
        <v>0</v>
      </c>
      <c r="AA5" s="91">
        <v>21</v>
      </c>
      <c r="AB5" s="98">
        <v>2</v>
      </c>
      <c r="AC5" s="96">
        <v>8</v>
      </c>
      <c r="AD5" s="206">
        <v>2</v>
      </c>
      <c r="AE5" s="93">
        <v>3</v>
      </c>
      <c r="AF5" s="98">
        <v>0</v>
      </c>
      <c r="AG5" s="93">
        <v>7</v>
      </c>
      <c r="AH5" s="94">
        <v>0</v>
      </c>
      <c r="AI5" s="91">
        <v>12</v>
      </c>
      <c r="AJ5" s="94">
        <v>2</v>
      </c>
      <c r="AK5" s="99"/>
      <c r="AL5" s="100">
        <f t="shared" ref="AL5:AL38" si="3">SUM(P5+R5+T5+V5+X5+Z5+AB5+AD5+AF5+AH5+AJ5)</f>
        <v>14</v>
      </c>
      <c r="AM5" s="99"/>
      <c r="AN5" s="101">
        <f t="shared" ref="AN5:AN38" si="4">IF(B5=0,0,IF(B5="BRIVS",0,(LOOKUP(O5,$A$5:$A$38,$G$5:$G$38))))</f>
        <v>1213</v>
      </c>
      <c r="AO5" s="102">
        <f t="shared" ref="AO5:AO38" si="5">IF(B5=0,0,IF(B5="BRIVS",0,(LOOKUP(Q5,$A$5:$A$38,$G$5:$G$38))))</f>
        <v>1158</v>
      </c>
      <c r="AP5" s="103">
        <f t="shared" ref="AP5:AP38" si="6">IF(B5=0,0,IF(B5="BRIVS",0,(LOOKUP(S5,$A$5:$A$38,$G$5:$G$38))))</f>
        <v>1224</v>
      </c>
      <c r="AQ5" s="102">
        <f t="shared" ref="AQ5:AQ39" si="7">IF(B5=0,0,IF(B5="BRIVS",0,(LOOKUP(U5,$A$5:$A$38,$G$5:$G$38))))</f>
        <v>1316</v>
      </c>
      <c r="AR5" s="103">
        <f t="shared" ref="AR5:AR38" si="8">IF(B5=0,0,IF(B5="BRIVS",0,(LOOKUP(W5,$A$5:$A$38,$G$5:$G$38))))</f>
        <v>1216</v>
      </c>
      <c r="AS5" s="103">
        <f t="shared" ref="AS5:AS38" si="9">IF(B5=0,0,IF(B5="BRIVS",0,(LOOKUP(Y5,$A$5:$A$38,$G$5:$G$38))))</f>
        <v>1336</v>
      </c>
      <c r="AT5" s="103">
        <f t="shared" ref="AT5:AT38" si="10">IF(B5=0,0,IF(B5="BRIVS",0,(LOOKUP(AA5,$A$5:$A$38,$G$5:$G$38))))</f>
        <v>1199</v>
      </c>
      <c r="AU5" s="103">
        <f t="shared" ref="AU5:AU38" si="11">IF(B5=0,0,IF(B5="BRIVS",0,(LOOKUP(AC5,$A$5:$A$38,$G$5:$G$38))))</f>
        <v>1348</v>
      </c>
      <c r="AV5" s="102">
        <f t="shared" ref="AV5:AV38" si="12">IF(B5=0,0,IF(B5="BRIVS",0,(LOOKUP(AE5,$A$5:$A$38,$G$5:$G$38))))</f>
        <v>1441</v>
      </c>
      <c r="AW5" s="103">
        <f t="shared" ref="AW5:AW38" si="13">IF(B5=0,0,IF(B5="BRIVS",0,(LOOKUP(AG5,$A$5:$A$38,$G$5:$G$38))))</f>
        <v>1348</v>
      </c>
      <c r="AX5" s="103">
        <f t="shared" ref="AX5:AX38" si="14">IF(B5=0,0,IF(B5="BRIVS",0,(LOOKUP(AI5,$A$5:$A$38,$G$5:$G$38))))</f>
        <v>1251</v>
      </c>
      <c r="AY5" s="55"/>
      <c r="AZ5" s="104">
        <f t="shared" ref="AZ5:AZ39" si="15">IF(O5="X",0,(LOOKUP($O5,$A$5:$A$39,$J$5:$J$39)))</f>
        <v>12</v>
      </c>
      <c r="BA5" s="105">
        <f t="shared" ref="BA5:BA39" si="16">IF(Q5="X",0,(LOOKUP($Q5,$A$5:$A$39,$J$5:$J$39)))</f>
        <v>10</v>
      </c>
      <c r="BB5" s="105">
        <f>IF(S5="X",0,(LOOKUP($S5,$A$5:$A$39,$J$5:$J$39)))</f>
        <v>8</v>
      </c>
      <c r="BC5" s="106">
        <f t="shared" ref="BC5:BC38" si="17">IF(U5="X",0,(LOOKUP($U5,$A$5:$A$39,$J$5:$J$39)))</f>
        <v>12</v>
      </c>
      <c r="BD5" s="105">
        <f t="shared" ref="BD5:BD39" si="18">IF(W5="X",0,(LOOKUP($W5,$A$5:$A$39,$J$5:$J$39)))</f>
        <v>10</v>
      </c>
      <c r="BE5" s="105">
        <f t="shared" ref="BE5:BE39" si="19">IF(Y5="X",0,(LOOKUP($Y5,$A$5:$A$39,$J$5:$J$39)))</f>
        <v>14</v>
      </c>
      <c r="BF5" s="105">
        <f>IF(AA5="X",0,(LOOKUP($AA5,$A$5:$A$39,$J$5:$J$39)))</f>
        <v>8</v>
      </c>
      <c r="BG5" s="105">
        <f t="shared" ref="BG5:BG38" si="20">IF(AC5="X",0,(LOOKUP($AC5,$A$5:$A$39,$J$5:$J$39)))</f>
        <v>12</v>
      </c>
      <c r="BH5" s="105">
        <f t="shared" ref="BH5:BH39" si="21">IF(AE5="X",0,(LOOKUP($AE5,$A$5:$A$39,$J$5:$J$39)))</f>
        <v>18</v>
      </c>
      <c r="BI5" s="105">
        <f t="shared" ref="BI5:BI39" si="22">IF(AG5="X",0,(LOOKUP($AG5,$A$5:$A$39,$J$5:$J$39)))</f>
        <v>14</v>
      </c>
      <c r="BJ5" s="105">
        <f t="shared" ref="BJ5:BJ39" si="23">IF(AI5="X",0,(LOOKUP($AI5,$A$5:$A$39,$J$5:$J$39)))</f>
        <v>12</v>
      </c>
      <c r="BK5" s="107">
        <f>SUM(AZ5,BA5,BB5,BC5,BD5,BF5,BE5,BG5,BH5,BI5,BJ5)</f>
        <v>130</v>
      </c>
      <c r="BL5" s="108">
        <f>IF($AW$1&gt;8,(IF($AW$1=9,MIN(AZ5:BH5),IF($AW$1=10,MIN(AZ5:BI5),IF($AW$1=11,MIN(AZ5:BJ5))))),(IF($AW$1=4,MIN(AZ5:BC5),IF($AW$1=5,MIN(AZ5:BD5),IF($AW$1=6,MIN(AZ5:BE5),IF($AW$1=7,MIN(AZ5:BF5),IF($AW$1=8,MIN(AZ5:BG5))))))))</f>
        <v>8</v>
      </c>
      <c r="BM5" s="108">
        <f>IF($AW$1&gt;8,(IF($AW$1=9,MAX(AZ5:BH5),IF($AW$1=10,MAX(AZ5:BI5),IF($AW$1=11,MAX(AZ5:BJ5))))),(IF($AW$1=4,MAX(AZ5:BC5),IF($AW$1=5,MAX(AZ5:BD5),IF($AW$1=6,MAX(AZ5:BE5),IF($AW$1=7,MAX(AZ5:BF5),IF($AW$1=8,MAX(AZ5:BG5))))))))</f>
        <v>18</v>
      </c>
      <c r="BN5" s="109">
        <f>SUM($BK5-$BL5)</f>
        <v>122</v>
      </c>
      <c r="BO5" s="60"/>
    </row>
    <row r="6" spans="1:67" ht="13.8" x14ac:dyDescent="0.25">
      <c r="A6" s="110">
        <v>2</v>
      </c>
      <c r="B6" s="111" t="s">
        <v>26</v>
      </c>
      <c r="C6" s="112" t="s">
        <v>27</v>
      </c>
      <c r="D6" s="113" t="s">
        <v>104</v>
      </c>
      <c r="E6" s="114">
        <f>IF(G6=0,0,IF(G6+F6&lt;1000,1000,G6+F6))</f>
        <v>1441</v>
      </c>
      <c r="F6" s="115">
        <f t="shared" si="0"/>
        <v>0</v>
      </c>
      <c r="G6" s="113">
        <v>1441</v>
      </c>
      <c r="H6" s="116">
        <f t="shared" si="1"/>
        <v>193.5454545454545</v>
      </c>
      <c r="I6" s="205">
        <v>9</v>
      </c>
      <c r="J6" s="118">
        <v>14</v>
      </c>
      <c r="K6" s="119">
        <v>11</v>
      </c>
      <c r="L6" s="120">
        <f t="shared" si="2"/>
        <v>1247.4545454545455</v>
      </c>
      <c r="M6" s="116">
        <f>BK6</f>
        <v>134</v>
      </c>
      <c r="N6" s="121">
        <f>BN6</f>
        <v>128</v>
      </c>
      <c r="O6" s="122">
        <v>19</v>
      </c>
      <c r="P6" s="123">
        <v>0</v>
      </c>
      <c r="Q6" s="124">
        <v>31</v>
      </c>
      <c r="R6" s="138">
        <v>2</v>
      </c>
      <c r="S6" s="126">
        <v>17</v>
      </c>
      <c r="T6" s="128">
        <v>2</v>
      </c>
      <c r="U6" s="124">
        <v>9</v>
      </c>
      <c r="V6" s="128">
        <v>0</v>
      </c>
      <c r="W6" s="126">
        <v>11</v>
      </c>
      <c r="X6" s="128">
        <v>2</v>
      </c>
      <c r="Y6" s="126">
        <v>4</v>
      </c>
      <c r="Z6" s="128">
        <v>0</v>
      </c>
      <c r="AA6" s="126">
        <v>13</v>
      </c>
      <c r="AB6" s="138">
        <v>2</v>
      </c>
      <c r="AC6" s="122">
        <v>25</v>
      </c>
      <c r="AD6" s="123">
        <v>2</v>
      </c>
      <c r="AE6" s="129">
        <v>26</v>
      </c>
      <c r="AF6" s="138">
        <v>2</v>
      </c>
      <c r="AG6" s="124">
        <v>3</v>
      </c>
      <c r="AH6" s="128">
        <v>0</v>
      </c>
      <c r="AI6" s="124">
        <v>7</v>
      </c>
      <c r="AJ6" s="128">
        <v>2</v>
      </c>
      <c r="AK6" s="99"/>
      <c r="AL6" s="100">
        <f t="shared" si="3"/>
        <v>14</v>
      </c>
      <c r="AM6" s="99"/>
      <c r="AN6" s="130">
        <f t="shared" si="4"/>
        <v>1212</v>
      </c>
      <c r="AO6" s="108">
        <f t="shared" si="5"/>
        <v>1015</v>
      </c>
      <c r="AP6" s="131">
        <f t="shared" si="6"/>
        <v>1215</v>
      </c>
      <c r="AQ6" s="108">
        <f t="shared" si="7"/>
        <v>1336</v>
      </c>
      <c r="AR6" s="131">
        <f t="shared" si="8"/>
        <v>1280</v>
      </c>
      <c r="AS6" s="131">
        <f t="shared" si="9"/>
        <v>1406</v>
      </c>
      <c r="AT6" s="131">
        <f t="shared" si="10"/>
        <v>1228</v>
      </c>
      <c r="AU6" s="131">
        <f t="shared" si="11"/>
        <v>1125</v>
      </c>
      <c r="AV6" s="108">
        <f t="shared" si="12"/>
        <v>1116</v>
      </c>
      <c r="AW6" s="131">
        <f t="shared" si="13"/>
        <v>1441</v>
      </c>
      <c r="AX6" s="131">
        <f t="shared" si="14"/>
        <v>1348</v>
      </c>
      <c r="AY6" s="55"/>
      <c r="AZ6" s="132">
        <f t="shared" si="15"/>
        <v>14</v>
      </c>
      <c r="BA6" s="133">
        <f t="shared" si="16"/>
        <v>10</v>
      </c>
      <c r="BB6" s="133">
        <f t="shared" ref="BB6:BB38" si="24">IF(S6="X",0,(LOOKUP($S6,$A$5:$A$39,$J$5:$J$39)))</f>
        <v>6</v>
      </c>
      <c r="BC6" s="106">
        <f t="shared" si="17"/>
        <v>14</v>
      </c>
      <c r="BD6" s="133">
        <f t="shared" si="18"/>
        <v>8</v>
      </c>
      <c r="BE6" s="133">
        <f t="shared" si="19"/>
        <v>14</v>
      </c>
      <c r="BF6" s="133">
        <f t="shared" ref="BF6:BF39" si="25">IF(AA6="X",0,(LOOKUP($AA6,$A$5:$A$39,$J$5:$J$39)))</f>
        <v>12</v>
      </c>
      <c r="BG6" s="133">
        <f t="shared" si="20"/>
        <v>10</v>
      </c>
      <c r="BH6" s="133">
        <f t="shared" si="21"/>
        <v>14</v>
      </c>
      <c r="BI6" s="133">
        <f t="shared" si="22"/>
        <v>18</v>
      </c>
      <c r="BJ6" s="133">
        <f t="shared" si="23"/>
        <v>14</v>
      </c>
      <c r="BK6" s="107">
        <f>SUM(AZ6,BA6,BB6,BC6,BD6,BF6,BE6,BG6,BH6,BI6,BJ6)</f>
        <v>134</v>
      </c>
      <c r="BL6" s="108">
        <f>IF($AW$1&gt;8,(IF($AW$1=9,MIN(AZ6:BH6),IF($AW$1=10,MIN(AZ6:BI6),IF($AW$1=11,MIN(AZ6:BJ6))))),(IF($AW$1=4,MIN(AZ6:BC6),IF($AW$1=5,MIN(AZ6:BD6),IF($AW$1=6,MIN(AZ6:BE6),IF($AW$1=7,MIN(AZ6:BF6),IF($AW$1=8,MIN(AZ6:BG6))))))))</f>
        <v>6</v>
      </c>
      <c r="BM6" s="108">
        <f>IF($AW$1&gt;8,(IF($AW$1=9,MAX(AZ6:BH6),IF($AW$1=10,MAX(AZ6:BI6),IF($AW$1=11,MAX(AZ6:BJ6))))),(IF($AW$1=4,MAX(AZ6:BC6),IF($AW$1=5,MAX(AZ6:BD6),IF($AW$1=6,MAX(AZ6:BE6),IF($AW$1=7,MAX(AZ6:BF6),IF($AW$1=8,MAX(AZ6:BG6))))))))</f>
        <v>18</v>
      </c>
      <c r="BN6" s="109">
        <f>SUM($BK6-$BL6)</f>
        <v>128</v>
      </c>
      <c r="BO6" s="60"/>
    </row>
    <row r="7" spans="1:67" ht="13.8" x14ac:dyDescent="0.25">
      <c r="A7" s="139">
        <v>3</v>
      </c>
      <c r="B7" s="140" t="s">
        <v>188</v>
      </c>
      <c r="C7" s="141" t="s">
        <v>8</v>
      </c>
      <c r="D7" s="142" t="s">
        <v>104</v>
      </c>
      <c r="E7" s="143">
        <f t="shared" ref="E7:E38" si="26">IF(G7=0,0,IF(G7+F7&lt;1000,1000,G7+F7))</f>
        <v>1483.42</v>
      </c>
      <c r="F7" s="144">
        <f t="shared" si="0"/>
        <v>42.42000000000003</v>
      </c>
      <c r="G7" s="142">
        <v>1441</v>
      </c>
      <c r="H7" s="145">
        <f t="shared" si="1"/>
        <v>125.36363636363626</v>
      </c>
      <c r="I7" s="207">
        <v>1</v>
      </c>
      <c r="J7" s="208">
        <v>18</v>
      </c>
      <c r="K7" s="209">
        <v>11</v>
      </c>
      <c r="L7" s="149">
        <f t="shared" si="2"/>
        <v>1315.6363636363637</v>
      </c>
      <c r="M7" s="145">
        <f t="shared" ref="M7:M38" si="27">BK7</f>
        <v>146</v>
      </c>
      <c r="N7" s="150">
        <f t="shared" ref="N7:N38" si="28">BN7</f>
        <v>138</v>
      </c>
      <c r="O7" s="122">
        <v>20</v>
      </c>
      <c r="P7" s="123">
        <v>2</v>
      </c>
      <c r="Q7" s="124">
        <v>15</v>
      </c>
      <c r="R7" s="138">
        <v>2</v>
      </c>
      <c r="S7" s="126">
        <v>16</v>
      </c>
      <c r="T7" s="128">
        <v>2</v>
      </c>
      <c r="U7" s="124">
        <v>4</v>
      </c>
      <c r="V7" s="128">
        <v>2</v>
      </c>
      <c r="W7" s="126">
        <v>7</v>
      </c>
      <c r="X7" s="128">
        <v>2</v>
      </c>
      <c r="Y7" s="126">
        <v>8</v>
      </c>
      <c r="Z7" s="128">
        <v>0</v>
      </c>
      <c r="AA7" s="126">
        <v>19</v>
      </c>
      <c r="AB7" s="138">
        <v>2</v>
      </c>
      <c r="AC7" s="122">
        <v>5</v>
      </c>
      <c r="AD7" s="123">
        <v>0</v>
      </c>
      <c r="AE7" s="129">
        <v>1</v>
      </c>
      <c r="AF7" s="138">
        <v>2</v>
      </c>
      <c r="AG7" s="124">
        <v>2</v>
      </c>
      <c r="AH7" s="128">
        <v>2</v>
      </c>
      <c r="AI7" s="124">
        <v>23</v>
      </c>
      <c r="AJ7" s="128">
        <v>2</v>
      </c>
      <c r="AK7" s="99"/>
      <c r="AL7" s="100">
        <f t="shared" si="3"/>
        <v>18</v>
      </c>
      <c r="AM7" s="99"/>
      <c r="AN7" s="130">
        <f t="shared" si="4"/>
        <v>1210</v>
      </c>
      <c r="AO7" s="108">
        <f t="shared" si="5"/>
        <v>1224</v>
      </c>
      <c r="AP7" s="131">
        <f t="shared" si="6"/>
        <v>1216</v>
      </c>
      <c r="AQ7" s="108">
        <f t="shared" si="7"/>
        <v>1406</v>
      </c>
      <c r="AR7" s="131">
        <f t="shared" si="8"/>
        <v>1348</v>
      </c>
      <c r="AS7" s="131">
        <f t="shared" si="9"/>
        <v>1348</v>
      </c>
      <c r="AT7" s="131">
        <f t="shared" si="10"/>
        <v>1212</v>
      </c>
      <c r="AU7" s="131">
        <f t="shared" si="11"/>
        <v>1406</v>
      </c>
      <c r="AV7" s="108">
        <f t="shared" si="12"/>
        <v>1481</v>
      </c>
      <c r="AW7" s="131">
        <f t="shared" si="13"/>
        <v>1441</v>
      </c>
      <c r="AX7" s="131">
        <f t="shared" si="14"/>
        <v>1180</v>
      </c>
      <c r="AY7" s="55"/>
      <c r="AZ7" s="132">
        <f t="shared" si="15"/>
        <v>14</v>
      </c>
      <c r="BA7" s="133">
        <f t="shared" si="16"/>
        <v>8</v>
      </c>
      <c r="BB7" s="133">
        <f t="shared" si="24"/>
        <v>10</v>
      </c>
      <c r="BC7" s="106">
        <f t="shared" si="17"/>
        <v>14</v>
      </c>
      <c r="BD7" s="133">
        <f t="shared" si="18"/>
        <v>14</v>
      </c>
      <c r="BE7" s="133">
        <f t="shared" si="19"/>
        <v>12</v>
      </c>
      <c r="BF7" s="133">
        <f t="shared" si="25"/>
        <v>14</v>
      </c>
      <c r="BG7" s="133">
        <f t="shared" si="20"/>
        <v>16</v>
      </c>
      <c r="BH7" s="133">
        <f t="shared" si="21"/>
        <v>14</v>
      </c>
      <c r="BI7" s="133">
        <f t="shared" si="22"/>
        <v>14</v>
      </c>
      <c r="BJ7" s="133">
        <f t="shared" si="23"/>
        <v>16</v>
      </c>
      <c r="BK7" s="107">
        <f t="shared" ref="BK7:BK38" si="29">SUM(AZ7,BA7,BB7,BC7,BD7,BF7,BE7,BG7,BH7,BI7,BJ7)</f>
        <v>146</v>
      </c>
      <c r="BL7" s="108">
        <f t="shared" ref="BL7:BL39" si="30">IF($AW$1&gt;8,(IF($AW$1=9,MIN(AZ7:BH7),IF($AW$1=10,MIN(AZ7:BI7),IF($AW$1=11,MIN(AZ7:BJ7))))),(IF($AW$1=4,MIN(AZ7:BC7),IF($AW$1=5,MIN(AZ7:BD7),IF($AW$1=6,MIN(AZ7:BE7),IF($AW$1=7,MIN(AZ7:BF7),IF($AW$1=8,MIN(AZ7:BG7))))))))</f>
        <v>8</v>
      </c>
      <c r="BM7" s="108">
        <f t="shared" ref="BM7:BM39" si="31">IF($AW$1&gt;8,(IF($AW$1=9,MAX(AZ7:BH7),IF($AW$1=10,MAX(AZ7:BI7),IF($AW$1=11,MAX(AZ7:BJ7))))),(IF($AW$1=4,MAX(AZ7:BC7),IF($AW$1=5,MAX(AZ7:BD7),IF($AW$1=6,MAX(AZ7:BE7),IF($AW$1=7,MAX(AZ7:BF7),IF($AW$1=8,MAX(AZ7:BG7))))))))</f>
        <v>16</v>
      </c>
      <c r="BN7" s="109">
        <f t="shared" ref="BN7:BN39" si="32">SUM($BK7-$BL7)</f>
        <v>138</v>
      </c>
      <c r="BO7" s="60"/>
    </row>
    <row r="8" spans="1:67" ht="13.8" x14ac:dyDescent="0.25">
      <c r="A8" s="110">
        <v>4</v>
      </c>
      <c r="B8" s="111" t="s">
        <v>2</v>
      </c>
      <c r="C8" s="134" t="s">
        <v>6</v>
      </c>
      <c r="D8" s="113"/>
      <c r="E8" s="114">
        <f t="shared" si="26"/>
        <v>1412.94</v>
      </c>
      <c r="F8" s="115">
        <f t="shared" si="0"/>
        <v>6.9400000000000084</v>
      </c>
      <c r="G8" s="113">
        <v>1406</v>
      </c>
      <c r="H8" s="116">
        <f t="shared" si="1"/>
        <v>104.81818181818176</v>
      </c>
      <c r="I8" s="205">
        <v>7</v>
      </c>
      <c r="J8" s="165">
        <v>14</v>
      </c>
      <c r="K8" s="119">
        <v>11</v>
      </c>
      <c r="L8" s="120">
        <f t="shared" si="2"/>
        <v>1301.1818181818182</v>
      </c>
      <c r="M8" s="116">
        <f t="shared" si="27"/>
        <v>142</v>
      </c>
      <c r="N8" s="121">
        <f t="shared" si="28"/>
        <v>136</v>
      </c>
      <c r="O8" s="122">
        <v>21</v>
      </c>
      <c r="P8" s="123">
        <v>2</v>
      </c>
      <c r="Q8" s="124">
        <v>17</v>
      </c>
      <c r="R8" s="138">
        <v>2</v>
      </c>
      <c r="S8" s="126">
        <v>19</v>
      </c>
      <c r="T8" s="128">
        <v>2</v>
      </c>
      <c r="U8" s="124">
        <v>3</v>
      </c>
      <c r="V8" s="128">
        <v>0</v>
      </c>
      <c r="W8" s="126">
        <v>12</v>
      </c>
      <c r="X8" s="128">
        <v>2</v>
      </c>
      <c r="Y8" s="126">
        <v>2</v>
      </c>
      <c r="Z8" s="128">
        <v>2</v>
      </c>
      <c r="AA8" s="126">
        <v>8</v>
      </c>
      <c r="AB8" s="138">
        <v>0</v>
      </c>
      <c r="AC8" s="122">
        <v>7</v>
      </c>
      <c r="AD8" s="123">
        <v>2</v>
      </c>
      <c r="AE8" s="129">
        <v>5</v>
      </c>
      <c r="AF8" s="138">
        <v>0</v>
      </c>
      <c r="AG8" s="124">
        <v>9</v>
      </c>
      <c r="AH8" s="128">
        <v>2</v>
      </c>
      <c r="AI8" s="124">
        <v>26</v>
      </c>
      <c r="AJ8" s="128">
        <v>0</v>
      </c>
      <c r="AK8" s="99"/>
      <c r="AL8" s="100">
        <f t="shared" si="3"/>
        <v>14</v>
      </c>
      <c r="AM8" s="99"/>
      <c r="AN8" s="130">
        <f t="shared" si="4"/>
        <v>1199</v>
      </c>
      <c r="AO8" s="108">
        <f t="shared" si="5"/>
        <v>1215</v>
      </c>
      <c r="AP8" s="131">
        <f t="shared" si="6"/>
        <v>1212</v>
      </c>
      <c r="AQ8" s="108">
        <f t="shared" si="7"/>
        <v>1441</v>
      </c>
      <c r="AR8" s="131">
        <f t="shared" si="8"/>
        <v>1251</v>
      </c>
      <c r="AS8" s="131">
        <f t="shared" si="9"/>
        <v>1441</v>
      </c>
      <c r="AT8" s="131">
        <f t="shared" si="10"/>
        <v>1348</v>
      </c>
      <c r="AU8" s="131">
        <f t="shared" si="11"/>
        <v>1348</v>
      </c>
      <c r="AV8" s="108">
        <f t="shared" si="12"/>
        <v>1406</v>
      </c>
      <c r="AW8" s="131">
        <f t="shared" si="13"/>
        <v>1336</v>
      </c>
      <c r="AX8" s="131">
        <f t="shared" si="14"/>
        <v>1116</v>
      </c>
      <c r="AY8" s="55"/>
      <c r="AZ8" s="132">
        <f t="shared" si="15"/>
        <v>8</v>
      </c>
      <c r="BA8" s="133">
        <f t="shared" si="16"/>
        <v>6</v>
      </c>
      <c r="BB8" s="133">
        <f t="shared" si="24"/>
        <v>14</v>
      </c>
      <c r="BC8" s="106">
        <f t="shared" si="17"/>
        <v>18</v>
      </c>
      <c r="BD8" s="133">
        <f t="shared" si="18"/>
        <v>12</v>
      </c>
      <c r="BE8" s="133">
        <f t="shared" si="19"/>
        <v>14</v>
      </c>
      <c r="BF8" s="133">
        <f t="shared" si="25"/>
        <v>12</v>
      </c>
      <c r="BG8" s="133">
        <f t="shared" si="20"/>
        <v>14</v>
      </c>
      <c r="BH8" s="133">
        <f t="shared" si="21"/>
        <v>16</v>
      </c>
      <c r="BI8" s="133">
        <f t="shared" si="22"/>
        <v>14</v>
      </c>
      <c r="BJ8" s="133">
        <f t="shared" si="23"/>
        <v>14</v>
      </c>
      <c r="BK8" s="107">
        <f t="shared" si="29"/>
        <v>142</v>
      </c>
      <c r="BL8" s="108">
        <f t="shared" si="30"/>
        <v>6</v>
      </c>
      <c r="BM8" s="108">
        <f t="shared" si="31"/>
        <v>18</v>
      </c>
      <c r="BN8" s="109">
        <f t="shared" si="32"/>
        <v>136</v>
      </c>
      <c r="BO8" s="60"/>
    </row>
    <row r="9" spans="1:67" ht="13.8" x14ac:dyDescent="0.25">
      <c r="A9" s="139">
        <v>5</v>
      </c>
      <c r="B9" s="140" t="s">
        <v>38</v>
      </c>
      <c r="C9" s="141" t="s">
        <v>6</v>
      </c>
      <c r="D9" s="142" t="s">
        <v>104</v>
      </c>
      <c r="E9" s="143">
        <f t="shared" si="26"/>
        <v>1406</v>
      </c>
      <c r="F9" s="144">
        <f t="shared" si="0"/>
        <v>0</v>
      </c>
      <c r="G9" s="142">
        <v>1406</v>
      </c>
      <c r="H9" s="145">
        <f t="shared" si="1"/>
        <v>154.4545454545455</v>
      </c>
      <c r="I9" s="207">
        <v>3</v>
      </c>
      <c r="J9" s="160">
        <v>16</v>
      </c>
      <c r="K9" s="210">
        <v>11</v>
      </c>
      <c r="L9" s="149">
        <f t="shared" si="2"/>
        <v>1251.5454545454545</v>
      </c>
      <c r="M9" s="145">
        <f t="shared" si="27"/>
        <v>140</v>
      </c>
      <c r="N9" s="150">
        <f t="shared" si="28"/>
        <v>132</v>
      </c>
      <c r="O9" s="122">
        <v>22</v>
      </c>
      <c r="P9" s="123">
        <v>2</v>
      </c>
      <c r="Q9" s="124">
        <v>16</v>
      </c>
      <c r="R9" s="138">
        <v>0</v>
      </c>
      <c r="S9" s="126">
        <v>18</v>
      </c>
      <c r="T9" s="128">
        <v>0</v>
      </c>
      <c r="U9" s="124">
        <v>34</v>
      </c>
      <c r="V9" s="128">
        <v>2</v>
      </c>
      <c r="W9" s="126">
        <v>10</v>
      </c>
      <c r="X9" s="128">
        <v>2</v>
      </c>
      <c r="Y9" s="126">
        <v>12</v>
      </c>
      <c r="Z9" s="128">
        <v>2</v>
      </c>
      <c r="AA9" s="126">
        <v>9</v>
      </c>
      <c r="AB9" s="138">
        <v>2</v>
      </c>
      <c r="AC9" s="122">
        <v>3</v>
      </c>
      <c r="AD9" s="123">
        <v>2</v>
      </c>
      <c r="AE9" s="129">
        <v>4</v>
      </c>
      <c r="AF9" s="138">
        <v>2</v>
      </c>
      <c r="AG9" s="124">
        <v>23</v>
      </c>
      <c r="AH9" s="128">
        <v>0</v>
      </c>
      <c r="AI9" s="124">
        <v>19</v>
      </c>
      <c r="AJ9" s="128">
        <v>2</v>
      </c>
      <c r="AK9" s="99"/>
      <c r="AL9" s="100">
        <f t="shared" si="3"/>
        <v>16</v>
      </c>
      <c r="AM9" s="99"/>
      <c r="AN9" s="130">
        <f t="shared" si="4"/>
        <v>1196</v>
      </c>
      <c r="AO9" s="108">
        <f t="shared" si="5"/>
        <v>1216</v>
      </c>
      <c r="AP9" s="131">
        <f t="shared" si="6"/>
        <v>1213</v>
      </c>
      <c r="AQ9" s="108">
        <f t="shared" si="7"/>
        <v>1000</v>
      </c>
      <c r="AR9" s="131">
        <f t="shared" si="8"/>
        <v>1316</v>
      </c>
      <c r="AS9" s="131">
        <f t="shared" si="9"/>
        <v>1251</v>
      </c>
      <c r="AT9" s="131">
        <f t="shared" si="10"/>
        <v>1336</v>
      </c>
      <c r="AU9" s="131">
        <f t="shared" si="11"/>
        <v>1441</v>
      </c>
      <c r="AV9" s="108">
        <f t="shared" si="12"/>
        <v>1406</v>
      </c>
      <c r="AW9" s="131">
        <f t="shared" si="13"/>
        <v>1180</v>
      </c>
      <c r="AX9" s="131">
        <f t="shared" si="14"/>
        <v>1212</v>
      </c>
      <c r="AY9" s="55"/>
      <c r="AZ9" s="132">
        <f t="shared" si="15"/>
        <v>10</v>
      </c>
      <c r="BA9" s="133">
        <f t="shared" si="16"/>
        <v>10</v>
      </c>
      <c r="BB9" s="133">
        <f t="shared" si="24"/>
        <v>12</v>
      </c>
      <c r="BC9" s="106">
        <f t="shared" si="17"/>
        <v>8</v>
      </c>
      <c r="BD9" s="133">
        <f t="shared" si="18"/>
        <v>12</v>
      </c>
      <c r="BE9" s="133">
        <f t="shared" si="19"/>
        <v>12</v>
      </c>
      <c r="BF9" s="133">
        <f t="shared" si="25"/>
        <v>14</v>
      </c>
      <c r="BG9" s="133">
        <f t="shared" si="20"/>
        <v>18</v>
      </c>
      <c r="BH9" s="133">
        <f t="shared" si="21"/>
        <v>14</v>
      </c>
      <c r="BI9" s="133">
        <f t="shared" si="22"/>
        <v>16</v>
      </c>
      <c r="BJ9" s="133">
        <f t="shared" si="23"/>
        <v>14</v>
      </c>
      <c r="BK9" s="107">
        <f t="shared" si="29"/>
        <v>140</v>
      </c>
      <c r="BL9" s="108">
        <f t="shared" si="30"/>
        <v>8</v>
      </c>
      <c r="BM9" s="108">
        <f t="shared" si="31"/>
        <v>18</v>
      </c>
      <c r="BN9" s="109">
        <f t="shared" si="32"/>
        <v>132</v>
      </c>
      <c r="BO9" s="60"/>
    </row>
    <row r="10" spans="1:67" ht="13.8" x14ac:dyDescent="0.25">
      <c r="A10" s="110">
        <v>6</v>
      </c>
      <c r="B10" s="111" t="s">
        <v>189</v>
      </c>
      <c r="C10" s="134" t="s">
        <v>33</v>
      </c>
      <c r="D10" s="113" t="s">
        <v>193</v>
      </c>
      <c r="E10" s="114">
        <f t="shared" si="26"/>
        <v>1373</v>
      </c>
      <c r="F10" s="115">
        <f t="shared" si="0"/>
        <v>-23.000000000000007</v>
      </c>
      <c r="G10" s="113">
        <v>1396</v>
      </c>
      <c r="H10" s="116">
        <f t="shared" si="1"/>
        <v>225</v>
      </c>
      <c r="I10" s="205">
        <v>17</v>
      </c>
      <c r="J10" s="118">
        <v>12</v>
      </c>
      <c r="K10" s="119">
        <v>11</v>
      </c>
      <c r="L10" s="120">
        <f t="shared" si="2"/>
        <v>1171</v>
      </c>
      <c r="M10" s="116">
        <f t="shared" si="27"/>
        <v>108</v>
      </c>
      <c r="N10" s="121">
        <f t="shared" si="28"/>
        <v>104</v>
      </c>
      <c r="O10" s="122">
        <v>23</v>
      </c>
      <c r="P10" s="123">
        <v>0</v>
      </c>
      <c r="Q10" s="124">
        <v>26</v>
      </c>
      <c r="R10" s="138">
        <v>2</v>
      </c>
      <c r="S10" s="126">
        <v>21</v>
      </c>
      <c r="T10" s="128">
        <v>0</v>
      </c>
      <c r="U10" s="124">
        <v>11</v>
      </c>
      <c r="V10" s="128">
        <v>0</v>
      </c>
      <c r="W10" s="126">
        <v>14</v>
      </c>
      <c r="X10" s="128">
        <v>0</v>
      </c>
      <c r="Y10" s="126">
        <v>27</v>
      </c>
      <c r="Z10" s="128">
        <v>2</v>
      </c>
      <c r="AA10" s="126">
        <v>15</v>
      </c>
      <c r="AB10" s="138">
        <v>2</v>
      </c>
      <c r="AC10" s="122">
        <v>31</v>
      </c>
      <c r="AD10" s="123">
        <v>2</v>
      </c>
      <c r="AE10" s="129">
        <v>16</v>
      </c>
      <c r="AF10" s="138">
        <v>2</v>
      </c>
      <c r="AG10" s="124">
        <v>12</v>
      </c>
      <c r="AH10" s="128">
        <v>0</v>
      </c>
      <c r="AI10" s="124">
        <v>28</v>
      </c>
      <c r="AJ10" s="128">
        <v>2</v>
      </c>
      <c r="AK10" s="99"/>
      <c r="AL10" s="100">
        <f t="shared" si="3"/>
        <v>12</v>
      </c>
      <c r="AM10" s="99"/>
      <c r="AN10" s="130">
        <f t="shared" si="4"/>
        <v>1180</v>
      </c>
      <c r="AO10" s="108">
        <f t="shared" si="5"/>
        <v>1116</v>
      </c>
      <c r="AP10" s="131">
        <f t="shared" si="6"/>
        <v>1199</v>
      </c>
      <c r="AQ10" s="108">
        <f t="shared" si="7"/>
        <v>1280</v>
      </c>
      <c r="AR10" s="131">
        <f t="shared" si="8"/>
        <v>1228</v>
      </c>
      <c r="AS10" s="131">
        <f t="shared" si="9"/>
        <v>1090</v>
      </c>
      <c r="AT10" s="131">
        <f t="shared" si="10"/>
        <v>1224</v>
      </c>
      <c r="AU10" s="131">
        <f t="shared" si="11"/>
        <v>1015</v>
      </c>
      <c r="AV10" s="108">
        <f t="shared" si="12"/>
        <v>1216</v>
      </c>
      <c r="AW10" s="131">
        <f t="shared" si="13"/>
        <v>1251</v>
      </c>
      <c r="AX10" s="131">
        <f t="shared" si="14"/>
        <v>1082</v>
      </c>
      <c r="AY10" s="55"/>
      <c r="AZ10" s="132">
        <f t="shared" si="15"/>
        <v>16</v>
      </c>
      <c r="BA10" s="133">
        <f t="shared" si="16"/>
        <v>14</v>
      </c>
      <c r="BB10" s="133">
        <f t="shared" si="24"/>
        <v>8</v>
      </c>
      <c r="BC10" s="106">
        <f t="shared" si="17"/>
        <v>8</v>
      </c>
      <c r="BD10" s="133">
        <f t="shared" si="18"/>
        <v>8</v>
      </c>
      <c r="BE10" s="133">
        <f t="shared" si="19"/>
        <v>4</v>
      </c>
      <c r="BF10" s="133">
        <f t="shared" si="25"/>
        <v>8</v>
      </c>
      <c r="BG10" s="133">
        <f t="shared" si="20"/>
        <v>10</v>
      </c>
      <c r="BH10" s="133">
        <f t="shared" si="21"/>
        <v>10</v>
      </c>
      <c r="BI10" s="133">
        <f t="shared" si="22"/>
        <v>12</v>
      </c>
      <c r="BJ10" s="133">
        <f t="shared" si="23"/>
        <v>10</v>
      </c>
      <c r="BK10" s="107">
        <f t="shared" si="29"/>
        <v>108</v>
      </c>
      <c r="BL10" s="108">
        <f t="shared" si="30"/>
        <v>4</v>
      </c>
      <c r="BM10" s="108">
        <f t="shared" si="31"/>
        <v>16</v>
      </c>
      <c r="BN10" s="109">
        <f t="shared" si="32"/>
        <v>104</v>
      </c>
      <c r="BO10" s="60"/>
    </row>
    <row r="11" spans="1:67" ht="13.8" x14ac:dyDescent="0.25">
      <c r="A11" s="110">
        <v>7</v>
      </c>
      <c r="B11" s="111" t="s">
        <v>28</v>
      </c>
      <c r="C11" s="134" t="s">
        <v>29</v>
      </c>
      <c r="D11" s="113"/>
      <c r="E11" s="114">
        <f t="shared" si="26"/>
        <v>1365</v>
      </c>
      <c r="F11" s="115">
        <f t="shared" si="0"/>
        <v>17.000000000000028</v>
      </c>
      <c r="G11" s="113">
        <v>1348</v>
      </c>
      <c r="H11" s="116">
        <f t="shared" si="1"/>
        <v>59.090909090909008</v>
      </c>
      <c r="I11" s="205">
        <v>6</v>
      </c>
      <c r="J11" s="118">
        <v>14</v>
      </c>
      <c r="K11" s="119">
        <v>11</v>
      </c>
      <c r="L11" s="120">
        <f t="shared" si="2"/>
        <v>1288.909090909091</v>
      </c>
      <c r="M11" s="116">
        <f t="shared" si="27"/>
        <v>144</v>
      </c>
      <c r="N11" s="121">
        <f t="shared" si="28"/>
        <v>136</v>
      </c>
      <c r="O11" s="122">
        <v>24</v>
      </c>
      <c r="P11" s="123">
        <v>2</v>
      </c>
      <c r="Q11" s="124">
        <v>18</v>
      </c>
      <c r="R11" s="138">
        <v>2</v>
      </c>
      <c r="S11" s="126">
        <v>28</v>
      </c>
      <c r="T11" s="128">
        <v>2</v>
      </c>
      <c r="U11" s="124">
        <v>23</v>
      </c>
      <c r="V11" s="128">
        <v>2</v>
      </c>
      <c r="W11" s="126">
        <v>3</v>
      </c>
      <c r="X11" s="128">
        <v>0</v>
      </c>
      <c r="Y11" s="126">
        <v>19</v>
      </c>
      <c r="Z11" s="128">
        <v>0</v>
      </c>
      <c r="AA11" s="126">
        <v>14</v>
      </c>
      <c r="AB11" s="138">
        <v>2</v>
      </c>
      <c r="AC11" s="122">
        <v>4</v>
      </c>
      <c r="AD11" s="123">
        <v>0</v>
      </c>
      <c r="AE11" s="129">
        <v>9</v>
      </c>
      <c r="AF11" s="138">
        <v>2</v>
      </c>
      <c r="AG11" s="124">
        <v>1</v>
      </c>
      <c r="AH11" s="128">
        <v>2</v>
      </c>
      <c r="AI11" s="124">
        <v>2</v>
      </c>
      <c r="AJ11" s="128">
        <v>0</v>
      </c>
      <c r="AK11" s="99"/>
      <c r="AL11" s="100">
        <f t="shared" si="3"/>
        <v>14</v>
      </c>
      <c r="AM11" s="99"/>
      <c r="AN11" s="130">
        <f t="shared" si="4"/>
        <v>1158</v>
      </c>
      <c r="AO11" s="108">
        <f t="shared" si="5"/>
        <v>1213</v>
      </c>
      <c r="AP11" s="131">
        <f t="shared" si="6"/>
        <v>1082</v>
      </c>
      <c r="AQ11" s="108">
        <f t="shared" si="7"/>
        <v>1180</v>
      </c>
      <c r="AR11" s="131">
        <f t="shared" si="8"/>
        <v>1441</v>
      </c>
      <c r="AS11" s="131">
        <f t="shared" si="9"/>
        <v>1212</v>
      </c>
      <c r="AT11" s="131">
        <f t="shared" si="10"/>
        <v>1228</v>
      </c>
      <c r="AU11" s="131">
        <f t="shared" si="11"/>
        <v>1406</v>
      </c>
      <c r="AV11" s="108">
        <f t="shared" si="12"/>
        <v>1336</v>
      </c>
      <c r="AW11" s="131">
        <f t="shared" si="13"/>
        <v>1481</v>
      </c>
      <c r="AX11" s="131">
        <f t="shared" si="14"/>
        <v>1441</v>
      </c>
      <c r="AY11" s="55"/>
      <c r="AZ11" s="132">
        <f t="shared" si="15"/>
        <v>10</v>
      </c>
      <c r="BA11" s="133">
        <f t="shared" si="16"/>
        <v>12</v>
      </c>
      <c r="BB11" s="133">
        <f t="shared" si="24"/>
        <v>10</v>
      </c>
      <c r="BC11" s="106">
        <f t="shared" si="17"/>
        <v>16</v>
      </c>
      <c r="BD11" s="133">
        <f t="shared" si="18"/>
        <v>18</v>
      </c>
      <c r="BE11" s="133">
        <f t="shared" si="19"/>
        <v>14</v>
      </c>
      <c r="BF11" s="133">
        <f t="shared" si="25"/>
        <v>8</v>
      </c>
      <c r="BG11" s="133">
        <f t="shared" si="20"/>
        <v>14</v>
      </c>
      <c r="BH11" s="133">
        <f t="shared" si="21"/>
        <v>14</v>
      </c>
      <c r="BI11" s="133">
        <f t="shared" si="22"/>
        <v>14</v>
      </c>
      <c r="BJ11" s="133">
        <f t="shared" si="23"/>
        <v>14</v>
      </c>
      <c r="BK11" s="107">
        <f t="shared" si="29"/>
        <v>144</v>
      </c>
      <c r="BL11" s="108">
        <f t="shared" si="30"/>
        <v>8</v>
      </c>
      <c r="BM11" s="108">
        <f t="shared" si="31"/>
        <v>18</v>
      </c>
      <c r="BN11" s="109">
        <f t="shared" si="32"/>
        <v>136</v>
      </c>
      <c r="BO11" s="60"/>
    </row>
    <row r="12" spans="1:67" ht="13.8" x14ac:dyDescent="0.25">
      <c r="A12" s="110">
        <v>8</v>
      </c>
      <c r="B12" s="111" t="s">
        <v>3</v>
      </c>
      <c r="C12" s="134" t="s">
        <v>8</v>
      </c>
      <c r="D12" s="161" t="s">
        <v>104</v>
      </c>
      <c r="E12" s="114">
        <f t="shared" si="26"/>
        <v>1331.52</v>
      </c>
      <c r="F12" s="115">
        <f t="shared" si="0"/>
        <v>-16.479999999999961</v>
      </c>
      <c r="G12" s="113">
        <v>1348</v>
      </c>
      <c r="H12" s="116">
        <f t="shared" si="1"/>
        <v>120.36363636363626</v>
      </c>
      <c r="I12" s="205">
        <v>12</v>
      </c>
      <c r="J12" s="118">
        <v>12</v>
      </c>
      <c r="K12" s="119">
        <v>11</v>
      </c>
      <c r="L12" s="120">
        <f t="shared" si="2"/>
        <v>1227.6363636363637</v>
      </c>
      <c r="M12" s="116">
        <f t="shared" si="27"/>
        <v>136</v>
      </c>
      <c r="N12" s="121">
        <f t="shared" si="28"/>
        <v>132</v>
      </c>
      <c r="O12" s="122">
        <v>25</v>
      </c>
      <c r="P12" s="123">
        <v>0</v>
      </c>
      <c r="Q12" s="124">
        <v>27</v>
      </c>
      <c r="R12" s="138">
        <v>2</v>
      </c>
      <c r="S12" s="126">
        <v>29</v>
      </c>
      <c r="T12" s="128">
        <v>2</v>
      </c>
      <c r="U12" s="124">
        <v>28</v>
      </c>
      <c r="V12" s="128">
        <v>2</v>
      </c>
      <c r="W12" s="126">
        <v>18</v>
      </c>
      <c r="X12" s="128">
        <v>2</v>
      </c>
      <c r="Y12" s="126">
        <v>3</v>
      </c>
      <c r="Z12" s="128">
        <v>2</v>
      </c>
      <c r="AA12" s="126">
        <v>4</v>
      </c>
      <c r="AB12" s="138">
        <v>2</v>
      </c>
      <c r="AC12" s="122">
        <v>1</v>
      </c>
      <c r="AD12" s="123">
        <v>0</v>
      </c>
      <c r="AE12" s="129">
        <v>23</v>
      </c>
      <c r="AF12" s="138">
        <v>0</v>
      </c>
      <c r="AG12" s="124">
        <v>19</v>
      </c>
      <c r="AH12" s="128">
        <v>0</v>
      </c>
      <c r="AI12" s="124">
        <v>20</v>
      </c>
      <c r="AJ12" s="128">
        <v>0</v>
      </c>
      <c r="AK12" s="99"/>
      <c r="AL12" s="100">
        <f t="shared" si="3"/>
        <v>12</v>
      </c>
      <c r="AM12" s="99"/>
      <c r="AN12" s="130">
        <f t="shared" si="4"/>
        <v>1125</v>
      </c>
      <c r="AO12" s="108">
        <f t="shared" si="5"/>
        <v>1090</v>
      </c>
      <c r="AP12" s="131">
        <f t="shared" si="6"/>
        <v>1064</v>
      </c>
      <c r="AQ12" s="108">
        <f t="shared" si="7"/>
        <v>1082</v>
      </c>
      <c r="AR12" s="131">
        <f t="shared" si="8"/>
        <v>1213</v>
      </c>
      <c r="AS12" s="131">
        <f t="shared" si="9"/>
        <v>1441</v>
      </c>
      <c r="AT12" s="131">
        <f t="shared" si="10"/>
        <v>1406</v>
      </c>
      <c r="AU12" s="131">
        <f t="shared" si="11"/>
        <v>1481</v>
      </c>
      <c r="AV12" s="108">
        <f t="shared" si="12"/>
        <v>1180</v>
      </c>
      <c r="AW12" s="131">
        <f t="shared" si="13"/>
        <v>1212</v>
      </c>
      <c r="AX12" s="131">
        <f t="shared" si="14"/>
        <v>1210</v>
      </c>
      <c r="AY12" s="55"/>
      <c r="AZ12" s="132">
        <f t="shared" si="15"/>
        <v>10</v>
      </c>
      <c r="BA12" s="133">
        <f t="shared" si="16"/>
        <v>4</v>
      </c>
      <c r="BB12" s="133">
        <f t="shared" si="24"/>
        <v>10</v>
      </c>
      <c r="BC12" s="106">
        <f t="shared" si="17"/>
        <v>10</v>
      </c>
      <c r="BD12" s="133">
        <f t="shared" si="18"/>
        <v>12</v>
      </c>
      <c r="BE12" s="133">
        <f t="shared" si="19"/>
        <v>18</v>
      </c>
      <c r="BF12" s="133">
        <f t="shared" si="25"/>
        <v>14</v>
      </c>
      <c r="BG12" s="133">
        <f t="shared" si="20"/>
        <v>14</v>
      </c>
      <c r="BH12" s="133">
        <f t="shared" si="21"/>
        <v>16</v>
      </c>
      <c r="BI12" s="133">
        <f t="shared" si="22"/>
        <v>14</v>
      </c>
      <c r="BJ12" s="133">
        <f t="shared" si="23"/>
        <v>14</v>
      </c>
      <c r="BK12" s="107">
        <f t="shared" si="29"/>
        <v>136</v>
      </c>
      <c r="BL12" s="108">
        <f t="shared" si="30"/>
        <v>4</v>
      </c>
      <c r="BM12" s="108">
        <f t="shared" si="31"/>
        <v>18</v>
      </c>
      <c r="BN12" s="109">
        <f t="shared" si="32"/>
        <v>132</v>
      </c>
      <c r="BO12" s="60"/>
    </row>
    <row r="13" spans="1:67" ht="13.8" x14ac:dyDescent="0.25">
      <c r="A13" s="110">
        <v>9</v>
      </c>
      <c r="B13" s="111" t="s">
        <v>166</v>
      </c>
      <c r="C13" s="134" t="s">
        <v>165</v>
      </c>
      <c r="D13" s="161"/>
      <c r="E13" s="114">
        <f t="shared" si="26"/>
        <v>1356.66</v>
      </c>
      <c r="F13" s="115">
        <f t="shared" si="0"/>
        <v>20.659999999999989</v>
      </c>
      <c r="G13" s="113">
        <v>1336</v>
      </c>
      <c r="H13" s="116">
        <f t="shared" si="1"/>
        <v>42.454545454545496</v>
      </c>
      <c r="I13" s="205">
        <v>4</v>
      </c>
      <c r="J13" s="118">
        <v>14</v>
      </c>
      <c r="K13" s="119">
        <v>11</v>
      </c>
      <c r="L13" s="120">
        <f t="shared" si="2"/>
        <v>1293.5454545454545</v>
      </c>
      <c r="M13" s="116">
        <f t="shared" si="27"/>
        <v>152</v>
      </c>
      <c r="N13" s="121">
        <f t="shared" si="28"/>
        <v>142</v>
      </c>
      <c r="O13" s="122">
        <v>26</v>
      </c>
      <c r="P13" s="123">
        <v>2</v>
      </c>
      <c r="Q13" s="124">
        <v>19</v>
      </c>
      <c r="R13" s="138">
        <v>0</v>
      </c>
      <c r="S13" s="126">
        <v>20</v>
      </c>
      <c r="T13" s="128">
        <v>2</v>
      </c>
      <c r="U13" s="124">
        <v>2</v>
      </c>
      <c r="V13" s="128">
        <v>2</v>
      </c>
      <c r="W13" s="126">
        <v>23</v>
      </c>
      <c r="X13" s="128">
        <v>2</v>
      </c>
      <c r="Y13" s="126">
        <v>1</v>
      </c>
      <c r="Z13" s="128">
        <v>2</v>
      </c>
      <c r="AA13" s="126">
        <v>5</v>
      </c>
      <c r="AB13" s="138">
        <v>0</v>
      </c>
      <c r="AC13" s="122">
        <v>16</v>
      </c>
      <c r="AD13" s="123">
        <v>2</v>
      </c>
      <c r="AE13" s="129">
        <v>7</v>
      </c>
      <c r="AF13" s="138">
        <v>0</v>
      </c>
      <c r="AG13" s="124">
        <v>4</v>
      </c>
      <c r="AH13" s="128">
        <v>0</v>
      </c>
      <c r="AI13" s="124">
        <v>18</v>
      </c>
      <c r="AJ13" s="128">
        <v>2</v>
      </c>
      <c r="AK13" s="99"/>
      <c r="AL13" s="100">
        <f t="shared" si="3"/>
        <v>14</v>
      </c>
      <c r="AM13" s="99"/>
      <c r="AN13" s="130">
        <f t="shared" si="4"/>
        <v>1116</v>
      </c>
      <c r="AO13" s="108">
        <f t="shared" si="5"/>
        <v>1212</v>
      </c>
      <c r="AP13" s="131">
        <f t="shared" si="6"/>
        <v>1210</v>
      </c>
      <c r="AQ13" s="108">
        <f t="shared" si="7"/>
        <v>1441</v>
      </c>
      <c r="AR13" s="131">
        <f t="shared" si="8"/>
        <v>1180</v>
      </c>
      <c r="AS13" s="131">
        <f t="shared" si="9"/>
        <v>1481</v>
      </c>
      <c r="AT13" s="131">
        <f t="shared" si="10"/>
        <v>1406</v>
      </c>
      <c r="AU13" s="131">
        <f t="shared" si="11"/>
        <v>1216</v>
      </c>
      <c r="AV13" s="108">
        <f t="shared" si="12"/>
        <v>1348</v>
      </c>
      <c r="AW13" s="131">
        <f t="shared" si="13"/>
        <v>1406</v>
      </c>
      <c r="AX13" s="131">
        <f t="shared" si="14"/>
        <v>1213</v>
      </c>
      <c r="AY13" s="55"/>
      <c r="AZ13" s="132">
        <f t="shared" si="15"/>
        <v>14</v>
      </c>
      <c r="BA13" s="133">
        <f t="shared" si="16"/>
        <v>14</v>
      </c>
      <c r="BB13" s="133">
        <f t="shared" si="24"/>
        <v>14</v>
      </c>
      <c r="BC13" s="106">
        <f t="shared" si="17"/>
        <v>14</v>
      </c>
      <c r="BD13" s="133">
        <f t="shared" si="18"/>
        <v>16</v>
      </c>
      <c r="BE13" s="133">
        <f t="shared" si="19"/>
        <v>14</v>
      </c>
      <c r="BF13" s="133">
        <f t="shared" si="25"/>
        <v>16</v>
      </c>
      <c r="BG13" s="133">
        <f t="shared" si="20"/>
        <v>10</v>
      </c>
      <c r="BH13" s="133">
        <f t="shared" si="21"/>
        <v>14</v>
      </c>
      <c r="BI13" s="133">
        <f t="shared" si="22"/>
        <v>14</v>
      </c>
      <c r="BJ13" s="133">
        <f t="shared" si="23"/>
        <v>12</v>
      </c>
      <c r="BK13" s="107">
        <f t="shared" si="29"/>
        <v>152</v>
      </c>
      <c r="BL13" s="108">
        <f t="shared" si="30"/>
        <v>10</v>
      </c>
      <c r="BM13" s="108">
        <f t="shared" si="31"/>
        <v>16</v>
      </c>
      <c r="BN13" s="109">
        <f t="shared" si="32"/>
        <v>142</v>
      </c>
      <c r="BO13" s="60"/>
    </row>
    <row r="14" spans="1:67" ht="13.8" x14ac:dyDescent="0.25">
      <c r="A14" s="110">
        <v>10</v>
      </c>
      <c r="B14" s="111" t="s">
        <v>167</v>
      </c>
      <c r="C14" s="134" t="s">
        <v>33</v>
      </c>
      <c r="D14" s="161"/>
      <c r="E14" s="114">
        <f t="shared" si="26"/>
        <v>1306.3400000000001</v>
      </c>
      <c r="F14" s="115">
        <f t="shared" si="0"/>
        <v>-9.6599999999999575</v>
      </c>
      <c r="G14" s="163">
        <v>1316</v>
      </c>
      <c r="H14" s="116">
        <f t="shared" si="1"/>
        <v>89.36363636363626</v>
      </c>
      <c r="I14" s="205">
        <v>14</v>
      </c>
      <c r="J14" s="118">
        <v>12</v>
      </c>
      <c r="K14" s="119">
        <v>11</v>
      </c>
      <c r="L14" s="120">
        <f t="shared" si="2"/>
        <v>1226.6363636363637</v>
      </c>
      <c r="M14" s="116">
        <f t="shared" si="27"/>
        <v>128</v>
      </c>
      <c r="N14" s="121">
        <f t="shared" si="28"/>
        <v>124</v>
      </c>
      <c r="O14" s="122">
        <v>27</v>
      </c>
      <c r="P14" s="123">
        <v>2</v>
      </c>
      <c r="Q14" s="124">
        <v>23</v>
      </c>
      <c r="R14" s="138">
        <v>0</v>
      </c>
      <c r="S14" s="126">
        <v>25</v>
      </c>
      <c r="T14" s="128">
        <v>2</v>
      </c>
      <c r="U14" s="124">
        <v>1</v>
      </c>
      <c r="V14" s="128">
        <v>0</v>
      </c>
      <c r="W14" s="126">
        <v>5</v>
      </c>
      <c r="X14" s="128">
        <v>0</v>
      </c>
      <c r="Y14" s="126">
        <v>11</v>
      </c>
      <c r="Z14" s="128">
        <v>2</v>
      </c>
      <c r="AA14" s="126">
        <v>12</v>
      </c>
      <c r="AB14" s="138">
        <v>2</v>
      </c>
      <c r="AC14" s="122">
        <v>20</v>
      </c>
      <c r="AD14" s="123">
        <v>0</v>
      </c>
      <c r="AE14" s="129">
        <v>22</v>
      </c>
      <c r="AF14" s="138">
        <v>2</v>
      </c>
      <c r="AG14" s="124">
        <v>26</v>
      </c>
      <c r="AH14" s="128">
        <v>0</v>
      </c>
      <c r="AI14" s="124">
        <v>24</v>
      </c>
      <c r="AJ14" s="128">
        <v>2</v>
      </c>
      <c r="AK14" s="99"/>
      <c r="AL14" s="100">
        <f t="shared" si="3"/>
        <v>12</v>
      </c>
      <c r="AM14" s="99"/>
      <c r="AN14" s="130">
        <f t="shared" si="4"/>
        <v>1090</v>
      </c>
      <c r="AO14" s="108">
        <f t="shared" si="5"/>
        <v>1180</v>
      </c>
      <c r="AP14" s="131">
        <f t="shared" si="6"/>
        <v>1125</v>
      </c>
      <c r="AQ14" s="108">
        <f t="shared" si="7"/>
        <v>1481</v>
      </c>
      <c r="AR14" s="131">
        <f t="shared" si="8"/>
        <v>1406</v>
      </c>
      <c r="AS14" s="131">
        <f t="shared" si="9"/>
        <v>1280</v>
      </c>
      <c r="AT14" s="131">
        <f t="shared" si="10"/>
        <v>1251</v>
      </c>
      <c r="AU14" s="131">
        <f t="shared" si="11"/>
        <v>1210</v>
      </c>
      <c r="AV14" s="108">
        <f t="shared" si="12"/>
        <v>1196</v>
      </c>
      <c r="AW14" s="131">
        <f t="shared" si="13"/>
        <v>1116</v>
      </c>
      <c r="AX14" s="131">
        <f t="shared" si="14"/>
        <v>1158</v>
      </c>
      <c r="AY14" s="55"/>
      <c r="AZ14" s="132">
        <f t="shared" si="15"/>
        <v>4</v>
      </c>
      <c r="BA14" s="133">
        <f t="shared" si="16"/>
        <v>16</v>
      </c>
      <c r="BB14" s="133">
        <f t="shared" si="24"/>
        <v>10</v>
      </c>
      <c r="BC14" s="106">
        <f t="shared" si="17"/>
        <v>14</v>
      </c>
      <c r="BD14" s="133">
        <f t="shared" si="18"/>
        <v>16</v>
      </c>
      <c r="BE14" s="133">
        <f t="shared" si="19"/>
        <v>8</v>
      </c>
      <c r="BF14" s="133">
        <f t="shared" si="25"/>
        <v>12</v>
      </c>
      <c r="BG14" s="133">
        <f t="shared" si="20"/>
        <v>14</v>
      </c>
      <c r="BH14" s="133">
        <f t="shared" si="21"/>
        <v>10</v>
      </c>
      <c r="BI14" s="133">
        <f t="shared" si="22"/>
        <v>14</v>
      </c>
      <c r="BJ14" s="133">
        <f t="shared" si="23"/>
        <v>10</v>
      </c>
      <c r="BK14" s="107">
        <f t="shared" si="29"/>
        <v>128</v>
      </c>
      <c r="BL14" s="108">
        <f t="shared" si="30"/>
        <v>4</v>
      </c>
      <c r="BM14" s="108">
        <f t="shared" si="31"/>
        <v>16</v>
      </c>
      <c r="BN14" s="109">
        <f t="shared" si="32"/>
        <v>124</v>
      </c>
      <c r="BO14" s="60"/>
    </row>
    <row r="15" spans="1:67" ht="13.8" x14ac:dyDescent="0.25">
      <c r="A15" s="110">
        <v>11</v>
      </c>
      <c r="B15" s="111" t="s">
        <v>43</v>
      </c>
      <c r="C15" s="134" t="s">
        <v>9</v>
      </c>
      <c r="D15" s="161"/>
      <c r="E15" s="114">
        <f t="shared" si="26"/>
        <v>1230</v>
      </c>
      <c r="F15" s="115">
        <f t="shared" si="0"/>
        <v>-50.000000000000036</v>
      </c>
      <c r="G15" s="113">
        <v>1280</v>
      </c>
      <c r="H15" s="116">
        <f t="shared" si="1"/>
        <v>90.909090909090992</v>
      </c>
      <c r="I15" s="205">
        <v>27</v>
      </c>
      <c r="J15" s="165">
        <v>8</v>
      </c>
      <c r="K15" s="119">
        <v>11</v>
      </c>
      <c r="L15" s="120">
        <f t="shared" si="2"/>
        <v>1189.090909090909</v>
      </c>
      <c r="M15" s="116">
        <f t="shared" si="27"/>
        <v>106</v>
      </c>
      <c r="N15" s="121">
        <f t="shared" si="28"/>
        <v>100</v>
      </c>
      <c r="O15" s="122">
        <v>28</v>
      </c>
      <c r="P15" s="123">
        <v>0</v>
      </c>
      <c r="Q15" s="124">
        <v>30</v>
      </c>
      <c r="R15" s="138">
        <v>2</v>
      </c>
      <c r="S15" s="126">
        <v>22</v>
      </c>
      <c r="T15" s="128">
        <v>0</v>
      </c>
      <c r="U15" s="124">
        <v>6</v>
      </c>
      <c r="V15" s="128">
        <v>2</v>
      </c>
      <c r="W15" s="126">
        <v>2</v>
      </c>
      <c r="X15" s="128">
        <v>0</v>
      </c>
      <c r="Y15" s="126">
        <v>10</v>
      </c>
      <c r="Z15" s="128">
        <v>0</v>
      </c>
      <c r="AA15" s="126">
        <v>24</v>
      </c>
      <c r="AB15" s="138">
        <v>0</v>
      </c>
      <c r="AC15" s="122">
        <v>32</v>
      </c>
      <c r="AD15" s="123">
        <v>0</v>
      </c>
      <c r="AE15" s="129">
        <v>17</v>
      </c>
      <c r="AF15" s="138">
        <v>2</v>
      </c>
      <c r="AG15" s="124">
        <v>34</v>
      </c>
      <c r="AH15" s="128">
        <v>2</v>
      </c>
      <c r="AI15" s="124">
        <v>16</v>
      </c>
      <c r="AJ15" s="128">
        <v>0</v>
      </c>
      <c r="AK15" s="99"/>
      <c r="AL15" s="100">
        <f t="shared" si="3"/>
        <v>8</v>
      </c>
      <c r="AM15" s="99"/>
      <c r="AN15" s="130">
        <f t="shared" si="4"/>
        <v>1082</v>
      </c>
      <c r="AO15" s="108">
        <f t="shared" si="5"/>
        <v>1060</v>
      </c>
      <c r="AP15" s="131">
        <f t="shared" si="6"/>
        <v>1196</v>
      </c>
      <c r="AQ15" s="108">
        <f t="shared" si="7"/>
        <v>1396</v>
      </c>
      <c r="AR15" s="131">
        <f t="shared" si="8"/>
        <v>1441</v>
      </c>
      <c r="AS15" s="131">
        <f t="shared" si="9"/>
        <v>1316</v>
      </c>
      <c r="AT15" s="131">
        <f t="shared" si="10"/>
        <v>1158</v>
      </c>
      <c r="AU15" s="131">
        <f t="shared" si="11"/>
        <v>1000</v>
      </c>
      <c r="AV15" s="108">
        <f t="shared" si="12"/>
        <v>1215</v>
      </c>
      <c r="AW15" s="131">
        <f t="shared" si="13"/>
        <v>1000</v>
      </c>
      <c r="AX15" s="131">
        <f t="shared" si="14"/>
        <v>1216</v>
      </c>
      <c r="AY15" s="55"/>
      <c r="AZ15" s="132">
        <f t="shared" si="15"/>
        <v>10</v>
      </c>
      <c r="BA15" s="133">
        <f t="shared" si="16"/>
        <v>6</v>
      </c>
      <c r="BB15" s="133">
        <f t="shared" si="24"/>
        <v>10</v>
      </c>
      <c r="BC15" s="106">
        <f t="shared" si="17"/>
        <v>12</v>
      </c>
      <c r="BD15" s="133">
        <f t="shared" si="18"/>
        <v>14</v>
      </c>
      <c r="BE15" s="133">
        <f t="shared" si="19"/>
        <v>12</v>
      </c>
      <c r="BF15" s="133">
        <f t="shared" si="25"/>
        <v>10</v>
      </c>
      <c r="BG15" s="133">
        <f t="shared" si="20"/>
        <v>8</v>
      </c>
      <c r="BH15" s="133">
        <f t="shared" si="21"/>
        <v>6</v>
      </c>
      <c r="BI15" s="133">
        <f t="shared" si="22"/>
        <v>8</v>
      </c>
      <c r="BJ15" s="133">
        <f t="shared" si="23"/>
        <v>10</v>
      </c>
      <c r="BK15" s="107">
        <f t="shared" si="29"/>
        <v>106</v>
      </c>
      <c r="BL15" s="108">
        <f t="shared" si="30"/>
        <v>6</v>
      </c>
      <c r="BM15" s="108">
        <f t="shared" si="31"/>
        <v>14</v>
      </c>
      <c r="BN15" s="109">
        <f t="shared" si="32"/>
        <v>100</v>
      </c>
      <c r="BO15" s="60"/>
    </row>
    <row r="16" spans="1:67" ht="13.8" x14ac:dyDescent="0.25">
      <c r="A16" s="110">
        <v>12</v>
      </c>
      <c r="B16" s="111" t="s">
        <v>106</v>
      </c>
      <c r="C16" s="134" t="s">
        <v>6</v>
      </c>
      <c r="D16" s="161"/>
      <c r="E16" s="114">
        <f t="shared" si="26"/>
        <v>1261.8</v>
      </c>
      <c r="F16" s="115">
        <f t="shared" si="0"/>
        <v>10.800000000000018</v>
      </c>
      <c r="G16" s="113">
        <v>1251</v>
      </c>
      <c r="H16" s="116">
        <f t="shared" si="1"/>
        <v>-3.6363636363637397</v>
      </c>
      <c r="I16" s="205">
        <v>13</v>
      </c>
      <c r="J16" s="118">
        <v>12</v>
      </c>
      <c r="K16" s="119">
        <v>11</v>
      </c>
      <c r="L16" s="120">
        <f t="shared" si="2"/>
        <v>1254.6363636363637</v>
      </c>
      <c r="M16" s="116">
        <f t="shared" si="27"/>
        <v>130</v>
      </c>
      <c r="N16" s="121">
        <f t="shared" si="28"/>
        <v>124</v>
      </c>
      <c r="O16" s="122">
        <v>29</v>
      </c>
      <c r="P16" s="123">
        <v>2</v>
      </c>
      <c r="Q16" s="124">
        <v>25</v>
      </c>
      <c r="R16" s="138">
        <v>2</v>
      </c>
      <c r="S16" s="126">
        <v>23</v>
      </c>
      <c r="T16" s="128">
        <v>0</v>
      </c>
      <c r="U16" s="124">
        <v>13</v>
      </c>
      <c r="V16" s="128">
        <v>2</v>
      </c>
      <c r="W16" s="126">
        <v>4</v>
      </c>
      <c r="X16" s="128">
        <v>0</v>
      </c>
      <c r="Y16" s="126">
        <v>5</v>
      </c>
      <c r="Z16" s="128">
        <v>0</v>
      </c>
      <c r="AA16" s="126">
        <v>10</v>
      </c>
      <c r="AB16" s="138">
        <v>0</v>
      </c>
      <c r="AC16" s="122">
        <v>33</v>
      </c>
      <c r="AD16" s="123">
        <v>2</v>
      </c>
      <c r="AE16" s="129">
        <v>21</v>
      </c>
      <c r="AF16" s="138">
        <v>2</v>
      </c>
      <c r="AG16" s="124">
        <v>6</v>
      </c>
      <c r="AH16" s="128">
        <v>2</v>
      </c>
      <c r="AI16" s="124">
        <v>1</v>
      </c>
      <c r="AJ16" s="128">
        <v>0</v>
      </c>
      <c r="AK16" s="99"/>
      <c r="AL16" s="100">
        <f t="shared" si="3"/>
        <v>12</v>
      </c>
      <c r="AM16" s="99"/>
      <c r="AN16" s="130">
        <f t="shared" si="4"/>
        <v>1064</v>
      </c>
      <c r="AO16" s="108">
        <f t="shared" si="5"/>
        <v>1125</v>
      </c>
      <c r="AP16" s="131">
        <f t="shared" si="6"/>
        <v>1180</v>
      </c>
      <c r="AQ16" s="108">
        <f t="shared" si="7"/>
        <v>1228</v>
      </c>
      <c r="AR16" s="131">
        <f t="shared" si="8"/>
        <v>1406</v>
      </c>
      <c r="AS16" s="131">
        <f t="shared" si="9"/>
        <v>1406</v>
      </c>
      <c r="AT16" s="131">
        <f t="shared" si="10"/>
        <v>1316</v>
      </c>
      <c r="AU16" s="131">
        <f t="shared" si="11"/>
        <v>1000</v>
      </c>
      <c r="AV16" s="108">
        <f t="shared" si="12"/>
        <v>1199</v>
      </c>
      <c r="AW16" s="131">
        <f t="shared" si="13"/>
        <v>1396</v>
      </c>
      <c r="AX16" s="131">
        <f t="shared" si="14"/>
        <v>1481</v>
      </c>
      <c r="AY16" s="55"/>
      <c r="AZ16" s="132">
        <f t="shared" si="15"/>
        <v>10</v>
      </c>
      <c r="BA16" s="133">
        <f t="shared" si="16"/>
        <v>10</v>
      </c>
      <c r="BB16" s="133">
        <f t="shared" si="24"/>
        <v>16</v>
      </c>
      <c r="BC16" s="106">
        <f t="shared" si="17"/>
        <v>12</v>
      </c>
      <c r="BD16" s="133">
        <f t="shared" si="18"/>
        <v>14</v>
      </c>
      <c r="BE16" s="133">
        <f t="shared" si="19"/>
        <v>16</v>
      </c>
      <c r="BF16" s="133">
        <f t="shared" si="25"/>
        <v>12</v>
      </c>
      <c r="BG16" s="133">
        <f t="shared" si="20"/>
        <v>6</v>
      </c>
      <c r="BH16" s="133">
        <f t="shared" si="21"/>
        <v>8</v>
      </c>
      <c r="BI16" s="133">
        <f t="shared" si="22"/>
        <v>12</v>
      </c>
      <c r="BJ16" s="133">
        <f t="shared" si="23"/>
        <v>14</v>
      </c>
      <c r="BK16" s="107">
        <f t="shared" si="29"/>
        <v>130</v>
      </c>
      <c r="BL16" s="108">
        <f t="shared" si="30"/>
        <v>6</v>
      </c>
      <c r="BM16" s="108">
        <f t="shared" si="31"/>
        <v>16</v>
      </c>
      <c r="BN16" s="109">
        <f t="shared" si="32"/>
        <v>124</v>
      </c>
      <c r="BO16" s="60"/>
    </row>
    <row r="17" spans="1:67" ht="13.8" x14ac:dyDescent="0.25">
      <c r="A17" s="110">
        <v>13</v>
      </c>
      <c r="B17" s="111" t="s">
        <v>171</v>
      </c>
      <c r="C17" s="134" t="s">
        <v>170</v>
      </c>
      <c r="D17" s="113"/>
      <c r="E17" s="114">
        <f t="shared" si="26"/>
        <v>1221.7</v>
      </c>
      <c r="F17" s="115">
        <f t="shared" si="0"/>
        <v>-6.2999999999999723</v>
      </c>
      <c r="G17" s="113">
        <v>1228</v>
      </c>
      <c r="H17" s="116">
        <f t="shared" si="1"/>
        <v>74.090909090909008</v>
      </c>
      <c r="I17" s="205">
        <v>16</v>
      </c>
      <c r="J17" s="165">
        <v>12</v>
      </c>
      <c r="K17" s="119">
        <v>11</v>
      </c>
      <c r="L17" s="120">
        <f t="shared" si="2"/>
        <v>1153.909090909091</v>
      </c>
      <c r="M17" s="116">
        <f t="shared" si="27"/>
        <v>114</v>
      </c>
      <c r="N17" s="121">
        <f t="shared" si="28"/>
        <v>108</v>
      </c>
      <c r="O17" s="122">
        <v>30</v>
      </c>
      <c r="P17" s="123">
        <v>2</v>
      </c>
      <c r="Q17" s="124">
        <v>28</v>
      </c>
      <c r="R17" s="138">
        <v>0</v>
      </c>
      <c r="S17" s="126">
        <v>31</v>
      </c>
      <c r="T17" s="128">
        <v>2</v>
      </c>
      <c r="U17" s="124">
        <v>12</v>
      </c>
      <c r="V17" s="128">
        <v>0</v>
      </c>
      <c r="W17" s="126">
        <v>20</v>
      </c>
      <c r="X17" s="128">
        <v>0</v>
      </c>
      <c r="Y17" s="126">
        <v>24</v>
      </c>
      <c r="Z17" s="128">
        <v>2</v>
      </c>
      <c r="AA17" s="126">
        <v>2</v>
      </c>
      <c r="AB17" s="138">
        <v>0</v>
      </c>
      <c r="AC17" s="122">
        <v>22</v>
      </c>
      <c r="AD17" s="123">
        <v>0</v>
      </c>
      <c r="AE17" s="129">
        <v>32</v>
      </c>
      <c r="AF17" s="138">
        <v>2</v>
      </c>
      <c r="AG17" s="124">
        <v>16</v>
      </c>
      <c r="AH17" s="128">
        <v>2</v>
      </c>
      <c r="AI17" s="124">
        <v>29</v>
      </c>
      <c r="AJ17" s="128">
        <v>2</v>
      </c>
      <c r="AK17" s="99"/>
      <c r="AL17" s="100">
        <f t="shared" si="3"/>
        <v>12</v>
      </c>
      <c r="AM17" s="99"/>
      <c r="AN17" s="130">
        <f t="shared" si="4"/>
        <v>1060</v>
      </c>
      <c r="AO17" s="108">
        <f t="shared" si="5"/>
        <v>1082</v>
      </c>
      <c r="AP17" s="131">
        <f t="shared" si="6"/>
        <v>1015</v>
      </c>
      <c r="AQ17" s="108">
        <f t="shared" si="7"/>
        <v>1251</v>
      </c>
      <c r="AR17" s="131">
        <f t="shared" si="8"/>
        <v>1210</v>
      </c>
      <c r="AS17" s="131">
        <f t="shared" si="9"/>
        <v>1158</v>
      </c>
      <c r="AT17" s="131">
        <f t="shared" si="10"/>
        <v>1441</v>
      </c>
      <c r="AU17" s="131">
        <f t="shared" si="11"/>
        <v>1196</v>
      </c>
      <c r="AV17" s="108">
        <f t="shared" si="12"/>
        <v>1000</v>
      </c>
      <c r="AW17" s="131">
        <f t="shared" si="13"/>
        <v>1216</v>
      </c>
      <c r="AX17" s="131">
        <f t="shared" si="14"/>
        <v>1064</v>
      </c>
      <c r="AY17" s="55"/>
      <c r="AZ17" s="132">
        <f t="shared" si="15"/>
        <v>6</v>
      </c>
      <c r="BA17" s="133">
        <f t="shared" si="16"/>
        <v>10</v>
      </c>
      <c r="BB17" s="133">
        <f t="shared" si="24"/>
        <v>10</v>
      </c>
      <c r="BC17" s="106">
        <f t="shared" si="17"/>
        <v>12</v>
      </c>
      <c r="BD17" s="133">
        <f t="shared" si="18"/>
        <v>14</v>
      </c>
      <c r="BE17" s="133">
        <f t="shared" si="19"/>
        <v>10</v>
      </c>
      <c r="BF17" s="133">
        <f t="shared" si="25"/>
        <v>14</v>
      </c>
      <c r="BG17" s="133">
        <f t="shared" si="20"/>
        <v>10</v>
      </c>
      <c r="BH17" s="133">
        <f t="shared" si="21"/>
        <v>8</v>
      </c>
      <c r="BI17" s="133">
        <f t="shared" si="22"/>
        <v>10</v>
      </c>
      <c r="BJ17" s="133">
        <f t="shared" si="23"/>
        <v>10</v>
      </c>
      <c r="BK17" s="107">
        <f t="shared" si="29"/>
        <v>114</v>
      </c>
      <c r="BL17" s="108">
        <f t="shared" si="30"/>
        <v>6</v>
      </c>
      <c r="BM17" s="108">
        <f t="shared" si="31"/>
        <v>14</v>
      </c>
      <c r="BN17" s="109">
        <f t="shared" si="32"/>
        <v>108</v>
      </c>
      <c r="BO17" s="60"/>
    </row>
    <row r="18" spans="1:67" ht="13.8" x14ac:dyDescent="0.25">
      <c r="A18" s="110">
        <v>14</v>
      </c>
      <c r="B18" s="111" t="s">
        <v>35</v>
      </c>
      <c r="C18" s="134" t="s">
        <v>33</v>
      </c>
      <c r="D18" s="113"/>
      <c r="E18" s="114">
        <f t="shared" si="26"/>
        <v>1174.56</v>
      </c>
      <c r="F18" s="115">
        <f t="shared" si="0"/>
        <v>-53.44</v>
      </c>
      <c r="G18" s="113">
        <v>1228</v>
      </c>
      <c r="H18" s="116">
        <f t="shared" si="1"/>
        <v>106.5454545454545</v>
      </c>
      <c r="I18" s="205">
        <v>28</v>
      </c>
      <c r="J18" s="118">
        <v>8</v>
      </c>
      <c r="K18" s="119">
        <v>11</v>
      </c>
      <c r="L18" s="120">
        <f t="shared" si="2"/>
        <v>1121.4545454545455</v>
      </c>
      <c r="M18" s="116">
        <f t="shared" si="27"/>
        <v>106</v>
      </c>
      <c r="N18" s="121">
        <f t="shared" si="28"/>
        <v>100</v>
      </c>
      <c r="O18" s="122">
        <v>31</v>
      </c>
      <c r="P18" s="123">
        <v>0</v>
      </c>
      <c r="Q18" s="124">
        <v>29</v>
      </c>
      <c r="R18" s="138">
        <v>0</v>
      </c>
      <c r="S18" s="126">
        <v>32</v>
      </c>
      <c r="T18" s="128">
        <v>2</v>
      </c>
      <c r="U18" s="124">
        <v>18</v>
      </c>
      <c r="V18" s="128">
        <v>0</v>
      </c>
      <c r="W18" s="126">
        <v>6</v>
      </c>
      <c r="X18" s="128">
        <v>2</v>
      </c>
      <c r="Y18" s="126">
        <v>33</v>
      </c>
      <c r="Z18" s="128">
        <v>2</v>
      </c>
      <c r="AA18" s="126">
        <v>7</v>
      </c>
      <c r="AB18" s="138">
        <v>0</v>
      </c>
      <c r="AC18" s="122">
        <v>24</v>
      </c>
      <c r="AD18" s="123">
        <v>0</v>
      </c>
      <c r="AE18" s="129">
        <v>28</v>
      </c>
      <c r="AF18" s="138">
        <v>0</v>
      </c>
      <c r="AG18" s="124">
        <v>30</v>
      </c>
      <c r="AH18" s="128">
        <v>2</v>
      </c>
      <c r="AI18" s="124">
        <v>34</v>
      </c>
      <c r="AJ18" s="128">
        <v>0</v>
      </c>
      <c r="AK18" s="99"/>
      <c r="AL18" s="100">
        <f t="shared" si="3"/>
        <v>8</v>
      </c>
      <c r="AM18" s="99"/>
      <c r="AN18" s="130">
        <f t="shared" si="4"/>
        <v>1015</v>
      </c>
      <c r="AO18" s="108">
        <f t="shared" si="5"/>
        <v>1064</v>
      </c>
      <c r="AP18" s="131">
        <f t="shared" si="6"/>
        <v>1000</v>
      </c>
      <c r="AQ18" s="108">
        <f t="shared" si="7"/>
        <v>1213</v>
      </c>
      <c r="AR18" s="131">
        <f t="shared" si="8"/>
        <v>1396</v>
      </c>
      <c r="AS18" s="131">
        <f t="shared" si="9"/>
        <v>1000</v>
      </c>
      <c r="AT18" s="131">
        <f t="shared" si="10"/>
        <v>1348</v>
      </c>
      <c r="AU18" s="131">
        <f t="shared" si="11"/>
        <v>1158</v>
      </c>
      <c r="AV18" s="108">
        <f t="shared" si="12"/>
        <v>1082</v>
      </c>
      <c r="AW18" s="131">
        <f t="shared" si="13"/>
        <v>1060</v>
      </c>
      <c r="AX18" s="131">
        <f t="shared" si="14"/>
        <v>1000</v>
      </c>
      <c r="AY18" s="55"/>
      <c r="AZ18" s="132">
        <f t="shared" si="15"/>
        <v>10</v>
      </c>
      <c r="BA18" s="133">
        <f t="shared" si="16"/>
        <v>10</v>
      </c>
      <c r="BB18" s="133">
        <f t="shared" si="24"/>
        <v>8</v>
      </c>
      <c r="BC18" s="106">
        <f t="shared" si="17"/>
        <v>12</v>
      </c>
      <c r="BD18" s="133">
        <f t="shared" si="18"/>
        <v>12</v>
      </c>
      <c r="BE18" s="133">
        <f t="shared" si="19"/>
        <v>6</v>
      </c>
      <c r="BF18" s="133">
        <f t="shared" si="25"/>
        <v>14</v>
      </c>
      <c r="BG18" s="133">
        <f t="shared" si="20"/>
        <v>10</v>
      </c>
      <c r="BH18" s="133">
        <f t="shared" si="21"/>
        <v>10</v>
      </c>
      <c r="BI18" s="133">
        <f t="shared" si="22"/>
        <v>6</v>
      </c>
      <c r="BJ18" s="133">
        <f t="shared" si="23"/>
        <v>8</v>
      </c>
      <c r="BK18" s="107">
        <f t="shared" si="29"/>
        <v>106</v>
      </c>
      <c r="BL18" s="108">
        <f t="shared" si="30"/>
        <v>6</v>
      </c>
      <c r="BM18" s="108">
        <f t="shared" si="31"/>
        <v>14</v>
      </c>
      <c r="BN18" s="109">
        <f t="shared" si="32"/>
        <v>100</v>
      </c>
      <c r="BO18" s="60"/>
    </row>
    <row r="19" spans="1:67" ht="13.8" x14ac:dyDescent="0.25">
      <c r="A19" s="110">
        <v>15</v>
      </c>
      <c r="B19" s="111" t="s">
        <v>172</v>
      </c>
      <c r="C19" s="134" t="s">
        <v>108</v>
      </c>
      <c r="D19" s="113"/>
      <c r="E19" s="114">
        <f t="shared" si="26"/>
        <v>1186.8599999999999</v>
      </c>
      <c r="F19" s="115">
        <f t="shared" si="0"/>
        <v>-37.140000000000022</v>
      </c>
      <c r="G19" s="113">
        <v>1224</v>
      </c>
      <c r="H19" s="116">
        <f t="shared" si="1"/>
        <v>32.454545454545496</v>
      </c>
      <c r="I19" s="205">
        <v>26</v>
      </c>
      <c r="J19" s="118">
        <v>8</v>
      </c>
      <c r="K19" s="119">
        <v>11</v>
      </c>
      <c r="L19" s="120">
        <f t="shared" si="2"/>
        <v>1191.5454545454545</v>
      </c>
      <c r="M19" s="116">
        <f t="shared" si="27"/>
        <v>108</v>
      </c>
      <c r="N19" s="121">
        <f t="shared" si="28"/>
        <v>104</v>
      </c>
      <c r="O19" s="122">
        <v>32</v>
      </c>
      <c r="P19" s="123">
        <v>2</v>
      </c>
      <c r="Q19" s="124">
        <v>3</v>
      </c>
      <c r="R19" s="138">
        <v>0</v>
      </c>
      <c r="S19" s="126">
        <v>1</v>
      </c>
      <c r="T19" s="128">
        <v>0</v>
      </c>
      <c r="U19" s="124">
        <v>31</v>
      </c>
      <c r="V19" s="128">
        <v>0</v>
      </c>
      <c r="W19" s="126">
        <v>34</v>
      </c>
      <c r="X19" s="128">
        <v>0</v>
      </c>
      <c r="Y19" s="126">
        <v>30</v>
      </c>
      <c r="Z19" s="128">
        <v>2</v>
      </c>
      <c r="AA19" s="126">
        <v>6</v>
      </c>
      <c r="AB19" s="138">
        <v>0</v>
      </c>
      <c r="AC19" s="122">
        <v>18</v>
      </c>
      <c r="AD19" s="123">
        <v>0</v>
      </c>
      <c r="AE19" s="129">
        <v>27</v>
      </c>
      <c r="AF19" s="138">
        <v>2</v>
      </c>
      <c r="AG19" s="124">
        <v>17</v>
      </c>
      <c r="AH19" s="128">
        <v>2</v>
      </c>
      <c r="AI19" s="124">
        <v>22</v>
      </c>
      <c r="AJ19" s="128">
        <v>0</v>
      </c>
      <c r="AK19" s="99"/>
      <c r="AL19" s="100">
        <f t="shared" si="3"/>
        <v>8</v>
      </c>
      <c r="AM19" s="99"/>
      <c r="AN19" s="130">
        <f t="shared" si="4"/>
        <v>1000</v>
      </c>
      <c r="AO19" s="108">
        <f t="shared" si="5"/>
        <v>1441</v>
      </c>
      <c r="AP19" s="131">
        <f t="shared" si="6"/>
        <v>1481</v>
      </c>
      <c r="AQ19" s="108">
        <f t="shared" si="7"/>
        <v>1015</v>
      </c>
      <c r="AR19" s="131">
        <f t="shared" si="8"/>
        <v>1000</v>
      </c>
      <c r="AS19" s="131">
        <f t="shared" si="9"/>
        <v>1060</v>
      </c>
      <c r="AT19" s="131">
        <f t="shared" si="10"/>
        <v>1396</v>
      </c>
      <c r="AU19" s="131">
        <f t="shared" si="11"/>
        <v>1213</v>
      </c>
      <c r="AV19" s="108">
        <f t="shared" si="12"/>
        <v>1090</v>
      </c>
      <c r="AW19" s="131">
        <f t="shared" si="13"/>
        <v>1215</v>
      </c>
      <c r="AX19" s="131">
        <f t="shared" si="14"/>
        <v>1196</v>
      </c>
      <c r="AY19" s="55"/>
      <c r="AZ19" s="132">
        <f t="shared" si="15"/>
        <v>8</v>
      </c>
      <c r="BA19" s="133">
        <f t="shared" si="16"/>
        <v>18</v>
      </c>
      <c r="BB19" s="133">
        <f t="shared" si="24"/>
        <v>14</v>
      </c>
      <c r="BC19" s="106">
        <f t="shared" si="17"/>
        <v>10</v>
      </c>
      <c r="BD19" s="133">
        <f t="shared" si="18"/>
        <v>8</v>
      </c>
      <c r="BE19" s="133">
        <f t="shared" si="19"/>
        <v>6</v>
      </c>
      <c r="BF19" s="133">
        <f t="shared" si="25"/>
        <v>12</v>
      </c>
      <c r="BG19" s="133">
        <f t="shared" si="20"/>
        <v>12</v>
      </c>
      <c r="BH19" s="133">
        <f t="shared" si="21"/>
        <v>4</v>
      </c>
      <c r="BI19" s="133">
        <f t="shared" si="22"/>
        <v>6</v>
      </c>
      <c r="BJ19" s="133">
        <f t="shared" si="23"/>
        <v>10</v>
      </c>
      <c r="BK19" s="107">
        <f t="shared" si="29"/>
        <v>108</v>
      </c>
      <c r="BL19" s="108">
        <f t="shared" si="30"/>
        <v>4</v>
      </c>
      <c r="BM19" s="108">
        <f t="shared" si="31"/>
        <v>18</v>
      </c>
      <c r="BN19" s="109">
        <f t="shared" si="32"/>
        <v>104</v>
      </c>
      <c r="BO19" s="60"/>
    </row>
    <row r="20" spans="1:67" ht="13.8" x14ac:dyDescent="0.25">
      <c r="A20" s="110">
        <v>16</v>
      </c>
      <c r="B20" s="111" t="s">
        <v>138</v>
      </c>
      <c r="C20" s="134" t="s">
        <v>6</v>
      </c>
      <c r="D20" s="113"/>
      <c r="E20" s="114">
        <f t="shared" si="26"/>
        <v>1219.92</v>
      </c>
      <c r="F20" s="115">
        <f t="shared" si="0"/>
        <v>3.9199999999999946</v>
      </c>
      <c r="G20" s="113">
        <v>1216</v>
      </c>
      <c r="H20" s="116">
        <f t="shared" si="1"/>
        <v>-63.272727272727252</v>
      </c>
      <c r="I20" s="205">
        <v>18</v>
      </c>
      <c r="J20" s="118">
        <v>10</v>
      </c>
      <c r="K20" s="119">
        <v>11</v>
      </c>
      <c r="L20" s="120">
        <f t="shared" si="2"/>
        <v>1279.2727272727273</v>
      </c>
      <c r="M20" s="116">
        <f t="shared" si="27"/>
        <v>134</v>
      </c>
      <c r="N20" s="121">
        <f t="shared" si="28"/>
        <v>128</v>
      </c>
      <c r="O20" s="122">
        <v>33</v>
      </c>
      <c r="P20" s="123">
        <v>2</v>
      </c>
      <c r="Q20" s="124">
        <v>5</v>
      </c>
      <c r="R20" s="138">
        <v>2</v>
      </c>
      <c r="S20" s="126">
        <v>3</v>
      </c>
      <c r="T20" s="128">
        <v>0</v>
      </c>
      <c r="U20" s="124">
        <v>21</v>
      </c>
      <c r="V20" s="128">
        <v>2</v>
      </c>
      <c r="W20" s="126">
        <v>1</v>
      </c>
      <c r="X20" s="128">
        <v>0</v>
      </c>
      <c r="Y20" s="126">
        <v>25</v>
      </c>
      <c r="Z20" s="128">
        <v>2</v>
      </c>
      <c r="AA20" s="126">
        <v>23</v>
      </c>
      <c r="AB20" s="138">
        <v>0</v>
      </c>
      <c r="AC20" s="122">
        <v>9</v>
      </c>
      <c r="AD20" s="123">
        <v>0</v>
      </c>
      <c r="AE20" s="129">
        <v>6</v>
      </c>
      <c r="AF20" s="138">
        <v>0</v>
      </c>
      <c r="AG20" s="124">
        <v>13</v>
      </c>
      <c r="AH20" s="128">
        <v>0</v>
      </c>
      <c r="AI20" s="124">
        <v>11</v>
      </c>
      <c r="AJ20" s="128">
        <v>2</v>
      </c>
      <c r="AK20" s="99"/>
      <c r="AL20" s="100">
        <f t="shared" si="3"/>
        <v>10</v>
      </c>
      <c r="AM20" s="99"/>
      <c r="AN20" s="130">
        <f t="shared" si="4"/>
        <v>1000</v>
      </c>
      <c r="AO20" s="108">
        <f t="shared" si="5"/>
        <v>1406</v>
      </c>
      <c r="AP20" s="131">
        <f t="shared" si="6"/>
        <v>1441</v>
      </c>
      <c r="AQ20" s="108">
        <f t="shared" si="7"/>
        <v>1199</v>
      </c>
      <c r="AR20" s="131">
        <f t="shared" si="8"/>
        <v>1481</v>
      </c>
      <c r="AS20" s="131">
        <f t="shared" si="9"/>
        <v>1125</v>
      </c>
      <c r="AT20" s="131">
        <f t="shared" si="10"/>
        <v>1180</v>
      </c>
      <c r="AU20" s="131">
        <f t="shared" si="11"/>
        <v>1336</v>
      </c>
      <c r="AV20" s="108">
        <f t="shared" si="12"/>
        <v>1396</v>
      </c>
      <c r="AW20" s="131">
        <f t="shared" si="13"/>
        <v>1228</v>
      </c>
      <c r="AX20" s="131">
        <f t="shared" si="14"/>
        <v>1280</v>
      </c>
      <c r="AY20" s="55"/>
      <c r="AZ20" s="132">
        <f t="shared" si="15"/>
        <v>6</v>
      </c>
      <c r="BA20" s="133">
        <f t="shared" si="16"/>
        <v>16</v>
      </c>
      <c r="BB20" s="133">
        <f t="shared" si="24"/>
        <v>18</v>
      </c>
      <c r="BC20" s="106">
        <f t="shared" si="17"/>
        <v>8</v>
      </c>
      <c r="BD20" s="133">
        <f t="shared" si="18"/>
        <v>14</v>
      </c>
      <c r="BE20" s="133">
        <f t="shared" si="19"/>
        <v>10</v>
      </c>
      <c r="BF20" s="133">
        <f t="shared" si="25"/>
        <v>16</v>
      </c>
      <c r="BG20" s="133">
        <f t="shared" si="20"/>
        <v>14</v>
      </c>
      <c r="BH20" s="133">
        <f t="shared" si="21"/>
        <v>12</v>
      </c>
      <c r="BI20" s="133">
        <f t="shared" si="22"/>
        <v>12</v>
      </c>
      <c r="BJ20" s="133">
        <f t="shared" si="23"/>
        <v>8</v>
      </c>
      <c r="BK20" s="107">
        <f t="shared" si="29"/>
        <v>134</v>
      </c>
      <c r="BL20" s="108">
        <f t="shared" si="30"/>
        <v>6</v>
      </c>
      <c r="BM20" s="108">
        <f t="shared" si="31"/>
        <v>18</v>
      </c>
      <c r="BN20" s="109">
        <f t="shared" si="32"/>
        <v>128</v>
      </c>
      <c r="BO20" s="60"/>
    </row>
    <row r="21" spans="1:67" ht="13.8" x14ac:dyDescent="0.25">
      <c r="A21" s="110">
        <v>17</v>
      </c>
      <c r="B21" s="111" t="s">
        <v>109</v>
      </c>
      <c r="C21" s="134" t="s">
        <v>7</v>
      </c>
      <c r="D21" s="113"/>
      <c r="E21" s="114">
        <f t="shared" si="26"/>
        <v>1153.2</v>
      </c>
      <c r="F21" s="115">
        <f t="shared" si="0"/>
        <v>-61.800000000000011</v>
      </c>
      <c r="G21" s="163">
        <v>1215</v>
      </c>
      <c r="H21" s="116">
        <f t="shared" si="1"/>
        <v>53.63636363636374</v>
      </c>
      <c r="I21" s="205">
        <v>31</v>
      </c>
      <c r="J21" s="118">
        <v>6</v>
      </c>
      <c r="K21" s="119">
        <v>11</v>
      </c>
      <c r="L21" s="120">
        <f t="shared" si="2"/>
        <v>1161.3636363636363</v>
      </c>
      <c r="M21" s="116">
        <f t="shared" si="27"/>
        <v>100</v>
      </c>
      <c r="N21" s="121">
        <f t="shared" si="28"/>
        <v>96</v>
      </c>
      <c r="O21" s="122">
        <v>34</v>
      </c>
      <c r="P21" s="123">
        <v>2</v>
      </c>
      <c r="Q21" s="124">
        <v>4</v>
      </c>
      <c r="R21" s="138">
        <v>0</v>
      </c>
      <c r="S21" s="126">
        <v>2</v>
      </c>
      <c r="T21" s="128">
        <v>0</v>
      </c>
      <c r="U21" s="124">
        <v>24</v>
      </c>
      <c r="V21" s="128">
        <v>0</v>
      </c>
      <c r="W21" s="126">
        <v>26</v>
      </c>
      <c r="X21" s="128">
        <v>0</v>
      </c>
      <c r="Y21" s="126">
        <v>32</v>
      </c>
      <c r="Z21" s="128">
        <v>0</v>
      </c>
      <c r="AA21" s="126">
        <v>30</v>
      </c>
      <c r="AB21" s="138">
        <v>0</v>
      </c>
      <c r="AC21" s="122">
        <v>27</v>
      </c>
      <c r="AD21" s="123">
        <v>2</v>
      </c>
      <c r="AE21" s="129">
        <v>11</v>
      </c>
      <c r="AF21" s="138">
        <v>0</v>
      </c>
      <c r="AG21" s="124">
        <v>15</v>
      </c>
      <c r="AH21" s="128">
        <v>0</v>
      </c>
      <c r="AI21" s="124">
        <v>33</v>
      </c>
      <c r="AJ21" s="128">
        <v>2</v>
      </c>
      <c r="AK21" s="99"/>
      <c r="AL21" s="100">
        <f t="shared" si="3"/>
        <v>6</v>
      </c>
      <c r="AM21" s="99"/>
      <c r="AN21" s="130">
        <f t="shared" si="4"/>
        <v>1000</v>
      </c>
      <c r="AO21" s="108">
        <f t="shared" si="5"/>
        <v>1406</v>
      </c>
      <c r="AP21" s="131">
        <f t="shared" si="6"/>
        <v>1441</v>
      </c>
      <c r="AQ21" s="108">
        <f t="shared" si="7"/>
        <v>1158</v>
      </c>
      <c r="AR21" s="131">
        <f t="shared" si="8"/>
        <v>1116</v>
      </c>
      <c r="AS21" s="131">
        <f t="shared" si="9"/>
        <v>1000</v>
      </c>
      <c r="AT21" s="131">
        <f t="shared" si="10"/>
        <v>1060</v>
      </c>
      <c r="AU21" s="131">
        <f t="shared" si="11"/>
        <v>1090</v>
      </c>
      <c r="AV21" s="108">
        <f t="shared" si="12"/>
        <v>1280</v>
      </c>
      <c r="AW21" s="131">
        <f t="shared" si="13"/>
        <v>1224</v>
      </c>
      <c r="AX21" s="131">
        <f t="shared" si="14"/>
        <v>1000</v>
      </c>
      <c r="AY21" s="55"/>
      <c r="AZ21" s="132">
        <f t="shared" si="15"/>
        <v>8</v>
      </c>
      <c r="BA21" s="133">
        <f t="shared" si="16"/>
        <v>14</v>
      </c>
      <c r="BB21" s="133">
        <f t="shared" si="24"/>
        <v>14</v>
      </c>
      <c r="BC21" s="106">
        <f t="shared" si="17"/>
        <v>10</v>
      </c>
      <c r="BD21" s="133">
        <f t="shared" si="18"/>
        <v>14</v>
      </c>
      <c r="BE21" s="133">
        <f t="shared" si="19"/>
        <v>8</v>
      </c>
      <c r="BF21" s="133">
        <f t="shared" si="25"/>
        <v>6</v>
      </c>
      <c r="BG21" s="133">
        <f t="shared" si="20"/>
        <v>4</v>
      </c>
      <c r="BH21" s="133">
        <f t="shared" si="21"/>
        <v>8</v>
      </c>
      <c r="BI21" s="133">
        <f t="shared" si="22"/>
        <v>8</v>
      </c>
      <c r="BJ21" s="133">
        <f t="shared" si="23"/>
        <v>6</v>
      </c>
      <c r="BK21" s="107">
        <f t="shared" si="29"/>
        <v>100</v>
      </c>
      <c r="BL21" s="108">
        <f t="shared" si="30"/>
        <v>4</v>
      </c>
      <c r="BM21" s="108">
        <f t="shared" si="31"/>
        <v>14</v>
      </c>
      <c r="BN21" s="109">
        <f t="shared" si="32"/>
        <v>96</v>
      </c>
      <c r="BO21" s="60"/>
    </row>
    <row r="22" spans="1:67" ht="13.8" x14ac:dyDescent="0.25">
      <c r="A22" s="110">
        <v>18</v>
      </c>
      <c r="B22" s="111" t="s">
        <v>31</v>
      </c>
      <c r="C22" s="134" t="s">
        <v>29</v>
      </c>
      <c r="D22" s="113"/>
      <c r="E22" s="114">
        <f t="shared" si="26"/>
        <v>1231.44</v>
      </c>
      <c r="F22" s="115">
        <f t="shared" si="0"/>
        <v>18.439999999999976</v>
      </c>
      <c r="G22" s="113">
        <v>1213</v>
      </c>
      <c r="H22" s="116">
        <f t="shared" si="1"/>
        <v>-38.36363636363626</v>
      </c>
      <c r="I22" s="205">
        <v>15</v>
      </c>
      <c r="J22" s="118">
        <v>12</v>
      </c>
      <c r="K22" s="119">
        <v>11</v>
      </c>
      <c r="L22" s="120">
        <f t="shared" si="2"/>
        <v>1251.3636363636363</v>
      </c>
      <c r="M22" s="116">
        <f t="shared" si="27"/>
        <v>128</v>
      </c>
      <c r="N22" s="121">
        <f t="shared" si="28"/>
        <v>120</v>
      </c>
      <c r="O22" s="122">
        <v>1</v>
      </c>
      <c r="P22" s="123">
        <v>2</v>
      </c>
      <c r="Q22" s="124">
        <v>7</v>
      </c>
      <c r="R22" s="138">
        <v>0</v>
      </c>
      <c r="S22" s="126">
        <v>5</v>
      </c>
      <c r="T22" s="128">
        <v>2</v>
      </c>
      <c r="U22" s="124">
        <v>14</v>
      </c>
      <c r="V22" s="128">
        <v>2</v>
      </c>
      <c r="W22" s="126">
        <v>8</v>
      </c>
      <c r="X22" s="128">
        <v>0</v>
      </c>
      <c r="Y22" s="126">
        <v>21</v>
      </c>
      <c r="Z22" s="128">
        <v>0</v>
      </c>
      <c r="AA22" s="126">
        <v>26</v>
      </c>
      <c r="AB22" s="138">
        <v>0</v>
      </c>
      <c r="AC22" s="122">
        <v>15</v>
      </c>
      <c r="AD22" s="123">
        <v>2</v>
      </c>
      <c r="AE22" s="129">
        <v>29</v>
      </c>
      <c r="AF22" s="138">
        <v>2</v>
      </c>
      <c r="AG22" s="124">
        <v>31</v>
      </c>
      <c r="AH22" s="128">
        <v>2</v>
      </c>
      <c r="AI22" s="124">
        <v>9</v>
      </c>
      <c r="AJ22" s="128">
        <v>0</v>
      </c>
      <c r="AK22" s="99"/>
      <c r="AL22" s="100">
        <f t="shared" si="3"/>
        <v>12</v>
      </c>
      <c r="AM22" s="99"/>
      <c r="AN22" s="130">
        <f t="shared" si="4"/>
        <v>1481</v>
      </c>
      <c r="AO22" s="108">
        <f t="shared" si="5"/>
        <v>1348</v>
      </c>
      <c r="AP22" s="131">
        <f t="shared" si="6"/>
        <v>1406</v>
      </c>
      <c r="AQ22" s="108">
        <f t="shared" si="7"/>
        <v>1228</v>
      </c>
      <c r="AR22" s="131">
        <f t="shared" si="8"/>
        <v>1348</v>
      </c>
      <c r="AS22" s="131">
        <f t="shared" si="9"/>
        <v>1199</v>
      </c>
      <c r="AT22" s="131">
        <f t="shared" si="10"/>
        <v>1116</v>
      </c>
      <c r="AU22" s="131">
        <f t="shared" si="11"/>
        <v>1224</v>
      </c>
      <c r="AV22" s="108">
        <f t="shared" si="12"/>
        <v>1064</v>
      </c>
      <c r="AW22" s="131">
        <f t="shared" si="13"/>
        <v>1015</v>
      </c>
      <c r="AX22" s="131">
        <f t="shared" si="14"/>
        <v>1336</v>
      </c>
      <c r="AY22" s="55"/>
      <c r="AZ22" s="132">
        <f t="shared" si="15"/>
        <v>14</v>
      </c>
      <c r="BA22" s="133">
        <f t="shared" si="16"/>
        <v>14</v>
      </c>
      <c r="BB22" s="133">
        <f t="shared" si="24"/>
        <v>16</v>
      </c>
      <c r="BC22" s="106">
        <f t="shared" si="17"/>
        <v>8</v>
      </c>
      <c r="BD22" s="133">
        <f t="shared" si="18"/>
        <v>12</v>
      </c>
      <c r="BE22" s="133">
        <f t="shared" si="19"/>
        <v>8</v>
      </c>
      <c r="BF22" s="133">
        <f t="shared" si="25"/>
        <v>14</v>
      </c>
      <c r="BG22" s="133">
        <f t="shared" si="20"/>
        <v>8</v>
      </c>
      <c r="BH22" s="133">
        <f t="shared" si="21"/>
        <v>10</v>
      </c>
      <c r="BI22" s="133">
        <f t="shared" si="22"/>
        <v>10</v>
      </c>
      <c r="BJ22" s="133">
        <f t="shared" si="23"/>
        <v>14</v>
      </c>
      <c r="BK22" s="107">
        <f t="shared" si="29"/>
        <v>128</v>
      </c>
      <c r="BL22" s="108">
        <f t="shared" si="30"/>
        <v>8</v>
      </c>
      <c r="BM22" s="108">
        <f t="shared" si="31"/>
        <v>16</v>
      </c>
      <c r="BN22" s="109">
        <f t="shared" si="32"/>
        <v>120</v>
      </c>
      <c r="BO22" s="60"/>
    </row>
    <row r="23" spans="1:67" ht="13.8" x14ac:dyDescent="0.25">
      <c r="A23" s="110">
        <v>19</v>
      </c>
      <c r="B23" s="111" t="s">
        <v>44</v>
      </c>
      <c r="C23" s="134" t="s">
        <v>45</v>
      </c>
      <c r="D23" s="113"/>
      <c r="E23" s="114">
        <f t="shared" si="26"/>
        <v>1261.9000000000001</v>
      </c>
      <c r="F23" s="115">
        <f t="shared" si="0"/>
        <v>49.900000000000006</v>
      </c>
      <c r="G23" s="113">
        <v>1212</v>
      </c>
      <c r="H23" s="116">
        <f t="shared" si="1"/>
        <v>-90.454545454545496</v>
      </c>
      <c r="I23" s="205">
        <v>5</v>
      </c>
      <c r="J23" s="118">
        <v>14</v>
      </c>
      <c r="K23" s="119">
        <v>11</v>
      </c>
      <c r="L23" s="120">
        <f t="shared" si="2"/>
        <v>1302.4545454545455</v>
      </c>
      <c r="M23" s="116">
        <f t="shared" si="27"/>
        <v>152</v>
      </c>
      <c r="N23" s="121">
        <f t="shared" si="28"/>
        <v>142</v>
      </c>
      <c r="O23" s="122">
        <v>2</v>
      </c>
      <c r="P23" s="123">
        <v>2</v>
      </c>
      <c r="Q23" s="124">
        <v>9</v>
      </c>
      <c r="R23" s="138">
        <v>2</v>
      </c>
      <c r="S23" s="126">
        <v>4</v>
      </c>
      <c r="T23" s="128">
        <v>0</v>
      </c>
      <c r="U23" s="124">
        <v>22</v>
      </c>
      <c r="V23" s="128">
        <v>2</v>
      </c>
      <c r="W23" s="126">
        <v>31</v>
      </c>
      <c r="X23" s="128">
        <v>2</v>
      </c>
      <c r="Y23" s="126">
        <v>7</v>
      </c>
      <c r="Z23" s="128">
        <v>2</v>
      </c>
      <c r="AA23" s="126">
        <v>3</v>
      </c>
      <c r="AB23" s="138">
        <v>0</v>
      </c>
      <c r="AC23" s="122">
        <v>23</v>
      </c>
      <c r="AD23" s="123">
        <v>0</v>
      </c>
      <c r="AE23" s="129">
        <v>20</v>
      </c>
      <c r="AF23" s="138">
        <v>2</v>
      </c>
      <c r="AG23" s="124">
        <v>8</v>
      </c>
      <c r="AH23" s="128">
        <v>2</v>
      </c>
      <c r="AI23" s="124">
        <v>5</v>
      </c>
      <c r="AJ23" s="128">
        <v>0</v>
      </c>
      <c r="AK23" s="99"/>
      <c r="AL23" s="100">
        <f t="shared" si="3"/>
        <v>14</v>
      </c>
      <c r="AM23" s="99"/>
      <c r="AN23" s="130">
        <f t="shared" si="4"/>
        <v>1441</v>
      </c>
      <c r="AO23" s="108">
        <f t="shared" si="5"/>
        <v>1336</v>
      </c>
      <c r="AP23" s="131">
        <f t="shared" si="6"/>
        <v>1406</v>
      </c>
      <c r="AQ23" s="108">
        <f t="shared" si="7"/>
        <v>1196</v>
      </c>
      <c r="AR23" s="131">
        <f t="shared" si="8"/>
        <v>1015</v>
      </c>
      <c r="AS23" s="131">
        <f t="shared" si="9"/>
        <v>1348</v>
      </c>
      <c r="AT23" s="131">
        <f t="shared" si="10"/>
        <v>1441</v>
      </c>
      <c r="AU23" s="131">
        <f t="shared" si="11"/>
        <v>1180</v>
      </c>
      <c r="AV23" s="108">
        <f t="shared" si="12"/>
        <v>1210</v>
      </c>
      <c r="AW23" s="131">
        <f t="shared" si="13"/>
        <v>1348</v>
      </c>
      <c r="AX23" s="131">
        <f t="shared" si="14"/>
        <v>1406</v>
      </c>
      <c r="AY23" s="55"/>
      <c r="AZ23" s="132">
        <f t="shared" si="15"/>
        <v>14</v>
      </c>
      <c r="BA23" s="133">
        <f t="shared" si="16"/>
        <v>14</v>
      </c>
      <c r="BB23" s="133">
        <f t="shared" si="24"/>
        <v>14</v>
      </c>
      <c r="BC23" s="106">
        <f t="shared" si="17"/>
        <v>10</v>
      </c>
      <c r="BD23" s="133">
        <f t="shared" si="18"/>
        <v>10</v>
      </c>
      <c r="BE23" s="133">
        <f t="shared" si="19"/>
        <v>14</v>
      </c>
      <c r="BF23" s="133">
        <f t="shared" si="25"/>
        <v>18</v>
      </c>
      <c r="BG23" s="133">
        <f t="shared" si="20"/>
        <v>16</v>
      </c>
      <c r="BH23" s="133">
        <f t="shared" si="21"/>
        <v>14</v>
      </c>
      <c r="BI23" s="133">
        <f t="shared" si="22"/>
        <v>12</v>
      </c>
      <c r="BJ23" s="133">
        <f t="shared" si="23"/>
        <v>16</v>
      </c>
      <c r="BK23" s="107">
        <f t="shared" si="29"/>
        <v>152</v>
      </c>
      <c r="BL23" s="108">
        <f t="shared" si="30"/>
        <v>10</v>
      </c>
      <c r="BM23" s="108">
        <f t="shared" si="31"/>
        <v>18</v>
      </c>
      <c r="BN23" s="109">
        <f t="shared" si="32"/>
        <v>142</v>
      </c>
      <c r="BO23" s="60"/>
    </row>
    <row r="24" spans="1:67" ht="13.8" x14ac:dyDescent="0.25">
      <c r="A24" s="110">
        <v>20</v>
      </c>
      <c r="B24" s="111" t="s">
        <v>41</v>
      </c>
      <c r="C24" s="134" t="s">
        <v>9</v>
      </c>
      <c r="D24" s="113"/>
      <c r="E24" s="114">
        <f t="shared" si="26"/>
        <v>1239.76</v>
      </c>
      <c r="F24" s="115">
        <f t="shared" si="0"/>
        <v>29.760000000000009</v>
      </c>
      <c r="G24" s="113">
        <v>1210</v>
      </c>
      <c r="H24" s="116">
        <f t="shared" si="1"/>
        <v>1.0909090909090082</v>
      </c>
      <c r="I24" s="205">
        <v>8</v>
      </c>
      <c r="J24" s="118">
        <v>14</v>
      </c>
      <c r="K24" s="119">
        <v>11</v>
      </c>
      <c r="L24" s="120">
        <f t="shared" si="2"/>
        <v>1208.909090909091</v>
      </c>
      <c r="M24" s="116">
        <f t="shared" si="27"/>
        <v>136</v>
      </c>
      <c r="N24" s="121">
        <f t="shared" si="28"/>
        <v>128</v>
      </c>
      <c r="O24" s="122">
        <v>3</v>
      </c>
      <c r="P24" s="123">
        <v>0</v>
      </c>
      <c r="Q24" s="124">
        <v>32</v>
      </c>
      <c r="R24" s="138">
        <v>2</v>
      </c>
      <c r="S24" s="126">
        <v>9</v>
      </c>
      <c r="T24" s="128">
        <v>0</v>
      </c>
      <c r="U24" s="124">
        <v>29</v>
      </c>
      <c r="V24" s="128">
        <v>2</v>
      </c>
      <c r="W24" s="126">
        <v>13</v>
      </c>
      <c r="X24" s="128">
        <v>2</v>
      </c>
      <c r="Y24" s="126">
        <v>23</v>
      </c>
      <c r="Z24" s="128">
        <v>0</v>
      </c>
      <c r="AA24" s="126">
        <v>31</v>
      </c>
      <c r="AB24" s="138">
        <v>2</v>
      </c>
      <c r="AC24" s="122">
        <v>10</v>
      </c>
      <c r="AD24" s="123">
        <v>2</v>
      </c>
      <c r="AE24" s="129">
        <v>19</v>
      </c>
      <c r="AF24" s="138">
        <v>0</v>
      </c>
      <c r="AG24" s="124">
        <v>24</v>
      </c>
      <c r="AH24" s="128">
        <v>2</v>
      </c>
      <c r="AI24" s="124">
        <v>8</v>
      </c>
      <c r="AJ24" s="128">
        <v>2</v>
      </c>
      <c r="AK24" s="99"/>
      <c r="AL24" s="100">
        <f t="shared" si="3"/>
        <v>14</v>
      </c>
      <c r="AM24" s="99"/>
      <c r="AN24" s="130">
        <f t="shared" si="4"/>
        <v>1441</v>
      </c>
      <c r="AO24" s="108">
        <f t="shared" si="5"/>
        <v>1000</v>
      </c>
      <c r="AP24" s="131">
        <f t="shared" si="6"/>
        <v>1336</v>
      </c>
      <c r="AQ24" s="108">
        <f t="shared" si="7"/>
        <v>1064</v>
      </c>
      <c r="AR24" s="131">
        <f t="shared" si="8"/>
        <v>1228</v>
      </c>
      <c r="AS24" s="131">
        <f t="shared" si="9"/>
        <v>1180</v>
      </c>
      <c r="AT24" s="131">
        <f t="shared" si="10"/>
        <v>1015</v>
      </c>
      <c r="AU24" s="131">
        <f t="shared" si="11"/>
        <v>1316</v>
      </c>
      <c r="AV24" s="108">
        <f t="shared" si="12"/>
        <v>1212</v>
      </c>
      <c r="AW24" s="131">
        <f t="shared" si="13"/>
        <v>1158</v>
      </c>
      <c r="AX24" s="131">
        <f t="shared" si="14"/>
        <v>1348</v>
      </c>
      <c r="AY24" s="55"/>
      <c r="AZ24" s="132">
        <f t="shared" si="15"/>
        <v>18</v>
      </c>
      <c r="BA24" s="133">
        <f t="shared" si="16"/>
        <v>8</v>
      </c>
      <c r="BB24" s="133">
        <f t="shared" si="24"/>
        <v>14</v>
      </c>
      <c r="BC24" s="106">
        <f t="shared" si="17"/>
        <v>10</v>
      </c>
      <c r="BD24" s="133">
        <f t="shared" si="18"/>
        <v>12</v>
      </c>
      <c r="BE24" s="133">
        <f t="shared" si="19"/>
        <v>16</v>
      </c>
      <c r="BF24" s="133">
        <f t="shared" si="25"/>
        <v>10</v>
      </c>
      <c r="BG24" s="133">
        <f t="shared" si="20"/>
        <v>12</v>
      </c>
      <c r="BH24" s="133">
        <f t="shared" si="21"/>
        <v>14</v>
      </c>
      <c r="BI24" s="133">
        <f t="shared" si="22"/>
        <v>10</v>
      </c>
      <c r="BJ24" s="133">
        <f t="shared" si="23"/>
        <v>12</v>
      </c>
      <c r="BK24" s="107">
        <f t="shared" si="29"/>
        <v>136</v>
      </c>
      <c r="BL24" s="108">
        <f t="shared" si="30"/>
        <v>8</v>
      </c>
      <c r="BM24" s="108">
        <f t="shared" si="31"/>
        <v>18</v>
      </c>
      <c r="BN24" s="109">
        <f t="shared" si="32"/>
        <v>128</v>
      </c>
      <c r="BO24" s="60"/>
    </row>
    <row r="25" spans="1:67" ht="13.8" x14ac:dyDescent="0.25">
      <c r="A25" s="110">
        <v>21</v>
      </c>
      <c r="B25" s="111" t="s">
        <v>4</v>
      </c>
      <c r="C25" s="134" t="s">
        <v>6</v>
      </c>
      <c r="D25" s="113"/>
      <c r="E25" s="114">
        <f t="shared" si="26"/>
        <v>1172.8</v>
      </c>
      <c r="F25" s="115">
        <f t="shared" si="0"/>
        <v>-26.199999999999992</v>
      </c>
      <c r="G25" s="113">
        <v>1199</v>
      </c>
      <c r="H25" s="116">
        <f t="shared" si="1"/>
        <v>-17.272727272727252</v>
      </c>
      <c r="I25" s="205">
        <v>25</v>
      </c>
      <c r="J25" s="165">
        <v>8</v>
      </c>
      <c r="K25" s="119">
        <v>11</v>
      </c>
      <c r="L25" s="120">
        <f t="shared" si="2"/>
        <v>1216.2727272727273</v>
      </c>
      <c r="M25" s="116">
        <f t="shared" si="27"/>
        <v>122</v>
      </c>
      <c r="N25" s="121">
        <f t="shared" si="28"/>
        <v>116</v>
      </c>
      <c r="O25" s="122">
        <v>4</v>
      </c>
      <c r="P25" s="123">
        <v>0</v>
      </c>
      <c r="Q25" s="124">
        <v>34</v>
      </c>
      <c r="R25" s="138">
        <v>2</v>
      </c>
      <c r="S25" s="126">
        <v>6</v>
      </c>
      <c r="T25" s="128">
        <v>2</v>
      </c>
      <c r="U25" s="124">
        <v>16</v>
      </c>
      <c r="V25" s="128">
        <v>0</v>
      </c>
      <c r="W25" s="126">
        <v>24</v>
      </c>
      <c r="X25" s="128">
        <v>2</v>
      </c>
      <c r="Y25" s="126">
        <v>18</v>
      </c>
      <c r="Z25" s="128">
        <v>2</v>
      </c>
      <c r="AA25" s="126">
        <v>1</v>
      </c>
      <c r="AB25" s="138">
        <v>0</v>
      </c>
      <c r="AC25" s="122">
        <v>26</v>
      </c>
      <c r="AD25" s="123">
        <v>0</v>
      </c>
      <c r="AE25" s="129">
        <v>12</v>
      </c>
      <c r="AF25" s="138">
        <v>0</v>
      </c>
      <c r="AG25" s="124">
        <v>28</v>
      </c>
      <c r="AH25" s="128">
        <v>0</v>
      </c>
      <c r="AI25" s="124">
        <v>30</v>
      </c>
      <c r="AJ25" s="128">
        <v>0</v>
      </c>
      <c r="AK25" s="99"/>
      <c r="AL25" s="100">
        <f t="shared" si="3"/>
        <v>8</v>
      </c>
      <c r="AM25" s="99"/>
      <c r="AN25" s="130">
        <f t="shared" si="4"/>
        <v>1406</v>
      </c>
      <c r="AO25" s="108">
        <f t="shared" si="5"/>
        <v>1000</v>
      </c>
      <c r="AP25" s="131">
        <f t="shared" si="6"/>
        <v>1396</v>
      </c>
      <c r="AQ25" s="108">
        <f t="shared" si="7"/>
        <v>1216</v>
      </c>
      <c r="AR25" s="131">
        <f t="shared" si="8"/>
        <v>1158</v>
      </c>
      <c r="AS25" s="131">
        <f t="shared" si="9"/>
        <v>1213</v>
      </c>
      <c r="AT25" s="131">
        <f t="shared" si="10"/>
        <v>1481</v>
      </c>
      <c r="AU25" s="131">
        <f t="shared" si="11"/>
        <v>1116</v>
      </c>
      <c r="AV25" s="108">
        <f t="shared" si="12"/>
        <v>1251</v>
      </c>
      <c r="AW25" s="131">
        <f t="shared" si="13"/>
        <v>1082</v>
      </c>
      <c r="AX25" s="131">
        <f t="shared" si="14"/>
        <v>1060</v>
      </c>
      <c r="AY25" s="55"/>
      <c r="AZ25" s="132">
        <f t="shared" si="15"/>
        <v>14</v>
      </c>
      <c r="BA25" s="133">
        <f t="shared" si="16"/>
        <v>8</v>
      </c>
      <c r="BB25" s="133">
        <f t="shared" si="24"/>
        <v>12</v>
      </c>
      <c r="BC25" s="106">
        <f t="shared" si="17"/>
        <v>10</v>
      </c>
      <c r="BD25" s="133">
        <f t="shared" si="18"/>
        <v>10</v>
      </c>
      <c r="BE25" s="133">
        <f t="shared" si="19"/>
        <v>12</v>
      </c>
      <c r="BF25" s="133">
        <f t="shared" si="25"/>
        <v>14</v>
      </c>
      <c r="BG25" s="133">
        <f t="shared" si="20"/>
        <v>14</v>
      </c>
      <c r="BH25" s="133">
        <f t="shared" si="21"/>
        <v>12</v>
      </c>
      <c r="BI25" s="133">
        <f t="shared" si="22"/>
        <v>10</v>
      </c>
      <c r="BJ25" s="133">
        <f t="shared" si="23"/>
        <v>6</v>
      </c>
      <c r="BK25" s="107">
        <f t="shared" si="29"/>
        <v>122</v>
      </c>
      <c r="BL25" s="108">
        <f t="shared" si="30"/>
        <v>6</v>
      </c>
      <c r="BM25" s="108">
        <f t="shared" si="31"/>
        <v>14</v>
      </c>
      <c r="BN25" s="109">
        <f t="shared" si="32"/>
        <v>116</v>
      </c>
      <c r="BO25" s="60"/>
    </row>
    <row r="26" spans="1:67" ht="13.8" x14ac:dyDescent="0.25">
      <c r="A26" s="110">
        <v>22</v>
      </c>
      <c r="B26" s="111" t="s">
        <v>47</v>
      </c>
      <c r="C26" s="134" t="s">
        <v>33</v>
      </c>
      <c r="D26" s="113"/>
      <c r="E26" s="114">
        <f t="shared" si="26"/>
        <v>1182.3</v>
      </c>
      <c r="F26" s="115">
        <f t="shared" si="0"/>
        <v>-13.699999999999974</v>
      </c>
      <c r="G26" s="113">
        <v>1196</v>
      </c>
      <c r="H26" s="116">
        <f t="shared" si="1"/>
        <v>16.818181818181756</v>
      </c>
      <c r="I26" s="205">
        <v>19</v>
      </c>
      <c r="J26" s="118">
        <v>10</v>
      </c>
      <c r="K26" s="119">
        <v>11</v>
      </c>
      <c r="L26" s="120">
        <f t="shared" si="2"/>
        <v>1179.1818181818182</v>
      </c>
      <c r="M26" s="116">
        <f t="shared" si="27"/>
        <v>118</v>
      </c>
      <c r="N26" s="121">
        <f t="shared" si="28"/>
        <v>112</v>
      </c>
      <c r="O26" s="122">
        <v>5</v>
      </c>
      <c r="P26" s="123">
        <v>0</v>
      </c>
      <c r="Q26" s="124">
        <v>33</v>
      </c>
      <c r="R26" s="138">
        <v>2</v>
      </c>
      <c r="S26" s="126">
        <v>11</v>
      </c>
      <c r="T26" s="128">
        <v>2</v>
      </c>
      <c r="U26" s="124">
        <v>19</v>
      </c>
      <c r="V26" s="128">
        <v>0</v>
      </c>
      <c r="W26" s="126">
        <v>25</v>
      </c>
      <c r="X26" s="128">
        <v>0</v>
      </c>
      <c r="Y26" s="126">
        <v>26</v>
      </c>
      <c r="Z26" s="128">
        <v>0</v>
      </c>
      <c r="AA26" s="126">
        <v>34</v>
      </c>
      <c r="AB26" s="138">
        <v>2</v>
      </c>
      <c r="AC26" s="122">
        <v>13</v>
      </c>
      <c r="AD26" s="123">
        <v>2</v>
      </c>
      <c r="AE26" s="129">
        <v>10</v>
      </c>
      <c r="AF26" s="138">
        <v>0</v>
      </c>
      <c r="AG26" s="124">
        <v>29</v>
      </c>
      <c r="AH26" s="128">
        <v>0</v>
      </c>
      <c r="AI26" s="124">
        <v>15</v>
      </c>
      <c r="AJ26" s="128">
        <v>2</v>
      </c>
      <c r="AK26" s="99"/>
      <c r="AL26" s="100">
        <f t="shared" si="3"/>
        <v>10</v>
      </c>
      <c r="AM26" s="99"/>
      <c r="AN26" s="130">
        <f t="shared" si="4"/>
        <v>1406</v>
      </c>
      <c r="AO26" s="108">
        <f t="shared" si="5"/>
        <v>1000</v>
      </c>
      <c r="AP26" s="131">
        <f t="shared" si="6"/>
        <v>1280</v>
      </c>
      <c r="AQ26" s="108">
        <f t="shared" si="7"/>
        <v>1212</v>
      </c>
      <c r="AR26" s="131">
        <f t="shared" si="8"/>
        <v>1125</v>
      </c>
      <c r="AS26" s="131">
        <f t="shared" si="9"/>
        <v>1116</v>
      </c>
      <c r="AT26" s="131">
        <f t="shared" si="10"/>
        <v>1000</v>
      </c>
      <c r="AU26" s="131">
        <f t="shared" si="11"/>
        <v>1228</v>
      </c>
      <c r="AV26" s="108">
        <f t="shared" si="12"/>
        <v>1316</v>
      </c>
      <c r="AW26" s="131">
        <f t="shared" si="13"/>
        <v>1064</v>
      </c>
      <c r="AX26" s="131">
        <f t="shared" si="14"/>
        <v>1224</v>
      </c>
      <c r="AY26" s="55"/>
      <c r="AZ26" s="132">
        <f t="shared" si="15"/>
        <v>16</v>
      </c>
      <c r="BA26" s="133">
        <f t="shared" si="16"/>
        <v>6</v>
      </c>
      <c r="BB26" s="133">
        <f t="shared" si="24"/>
        <v>8</v>
      </c>
      <c r="BC26" s="106">
        <f t="shared" si="17"/>
        <v>14</v>
      </c>
      <c r="BD26" s="133">
        <f t="shared" si="18"/>
        <v>10</v>
      </c>
      <c r="BE26" s="133">
        <f t="shared" si="19"/>
        <v>14</v>
      </c>
      <c r="BF26" s="133">
        <f t="shared" si="25"/>
        <v>8</v>
      </c>
      <c r="BG26" s="133">
        <f t="shared" si="20"/>
        <v>12</v>
      </c>
      <c r="BH26" s="133">
        <f t="shared" si="21"/>
        <v>12</v>
      </c>
      <c r="BI26" s="133">
        <f t="shared" si="22"/>
        <v>10</v>
      </c>
      <c r="BJ26" s="133">
        <f t="shared" si="23"/>
        <v>8</v>
      </c>
      <c r="BK26" s="107">
        <f t="shared" si="29"/>
        <v>118</v>
      </c>
      <c r="BL26" s="108">
        <f t="shared" si="30"/>
        <v>6</v>
      </c>
      <c r="BM26" s="108">
        <f t="shared" si="31"/>
        <v>16</v>
      </c>
      <c r="BN26" s="109">
        <f t="shared" si="32"/>
        <v>112</v>
      </c>
      <c r="BO26" s="60"/>
    </row>
    <row r="27" spans="1:67" ht="13.8" x14ac:dyDescent="0.25">
      <c r="A27" s="139">
        <v>23</v>
      </c>
      <c r="B27" s="140" t="s">
        <v>137</v>
      </c>
      <c r="C27" s="141" t="s">
        <v>7</v>
      </c>
      <c r="D27" s="142"/>
      <c r="E27" s="143">
        <f t="shared" si="26"/>
        <v>1260</v>
      </c>
      <c r="F27" s="144">
        <f t="shared" si="0"/>
        <v>79.999999999999972</v>
      </c>
      <c r="G27" s="142">
        <v>1180</v>
      </c>
      <c r="H27" s="145">
        <f t="shared" si="1"/>
        <v>-136.36363636363626</v>
      </c>
      <c r="I27" s="207">
        <v>2</v>
      </c>
      <c r="J27" s="160">
        <v>16</v>
      </c>
      <c r="K27" s="148">
        <v>11</v>
      </c>
      <c r="L27" s="149">
        <f t="shared" si="2"/>
        <v>1316.3636363636363</v>
      </c>
      <c r="M27" s="145">
        <f t="shared" si="27"/>
        <v>148</v>
      </c>
      <c r="N27" s="150">
        <f t="shared" si="28"/>
        <v>138</v>
      </c>
      <c r="O27" s="122">
        <v>6</v>
      </c>
      <c r="P27" s="123">
        <v>2</v>
      </c>
      <c r="Q27" s="124">
        <v>10</v>
      </c>
      <c r="R27" s="138">
        <v>2</v>
      </c>
      <c r="S27" s="126">
        <v>12</v>
      </c>
      <c r="T27" s="128">
        <v>2</v>
      </c>
      <c r="U27" s="124">
        <v>7</v>
      </c>
      <c r="V27" s="128">
        <v>0</v>
      </c>
      <c r="W27" s="126">
        <v>9</v>
      </c>
      <c r="X27" s="128">
        <v>0</v>
      </c>
      <c r="Y27" s="126">
        <v>20</v>
      </c>
      <c r="Z27" s="128">
        <v>2</v>
      </c>
      <c r="AA27" s="126">
        <v>16</v>
      </c>
      <c r="AB27" s="138">
        <v>2</v>
      </c>
      <c r="AC27" s="122">
        <v>19</v>
      </c>
      <c r="AD27" s="123">
        <v>2</v>
      </c>
      <c r="AE27" s="129">
        <v>8</v>
      </c>
      <c r="AF27" s="138">
        <v>2</v>
      </c>
      <c r="AG27" s="124">
        <v>5</v>
      </c>
      <c r="AH27" s="128">
        <v>2</v>
      </c>
      <c r="AI27" s="124">
        <v>3</v>
      </c>
      <c r="AJ27" s="128">
        <v>0</v>
      </c>
      <c r="AK27" s="99"/>
      <c r="AL27" s="100">
        <f t="shared" si="3"/>
        <v>16</v>
      </c>
      <c r="AM27" s="99"/>
      <c r="AN27" s="130">
        <f t="shared" si="4"/>
        <v>1396</v>
      </c>
      <c r="AO27" s="108">
        <f t="shared" si="5"/>
        <v>1316</v>
      </c>
      <c r="AP27" s="131">
        <f t="shared" si="6"/>
        <v>1251</v>
      </c>
      <c r="AQ27" s="108">
        <f t="shared" si="7"/>
        <v>1348</v>
      </c>
      <c r="AR27" s="131">
        <f t="shared" si="8"/>
        <v>1336</v>
      </c>
      <c r="AS27" s="131">
        <f t="shared" si="9"/>
        <v>1210</v>
      </c>
      <c r="AT27" s="131">
        <f t="shared" si="10"/>
        <v>1216</v>
      </c>
      <c r="AU27" s="131">
        <f t="shared" si="11"/>
        <v>1212</v>
      </c>
      <c r="AV27" s="108">
        <f t="shared" si="12"/>
        <v>1348</v>
      </c>
      <c r="AW27" s="131">
        <f t="shared" si="13"/>
        <v>1406</v>
      </c>
      <c r="AX27" s="131">
        <f t="shared" si="14"/>
        <v>1441</v>
      </c>
      <c r="AY27" s="55"/>
      <c r="AZ27" s="132">
        <f t="shared" si="15"/>
        <v>12</v>
      </c>
      <c r="BA27" s="133">
        <f t="shared" si="16"/>
        <v>12</v>
      </c>
      <c r="BB27" s="133">
        <f t="shared" si="24"/>
        <v>12</v>
      </c>
      <c r="BC27" s="106">
        <f t="shared" si="17"/>
        <v>14</v>
      </c>
      <c r="BD27" s="133">
        <f t="shared" si="18"/>
        <v>14</v>
      </c>
      <c r="BE27" s="133">
        <f t="shared" si="19"/>
        <v>14</v>
      </c>
      <c r="BF27" s="133">
        <f t="shared" si="25"/>
        <v>10</v>
      </c>
      <c r="BG27" s="133">
        <f t="shared" si="20"/>
        <v>14</v>
      </c>
      <c r="BH27" s="133">
        <f t="shared" si="21"/>
        <v>12</v>
      </c>
      <c r="BI27" s="133">
        <f t="shared" si="22"/>
        <v>16</v>
      </c>
      <c r="BJ27" s="133">
        <f t="shared" si="23"/>
        <v>18</v>
      </c>
      <c r="BK27" s="107">
        <f t="shared" si="29"/>
        <v>148</v>
      </c>
      <c r="BL27" s="108">
        <f t="shared" si="30"/>
        <v>10</v>
      </c>
      <c r="BM27" s="108">
        <f t="shared" si="31"/>
        <v>18</v>
      </c>
      <c r="BN27" s="109">
        <f t="shared" si="32"/>
        <v>138</v>
      </c>
      <c r="BO27" s="60"/>
    </row>
    <row r="28" spans="1:67" ht="13.8" x14ac:dyDescent="0.25">
      <c r="A28" s="110">
        <v>24</v>
      </c>
      <c r="B28" s="111" t="s">
        <v>40</v>
      </c>
      <c r="C28" s="134" t="s">
        <v>37</v>
      </c>
      <c r="D28" s="113"/>
      <c r="E28" s="114">
        <f t="shared" si="26"/>
        <v>1165.8399999999999</v>
      </c>
      <c r="F28" s="115">
        <f t="shared" si="0"/>
        <v>7.8399999999999892</v>
      </c>
      <c r="G28" s="113">
        <v>1158</v>
      </c>
      <c r="H28" s="116">
        <f t="shared" si="1"/>
        <v>-81.090909090909008</v>
      </c>
      <c r="I28" s="205">
        <v>23</v>
      </c>
      <c r="J28" s="165">
        <v>10</v>
      </c>
      <c r="K28" s="119">
        <v>11</v>
      </c>
      <c r="L28" s="120">
        <f t="shared" si="2"/>
        <v>1239.090909090909</v>
      </c>
      <c r="M28" s="116">
        <f t="shared" si="27"/>
        <v>112</v>
      </c>
      <c r="N28" s="121">
        <f t="shared" si="28"/>
        <v>106</v>
      </c>
      <c r="O28" s="122">
        <v>7</v>
      </c>
      <c r="P28" s="123">
        <v>0</v>
      </c>
      <c r="Q28" s="124">
        <v>1</v>
      </c>
      <c r="R28" s="138">
        <v>0</v>
      </c>
      <c r="S28" s="126">
        <v>33</v>
      </c>
      <c r="T28" s="128">
        <v>2</v>
      </c>
      <c r="U28" s="124">
        <v>17</v>
      </c>
      <c r="V28" s="128">
        <v>2</v>
      </c>
      <c r="W28" s="126">
        <v>21</v>
      </c>
      <c r="X28" s="128">
        <v>0</v>
      </c>
      <c r="Y28" s="126">
        <v>13</v>
      </c>
      <c r="Z28" s="128">
        <v>0</v>
      </c>
      <c r="AA28" s="126">
        <v>11</v>
      </c>
      <c r="AB28" s="138">
        <v>2</v>
      </c>
      <c r="AC28" s="122">
        <v>14</v>
      </c>
      <c r="AD28" s="123">
        <v>2</v>
      </c>
      <c r="AE28" s="129">
        <v>25</v>
      </c>
      <c r="AF28" s="138">
        <v>2</v>
      </c>
      <c r="AG28" s="124">
        <v>20</v>
      </c>
      <c r="AH28" s="128">
        <v>0</v>
      </c>
      <c r="AI28" s="124">
        <v>10</v>
      </c>
      <c r="AJ28" s="128">
        <v>0</v>
      </c>
      <c r="AK28" s="99"/>
      <c r="AL28" s="100">
        <f t="shared" si="3"/>
        <v>10</v>
      </c>
      <c r="AM28" s="99"/>
      <c r="AN28" s="130">
        <f t="shared" si="4"/>
        <v>1348</v>
      </c>
      <c r="AO28" s="108">
        <f t="shared" si="5"/>
        <v>1481</v>
      </c>
      <c r="AP28" s="131">
        <f t="shared" si="6"/>
        <v>1000</v>
      </c>
      <c r="AQ28" s="108">
        <f t="shared" si="7"/>
        <v>1215</v>
      </c>
      <c r="AR28" s="131">
        <f t="shared" si="8"/>
        <v>1199</v>
      </c>
      <c r="AS28" s="131">
        <f t="shared" si="9"/>
        <v>1228</v>
      </c>
      <c r="AT28" s="131">
        <f t="shared" si="10"/>
        <v>1280</v>
      </c>
      <c r="AU28" s="131">
        <f t="shared" si="11"/>
        <v>1228</v>
      </c>
      <c r="AV28" s="108">
        <f t="shared" si="12"/>
        <v>1125</v>
      </c>
      <c r="AW28" s="131">
        <f t="shared" si="13"/>
        <v>1210</v>
      </c>
      <c r="AX28" s="131">
        <f t="shared" si="14"/>
        <v>1316</v>
      </c>
      <c r="AY28" s="55"/>
      <c r="AZ28" s="132">
        <f t="shared" si="15"/>
        <v>14</v>
      </c>
      <c r="BA28" s="133">
        <f t="shared" si="16"/>
        <v>14</v>
      </c>
      <c r="BB28" s="133">
        <f t="shared" si="24"/>
        <v>6</v>
      </c>
      <c r="BC28" s="106">
        <f t="shared" si="17"/>
        <v>6</v>
      </c>
      <c r="BD28" s="133">
        <f t="shared" si="18"/>
        <v>8</v>
      </c>
      <c r="BE28" s="133">
        <f t="shared" si="19"/>
        <v>12</v>
      </c>
      <c r="BF28" s="133">
        <f t="shared" si="25"/>
        <v>8</v>
      </c>
      <c r="BG28" s="133">
        <f t="shared" si="20"/>
        <v>8</v>
      </c>
      <c r="BH28" s="133">
        <f t="shared" si="21"/>
        <v>10</v>
      </c>
      <c r="BI28" s="133">
        <f t="shared" si="22"/>
        <v>14</v>
      </c>
      <c r="BJ28" s="133">
        <f t="shared" si="23"/>
        <v>12</v>
      </c>
      <c r="BK28" s="107">
        <f t="shared" si="29"/>
        <v>112</v>
      </c>
      <c r="BL28" s="108">
        <f t="shared" si="30"/>
        <v>6</v>
      </c>
      <c r="BM28" s="108">
        <f t="shared" si="31"/>
        <v>14</v>
      </c>
      <c r="BN28" s="109">
        <f t="shared" si="32"/>
        <v>106</v>
      </c>
      <c r="BO28" s="60"/>
    </row>
    <row r="29" spans="1:67" ht="13.8" x14ac:dyDescent="0.25">
      <c r="A29" s="110">
        <v>25</v>
      </c>
      <c r="B29" s="111" t="s">
        <v>190</v>
      </c>
      <c r="C29" s="134" t="s">
        <v>7</v>
      </c>
      <c r="D29" s="113"/>
      <c r="E29" s="114">
        <f t="shared" si="26"/>
        <v>1131.78</v>
      </c>
      <c r="F29" s="115">
        <f t="shared" si="0"/>
        <v>6.7800000000000082</v>
      </c>
      <c r="G29" s="113">
        <v>1125</v>
      </c>
      <c r="H29" s="116">
        <f t="shared" si="1"/>
        <v>-76.272727272727252</v>
      </c>
      <c r="I29" s="205">
        <v>21</v>
      </c>
      <c r="J29" s="165">
        <v>10</v>
      </c>
      <c r="K29" s="119">
        <v>11</v>
      </c>
      <c r="L29" s="120">
        <f t="shared" si="2"/>
        <v>1201.2727272727273</v>
      </c>
      <c r="M29" s="116">
        <f t="shared" si="27"/>
        <v>116</v>
      </c>
      <c r="N29" s="121">
        <f t="shared" si="28"/>
        <v>112</v>
      </c>
      <c r="O29" s="122">
        <v>8</v>
      </c>
      <c r="P29" s="123">
        <v>2</v>
      </c>
      <c r="Q29" s="124">
        <v>12</v>
      </c>
      <c r="R29" s="138">
        <v>0</v>
      </c>
      <c r="S29" s="126">
        <v>10</v>
      </c>
      <c r="T29" s="128">
        <v>0</v>
      </c>
      <c r="U29" s="124">
        <v>26</v>
      </c>
      <c r="V29" s="128">
        <v>2</v>
      </c>
      <c r="W29" s="126">
        <v>22</v>
      </c>
      <c r="X29" s="128">
        <v>2</v>
      </c>
      <c r="Y29" s="126">
        <v>16</v>
      </c>
      <c r="Z29" s="128">
        <v>0</v>
      </c>
      <c r="AA29" s="126">
        <v>28</v>
      </c>
      <c r="AB29" s="138">
        <v>2</v>
      </c>
      <c r="AC29" s="122">
        <v>2</v>
      </c>
      <c r="AD29" s="123">
        <v>0</v>
      </c>
      <c r="AE29" s="129">
        <v>24</v>
      </c>
      <c r="AF29" s="138">
        <v>0</v>
      </c>
      <c r="AG29" s="124">
        <v>32</v>
      </c>
      <c r="AH29" s="128">
        <v>0</v>
      </c>
      <c r="AI29" s="124">
        <v>27</v>
      </c>
      <c r="AJ29" s="128">
        <v>2</v>
      </c>
      <c r="AK29" s="99"/>
      <c r="AL29" s="100">
        <f t="shared" si="3"/>
        <v>10</v>
      </c>
      <c r="AM29" s="99"/>
      <c r="AN29" s="130">
        <f t="shared" si="4"/>
        <v>1348</v>
      </c>
      <c r="AO29" s="108">
        <f t="shared" si="5"/>
        <v>1251</v>
      </c>
      <c r="AP29" s="131">
        <f t="shared" si="6"/>
        <v>1316</v>
      </c>
      <c r="AQ29" s="108">
        <f t="shared" si="7"/>
        <v>1116</v>
      </c>
      <c r="AR29" s="131">
        <f t="shared" si="8"/>
        <v>1196</v>
      </c>
      <c r="AS29" s="131">
        <f t="shared" si="9"/>
        <v>1216</v>
      </c>
      <c r="AT29" s="131">
        <f t="shared" si="10"/>
        <v>1082</v>
      </c>
      <c r="AU29" s="131">
        <f t="shared" si="11"/>
        <v>1441</v>
      </c>
      <c r="AV29" s="108">
        <f t="shared" si="12"/>
        <v>1158</v>
      </c>
      <c r="AW29" s="131">
        <f t="shared" si="13"/>
        <v>1000</v>
      </c>
      <c r="AX29" s="131">
        <f t="shared" si="14"/>
        <v>1090</v>
      </c>
      <c r="AY29" s="55"/>
      <c r="AZ29" s="132">
        <f t="shared" si="15"/>
        <v>12</v>
      </c>
      <c r="BA29" s="133">
        <f t="shared" si="16"/>
        <v>12</v>
      </c>
      <c r="BB29" s="133">
        <f t="shared" si="24"/>
        <v>12</v>
      </c>
      <c r="BC29" s="106">
        <f t="shared" si="17"/>
        <v>14</v>
      </c>
      <c r="BD29" s="133">
        <f t="shared" si="18"/>
        <v>10</v>
      </c>
      <c r="BE29" s="133">
        <f t="shared" si="19"/>
        <v>10</v>
      </c>
      <c r="BF29" s="133">
        <f t="shared" si="25"/>
        <v>10</v>
      </c>
      <c r="BG29" s="133">
        <f t="shared" si="20"/>
        <v>14</v>
      </c>
      <c r="BH29" s="133">
        <f t="shared" si="21"/>
        <v>10</v>
      </c>
      <c r="BI29" s="133">
        <f t="shared" si="22"/>
        <v>8</v>
      </c>
      <c r="BJ29" s="133">
        <f t="shared" si="23"/>
        <v>4</v>
      </c>
      <c r="BK29" s="107">
        <f t="shared" si="29"/>
        <v>116</v>
      </c>
      <c r="BL29" s="108">
        <f t="shared" si="30"/>
        <v>4</v>
      </c>
      <c r="BM29" s="108">
        <f t="shared" si="31"/>
        <v>14</v>
      </c>
      <c r="BN29" s="109">
        <f t="shared" si="32"/>
        <v>112</v>
      </c>
      <c r="BO29" s="60"/>
    </row>
    <row r="30" spans="1:67" ht="13.8" x14ac:dyDescent="0.25">
      <c r="A30" s="110">
        <v>26</v>
      </c>
      <c r="B30" s="111" t="s">
        <v>46</v>
      </c>
      <c r="C30" s="134" t="s">
        <v>9</v>
      </c>
      <c r="D30" s="113"/>
      <c r="E30" s="114">
        <f t="shared" si="26"/>
        <v>1178.54</v>
      </c>
      <c r="F30" s="115">
        <f t="shared" si="0"/>
        <v>62.540000000000013</v>
      </c>
      <c r="G30" s="113">
        <v>1116</v>
      </c>
      <c r="H30" s="116">
        <f t="shared" si="1"/>
        <v>-147.90909090909099</v>
      </c>
      <c r="I30" s="205">
        <v>11</v>
      </c>
      <c r="J30" s="118">
        <v>14</v>
      </c>
      <c r="K30" s="119">
        <v>11</v>
      </c>
      <c r="L30" s="120">
        <f t="shared" si="2"/>
        <v>1263.909090909091</v>
      </c>
      <c r="M30" s="116">
        <f t="shared" si="27"/>
        <v>118</v>
      </c>
      <c r="N30" s="121">
        <f t="shared" si="28"/>
        <v>112</v>
      </c>
      <c r="O30" s="122">
        <v>9</v>
      </c>
      <c r="P30" s="123">
        <v>0</v>
      </c>
      <c r="Q30" s="124">
        <v>6</v>
      </c>
      <c r="R30" s="138">
        <v>0</v>
      </c>
      <c r="S30" s="126">
        <v>30</v>
      </c>
      <c r="T30" s="128">
        <v>2</v>
      </c>
      <c r="U30" s="124">
        <v>25</v>
      </c>
      <c r="V30" s="128">
        <v>0</v>
      </c>
      <c r="W30" s="126">
        <v>17</v>
      </c>
      <c r="X30" s="128">
        <v>2</v>
      </c>
      <c r="Y30" s="126">
        <v>22</v>
      </c>
      <c r="Z30" s="128">
        <v>2</v>
      </c>
      <c r="AA30" s="126">
        <v>18</v>
      </c>
      <c r="AB30" s="138">
        <v>2</v>
      </c>
      <c r="AC30" s="122">
        <v>21</v>
      </c>
      <c r="AD30" s="123">
        <v>2</v>
      </c>
      <c r="AE30" s="129">
        <v>2</v>
      </c>
      <c r="AF30" s="138">
        <v>0</v>
      </c>
      <c r="AG30" s="124">
        <v>10</v>
      </c>
      <c r="AH30" s="128">
        <v>2</v>
      </c>
      <c r="AI30" s="124">
        <v>4</v>
      </c>
      <c r="AJ30" s="128">
        <v>2</v>
      </c>
      <c r="AK30" s="99"/>
      <c r="AL30" s="100">
        <f t="shared" si="3"/>
        <v>14</v>
      </c>
      <c r="AM30" s="99"/>
      <c r="AN30" s="130">
        <f t="shared" si="4"/>
        <v>1336</v>
      </c>
      <c r="AO30" s="108">
        <f t="shared" si="5"/>
        <v>1396</v>
      </c>
      <c r="AP30" s="131">
        <f t="shared" si="6"/>
        <v>1060</v>
      </c>
      <c r="AQ30" s="108">
        <f t="shared" si="7"/>
        <v>1125</v>
      </c>
      <c r="AR30" s="131">
        <f t="shared" si="8"/>
        <v>1215</v>
      </c>
      <c r="AS30" s="131">
        <f t="shared" si="9"/>
        <v>1196</v>
      </c>
      <c r="AT30" s="131">
        <f t="shared" si="10"/>
        <v>1213</v>
      </c>
      <c r="AU30" s="131">
        <f t="shared" si="11"/>
        <v>1199</v>
      </c>
      <c r="AV30" s="108">
        <f t="shared" si="12"/>
        <v>1441</v>
      </c>
      <c r="AW30" s="131">
        <f t="shared" si="13"/>
        <v>1316</v>
      </c>
      <c r="AX30" s="131">
        <f t="shared" si="14"/>
        <v>1406</v>
      </c>
      <c r="AY30" s="55"/>
      <c r="AZ30" s="132">
        <f t="shared" si="15"/>
        <v>14</v>
      </c>
      <c r="BA30" s="133">
        <f t="shared" si="16"/>
        <v>12</v>
      </c>
      <c r="BB30" s="133">
        <f t="shared" si="24"/>
        <v>6</v>
      </c>
      <c r="BC30" s="106">
        <f t="shared" si="17"/>
        <v>10</v>
      </c>
      <c r="BD30" s="133">
        <f t="shared" si="18"/>
        <v>6</v>
      </c>
      <c r="BE30" s="133">
        <f t="shared" si="19"/>
        <v>10</v>
      </c>
      <c r="BF30" s="133">
        <f t="shared" si="25"/>
        <v>12</v>
      </c>
      <c r="BG30" s="133">
        <f t="shared" si="20"/>
        <v>8</v>
      </c>
      <c r="BH30" s="133">
        <f t="shared" si="21"/>
        <v>14</v>
      </c>
      <c r="BI30" s="133">
        <f t="shared" si="22"/>
        <v>12</v>
      </c>
      <c r="BJ30" s="133">
        <f t="shared" si="23"/>
        <v>14</v>
      </c>
      <c r="BK30" s="107">
        <f t="shared" si="29"/>
        <v>118</v>
      </c>
      <c r="BL30" s="108">
        <f t="shared" si="30"/>
        <v>6</v>
      </c>
      <c r="BM30" s="108">
        <f t="shared" si="31"/>
        <v>14</v>
      </c>
      <c r="BN30" s="109">
        <f t="shared" si="32"/>
        <v>112</v>
      </c>
      <c r="BO30" s="60"/>
    </row>
    <row r="31" spans="1:67" ht="13.8" x14ac:dyDescent="0.25">
      <c r="A31" s="110">
        <v>27</v>
      </c>
      <c r="B31" s="111" t="s">
        <v>110</v>
      </c>
      <c r="C31" s="134" t="s">
        <v>107</v>
      </c>
      <c r="D31" s="113"/>
      <c r="E31" s="114">
        <f t="shared" si="26"/>
        <v>1035.1600000000001</v>
      </c>
      <c r="F31" s="115">
        <f t="shared" si="0"/>
        <v>-54.839999999999982</v>
      </c>
      <c r="G31" s="113">
        <v>1090</v>
      </c>
      <c r="H31" s="116">
        <f t="shared" si="1"/>
        <v>-68.909090909090992</v>
      </c>
      <c r="I31" s="205">
        <v>34</v>
      </c>
      <c r="J31" s="118">
        <v>4</v>
      </c>
      <c r="K31" s="119">
        <v>11</v>
      </c>
      <c r="L31" s="120">
        <f t="shared" si="2"/>
        <v>1158.909090909091</v>
      </c>
      <c r="M31" s="116">
        <f t="shared" si="27"/>
        <v>98</v>
      </c>
      <c r="N31" s="121">
        <f t="shared" si="28"/>
        <v>92</v>
      </c>
      <c r="O31" s="122">
        <v>10</v>
      </c>
      <c r="P31" s="123">
        <v>0</v>
      </c>
      <c r="Q31" s="124">
        <v>8</v>
      </c>
      <c r="R31" s="138">
        <v>0</v>
      </c>
      <c r="S31" s="126">
        <v>34</v>
      </c>
      <c r="T31" s="128">
        <v>0</v>
      </c>
      <c r="U31" s="124">
        <v>32</v>
      </c>
      <c r="V31" s="128">
        <v>0</v>
      </c>
      <c r="W31" s="126">
        <v>30</v>
      </c>
      <c r="X31" s="128">
        <v>2</v>
      </c>
      <c r="Y31" s="126">
        <v>6</v>
      </c>
      <c r="Z31" s="128">
        <v>0</v>
      </c>
      <c r="AA31" s="126">
        <v>29</v>
      </c>
      <c r="AB31" s="138">
        <v>0</v>
      </c>
      <c r="AC31" s="122">
        <v>17</v>
      </c>
      <c r="AD31" s="123">
        <v>0</v>
      </c>
      <c r="AE31" s="129">
        <v>15</v>
      </c>
      <c r="AF31" s="138">
        <v>0</v>
      </c>
      <c r="AG31" s="124">
        <v>33</v>
      </c>
      <c r="AH31" s="128">
        <v>2</v>
      </c>
      <c r="AI31" s="124">
        <v>25</v>
      </c>
      <c r="AJ31" s="128">
        <v>0</v>
      </c>
      <c r="AK31" s="99"/>
      <c r="AL31" s="100">
        <f t="shared" si="3"/>
        <v>4</v>
      </c>
      <c r="AM31" s="99"/>
      <c r="AN31" s="130">
        <f t="shared" si="4"/>
        <v>1316</v>
      </c>
      <c r="AO31" s="108">
        <f t="shared" si="5"/>
        <v>1348</v>
      </c>
      <c r="AP31" s="131">
        <f t="shared" si="6"/>
        <v>1000</v>
      </c>
      <c r="AQ31" s="108">
        <f t="shared" si="7"/>
        <v>1000</v>
      </c>
      <c r="AR31" s="131">
        <f t="shared" si="8"/>
        <v>1060</v>
      </c>
      <c r="AS31" s="131">
        <f t="shared" si="9"/>
        <v>1396</v>
      </c>
      <c r="AT31" s="131">
        <f t="shared" si="10"/>
        <v>1064</v>
      </c>
      <c r="AU31" s="131">
        <f t="shared" si="11"/>
        <v>1215</v>
      </c>
      <c r="AV31" s="108">
        <f t="shared" si="12"/>
        <v>1224</v>
      </c>
      <c r="AW31" s="131">
        <f t="shared" si="13"/>
        <v>1000</v>
      </c>
      <c r="AX31" s="131">
        <f t="shared" si="14"/>
        <v>1125</v>
      </c>
      <c r="AY31" s="55"/>
      <c r="AZ31" s="132">
        <f t="shared" si="15"/>
        <v>12</v>
      </c>
      <c r="BA31" s="133">
        <f t="shared" si="16"/>
        <v>12</v>
      </c>
      <c r="BB31" s="133">
        <f t="shared" si="24"/>
        <v>8</v>
      </c>
      <c r="BC31" s="106">
        <f t="shared" si="17"/>
        <v>8</v>
      </c>
      <c r="BD31" s="133">
        <f t="shared" si="18"/>
        <v>6</v>
      </c>
      <c r="BE31" s="133">
        <f t="shared" si="19"/>
        <v>12</v>
      </c>
      <c r="BF31" s="133">
        <f t="shared" si="25"/>
        <v>10</v>
      </c>
      <c r="BG31" s="133">
        <f t="shared" si="20"/>
        <v>6</v>
      </c>
      <c r="BH31" s="133">
        <f t="shared" si="21"/>
        <v>8</v>
      </c>
      <c r="BI31" s="133">
        <f t="shared" si="22"/>
        <v>6</v>
      </c>
      <c r="BJ31" s="133">
        <f t="shared" si="23"/>
        <v>10</v>
      </c>
      <c r="BK31" s="107">
        <f t="shared" si="29"/>
        <v>98</v>
      </c>
      <c r="BL31" s="108">
        <f t="shared" si="30"/>
        <v>6</v>
      </c>
      <c r="BM31" s="108">
        <f t="shared" si="31"/>
        <v>12</v>
      </c>
      <c r="BN31" s="109">
        <f t="shared" si="32"/>
        <v>92</v>
      </c>
      <c r="BO31" s="60"/>
    </row>
    <row r="32" spans="1:67" ht="13.8" x14ac:dyDescent="0.25">
      <c r="A32" s="110">
        <v>28</v>
      </c>
      <c r="B32" s="111" t="s">
        <v>191</v>
      </c>
      <c r="C32" s="134" t="s">
        <v>6</v>
      </c>
      <c r="D32" s="113"/>
      <c r="E32" s="114">
        <f t="shared" si="26"/>
        <v>1098.28</v>
      </c>
      <c r="F32" s="115">
        <f t="shared" si="0"/>
        <v>16.280000000000019</v>
      </c>
      <c r="G32" s="113">
        <v>1082</v>
      </c>
      <c r="H32" s="116">
        <f t="shared" si="1"/>
        <v>-119.4545454545455</v>
      </c>
      <c r="I32" s="205">
        <v>24</v>
      </c>
      <c r="J32" s="118">
        <v>10</v>
      </c>
      <c r="K32" s="119">
        <v>11</v>
      </c>
      <c r="L32" s="120">
        <f t="shared" si="2"/>
        <v>1201.4545454545455</v>
      </c>
      <c r="M32" s="116">
        <f t="shared" si="27"/>
        <v>108</v>
      </c>
      <c r="N32" s="121">
        <f t="shared" si="28"/>
        <v>102</v>
      </c>
      <c r="O32" s="122">
        <v>11</v>
      </c>
      <c r="P32" s="123">
        <v>2</v>
      </c>
      <c r="Q32" s="124">
        <v>13</v>
      </c>
      <c r="R32" s="138">
        <v>2</v>
      </c>
      <c r="S32" s="126">
        <v>7</v>
      </c>
      <c r="T32" s="128">
        <v>0</v>
      </c>
      <c r="U32" s="124">
        <v>8</v>
      </c>
      <c r="V32" s="128">
        <v>0</v>
      </c>
      <c r="W32" s="126">
        <v>33</v>
      </c>
      <c r="X32" s="128">
        <v>0</v>
      </c>
      <c r="Y32" s="126">
        <v>34</v>
      </c>
      <c r="Z32" s="128">
        <v>2</v>
      </c>
      <c r="AA32" s="126">
        <v>25</v>
      </c>
      <c r="AB32" s="138">
        <v>0</v>
      </c>
      <c r="AC32" s="122">
        <v>29</v>
      </c>
      <c r="AD32" s="123">
        <v>0</v>
      </c>
      <c r="AE32" s="129">
        <v>14</v>
      </c>
      <c r="AF32" s="138">
        <v>2</v>
      </c>
      <c r="AG32" s="124">
        <v>21</v>
      </c>
      <c r="AH32" s="128">
        <v>2</v>
      </c>
      <c r="AI32" s="124">
        <v>6</v>
      </c>
      <c r="AJ32" s="128">
        <v>0</v>
      </c>
      <c r="AK32" s="99"/>
      <c r="AL32" s="100">
        <f t="shared" si="3"/>
        <v>10</v>
      </c>
      <c r="AM32" s="99"/>
      <c r="AN32" s="130">
        <f t="shared" si="4"/>
        <v>1280</v>
      </c>
      <c r="AO32" s="108">
        <f t="shared" si="5"/>
        <v>1228</v>
      </c>
      <c r="AP32" s="131">
        <f t="shared" si="6"/>
        <v>1348</v>
      </c>
      <c r="AQ32" s="108">
        <f t="shared" si="7"/>
        <v>1348</v>
      </c>
      <c r="AR32" s="131">
        <f t="shared" si="8"/>
        <v>1000</v>
      </c>
      <c r="AS32" s="131">
        <f t="shared" si="9"/>
        <v>1000</v>
      </c>
      <c r="AT32" s="131">
        <f t="shared" si="10"/>
        <v>1125</v>
      </c>
      <c r="AU32" s="131">
        <f t="shared" si="11"/>
        <v>1064</v>
      </c>
      <c r="AV32" s="108">
        <f t="shared" si="12"/>
        <v>1228</v>
      </c>
      <c r="AW32" s="131">
        <f t="shared" si="13"/>
        <v>1199</v>
      </c>
      <c r="AX32" s="131">
        <f t="shared" si="14"/>
        <v>1396</v>
      </c>
      <c r="AY32" s="55"/>
      <c r="AZ32" s="132">
        <f t="shared" si="15"/>
        <v>8</v>
      </c>
      <c r="BA32" s="133">
        <f t="shared" si="16"/>
        <v>12</v>
      </c>
      <c r="BB32" s="133">
        <f t="shared" si="24"/>
        <v>14</v>
      </c>
      <c r="BC32" s="106">
        <f t="shared" si="17"/>
        <v>12</v>
      </c>
      <c r="BD32" s="133">
        <f t="shared" si="18"/>
        <v>6</v>
      </c>
      <c r="BE32" s="133">
        <f t="shared" si="19"/>
        <v>8</v>
      </c>
      <c r="BF32" s="133">
        <f t="shared" si="25"/>
        <v>10</v>
      </c>
      <c r="BG32" s="133">
        <f t="shared" si="20"/>
        <v>10</v>
      </c>
      <c r="BH32" s="133">
        <f t="shared" si="21"/>
        <v>8</v>
      </c>
      <c r="BI32" s="133">
        <f t="shared" si="22"/>
        <v>8</v>
      </c>
      <c r="BJ32" s="133">
        <f t="shared" si="23"/>
        <v>12</v>
      </c>
      <c r="BK32" s="107">
        <f t="shared" si="29"/>
        <v>108</v>
      </c>
      <c r="BL32" s="108">
        <f t="shared" si="30"/>
        <v>6</v>
      </c>
      <c r="BM32" s="108">
        <f t="shared" si="31"/>
        <v>14</v>
      </c>
      <c r="BN32" s="109">
        <f t="shared" si="32"/>
        <v>102</v>
      </c>
      <c r="BO32" s="60"/>
    </row>
    <row r="33" spans="1:67" ht="13.8" x14ac:dyDescent="0.25">
      <c r="A33" s="110">
        <v>29</v>
      </c>
      <c r="B33" s="111" t="s">
        <v>111</v>
      </c>
      <c r="C33" s="134" t="s">
        <v>34</v>
      </c>
      <c r="D33" s="113"/>
      <c r="E33" s="114">
        <f t="shared" si="26"/>
        <v>1077.1400000000001</v>
      </c>
      <c r="F33" s="115">
        <f t="shared" si="0"/>
        <v>13.14</v>
      </c>
      <c r="G33" s="113">
        <v>1064</v>
      </c>
      <c r="H33" s="116">
        <f t="shared" si="1"/>
        <v>-105.18181818181824</v>
      </c>
      <c r="I33" s="205">
        <v>22</v>
      </c>
      <c r="J33" s="118">
        <v>10</v>
      </c>
      <c r="K33" s="119">
        <v>11</v>
      </c>
      <c r="L33" s="120">
        <f t="shared" si="2"/>
        <v>1169.1818181818182</v>
      </c>
      <c r="M33" s="116">
        <f t="shared" si="27"/>
        <v>112</v>
      </c>
      <c r="N33" s="121">
        <f t="shared" si="28"/>
        <v>108</v>
      </c>
      <c r="O33" s="122">
        <v>12</v>
      </c>
      <c r="P33" s="123">
        <v>0</v>
      </c>
      <c r="Q33" s="124">
        <v>14</v>
      </c>
      <c r="R33" s="138">
        <v>2</v>
      </c>
      <c r="S33" s="126">
        <v>8</v>
      </c>
      <c r="T33" s="128">
        <v>0</v>
      </c>
      <c r="U33" s="124">
        <v>20</v>
      </c>
      <c r="V33" s="128">
        <v>0</v>
      </c>
      <c r="W33" s="126">
        <v>32</v>
      </c>
      <c r="X33" s="128">
        <v>2</v>
      </c>
      <c r="Y33" s="126">
        <v>31</v>
      </c>
      <c r="Z33" s="128">
        <v>0</v>
      </c>
      <c r="AA33" s="126">
        <v>27</v>
      </c>
      <c r="AB33" s="138">
        <v>2</v>
      </c>
      <c r="AC33" s="122">
        <v>28</v>
      </c>
      <c r="AD33" s="123">
        <v>2</v>
      </c>
      <c r="AE33" s="129">
        <v>18</v>
      </c>
      <c r="AF33" s="138">
        <v>0</v>
      </c>
      <c r="AG33" s="124">
        <v>22</v>
      </c>
      <c r="AH33" s="128">
        <v>2</v>
      </c>
      <c r="AI33" s="124">
        <v>13</v>
      </c>
      <c r="AJ33" s="128">
        <v>0</v>
      </c>
      <c r="AK33" s="99"/>
      <c r="AL33" s="100">
        <f t="shared" si="3"/>
        <v>10</v>
      </c>
      <c r="AM33" s="99"/>
      <c r="AN33" s="130">
        <f t="shared" si="4"/>
        <v>1251</v>
      </c>
      <c r="AO33" s="108">
        <f t="shared" si="5"/>
        <v>1228</v>
      </c>
      <c r="AP33" s="131">
        <f t="shared" si="6"/>
        <v>1348</v>
      </c>
      <c r="AQ33" s="108">
        <f t="shared" si="7"/>
        <v>1210</v>
      </c>
      <c r="AR33" s="131">
        <f t="shared" si="8"/>
        <v>1000</v>
      </c>
      <c r="AS33" s="131">
        <f t="shared" si="9"/>
        <v>1015</v>
      </c>
      <c r="AT33" s="131">
        <f t="shared" si="10"/>
        <v>1090</v>
      </c>
      <c r="AU33" s="131">
        <f t="shared" si="11"/>
        <v>1082</v>
      </c>
      <c r="AV33" s="108">
        <f t="shared" si="12"/>
        <v>1213</v>
      </c>
      <c r="AW33" s="131">
        <f t="shared" si="13"/>
        <v>1196</v>
      </c>
      <c r="AX33" s="131">
        <f t="shared" si="14"/>
        <v>1228</v>
      </c>
      <c r="AY33" s="55"/>
      <c r="AZ33" s="132">
        <f t="shared" si="15"/>
        <v>12</v>
      </c>
      <c r="BA33" s="133">
        <f t="shared" si="16"/>
        <v>8</v>
      </c>
      <c r="BB33" s="133">
        <f t="shared" si="24"/>
        <v>12</v>
      </c>
      <c r="BC33" s="106">
        <f t="shared" si="17"/>
        <v>14</v>
      </c>
      <c r="BD33" s="133">
        <f t="shared" si="18"/>
        <v>8</v>
      </c>
      <c r="BE33" s="133">
        <f t="shared" si="19"/>
        <v>10</v>
      </c>
      <c r="BF33" s="133">
        <f t="shared" si="25"/>
        <v>4</v>
      </c>
      <c r="BG33" s="133">
        <f t="shared" si="20"/>
        <v>10</v>
      </c>
      <c r="BH33" s="133">
        <f t="shared" si="21"/>
        <v>12</v>
      </c>
      <c r="BI33" s="133">
        <f t="shared" si="22"/>
        <v>10</v>
      </c>
      <c r="BJ33" s="133">
        <f t="shared" si="23"/>
        <v>12</v>
      </c>
      <c r="BK33" s="107">
        <f t="shared" si="29"/>
        <v>112</v>
      </c>
      <c r="BL33" s="108">
        <f t="shared" si="30"/>
        <v>4</v>
      </c>
      <c r="BM33" s="108">
        <f t="shared" si="31"/>
        <v>14</v>
      </c>
      <c r="BN33" s="109">
        <f t="shared" si="32"/>
        <v>108</v>
      </c>
      <c r="BO33" s="60"/>
    </row>
    <row r="34" spans="1:67" ht="13.8" x14ac:dyDescent="0.25">
      <c r="A34" s="110">
        <v>30</v>
      </c>
      <c r="B34" s="111" t="s">
        <v>174</v>
      </c>
      <c r="C34" s="134" t="s">
        <v>165</v>
      </c>
      <c r="D34" s="113"/>
      <c r="E34" s="114">
        <f t="shared" si="26"/>
        <v>1028.7</v>
      </c>
      <c r="F34" s="115">
        <f t="shared" si="0"/>
        <v>-31.29999999999999</v>
      </c>
      <c r="G34" s="113">
        <v>1060</v>
      </c>
      <c r="H34" s="116">
        <f t="shared" si="1"/>
        <v>-85</v>
      </c>
      <c r="I34" s="205">
        <v>33</v>
      </c>
      <c r="J34" s="118">
        <v>6</v>
      </c>
      <c r="K34" s="119">
        <v>11</v>
      </c>
      <c r="L34" s="120">
        <f t="shared" si="2"/>
        <v>1145</v>
      </c>
      <c r="M34" s="116">
        <f t="shared" si="27"/>
        <v>92</v>
      </c>
      <c r="N34" s="121">
        <f t="shared" si="28"/>
        <v>88</v>
      </c>
      <c r="O34" s="122">
        <v>13</v>
      </c>
      <c r="P34" s="123">
        <v>0</v>
      </c>
      <c r="Q34" s="124">
        <v>11</v>
      </c>
      <c r="R34" s="138">
        <v>0</v>
      </c>
      <c r="S34" s="126">
        <v>26</v>
      </c>
      <c r="T34" s="128">
        <v>0</v>
      </c>
      <c r="U34" s="124">
        <v>33</v>
      </c>
      <c r="V34" s="128">
        <v>0</v>
      </c>
      <c r="W34" s="126">
        <v>27</v>
      </c>
      <c r="X34" s="128">
        <v>0</v>
      </c>
      <c r="Y34" s="126">
        <v>15</v>
      </c>
      <c r="Z34" s="128">
        <v>0</v>
      </c>
      <c r="AA34" s="126">
        <v>17</v>
      </c>
      <c r="AB34" s="138">
        <v>2</v>
      </c>
      <c r="AC34" s="122">
        <v>34</v>
      </c>
      <c r="AD34" s="123">
        <v>2</v>
      </c>
      <c r="AE34" s="129">
        <v>31</v>
      </c>
      <c r="AF34" s="138">
        <v>0</v>
      </c>
      <c r="AG34" s="124">
        <v>14</v>
      </c>
      <c r="AH34" s="128">
        <v>0</v>
      </c>
      <c r="AI34" s="124">
        <v>21</v>
      </c>
      <c r="AJ34" s="128">
        <v>2</v>
      </c>
      <c r="AK34" s="99"/>
      <c r="AL34" s="100">
        <f t="shared" si="3"/>
        <v>6</v>
      </c>
      <c r="AM34" s="99"/>
      <c r="AN34" s="130">
        <f t="shared" si="4"/>
        <v>1228</v>
      </c>
      <c r="AO34" s="108">
        <f t="shared" si="5"/>
        <v>1280</v>
      </c>
      <c r="AP34" s="131">
        <f t="shared" si="6"/>
        <v>1116</v>
      </c>
      <c r="AQ34" s="108">
        <f t="shared" si="7"/>
        <v>1000</v>
      </c>
      <c r="AR34" s="131">
        <f t="shared" si="8"/>
        <v>1090</v>
      </c>
      <c r="AS34" s="131">
        <f t="shared" si="9"/>
        <v>1224</v>
      </c>
      <c r="AT34" s="131">
        <f t="shared" si="10"/>
        <v>1215</v>
      </c>
      <c r="AU34" s="131">
        <f t="shared" si="11"/>
        <v>1000</v>
      </c>
      <c r="AV34" s="108">
        <f t="shared" si="12"/>
        <v>1015</v>
      </c>
      <c r="AW34" s="131">
        <f t="shared" si="13"/>
        <v>1228</v>
      </c>
      <c r="AX34" s="131">
        <f t="shared" si="14"/>
        <v>1199</v>
      </c>
      <c r="AY34" s="55"/>
      <c r="AZ34" s="132">
        <f t="shared" si="15"/>
        <v>12</v>
      </c>
      <c r="BA34" s="133">
        <f t="shared" si="16"/>
        <v>8</v>
      </c>
      <c r="BB34" s="133">
        <f t="shared" si="24"/>
        <v>14</v>
      </c>
      <c r="BC34" s="106">
        <f t="shared" si="17"/>
        <v>6</v>
      </c>
      <c r="BD34" s="133">
        <f t="shared" si="18"/>
        <v>4</v>
      </c>
      <c r="BE34" s="133">
        <f t="shared" si="19"/>
        <v>8</v>
      </c>
      <c r="BF34" s="133">
        <f t="shared" si="25"/>
        <v>6</v>
      </c>
      <c r="BG34" s="133">
        <f t="shared" si="20"/>
        <v>8</v>
      </c>
      <c r="BH34" s="133">
        <f t="shared" si="21"/>
        <v>10</v>
      </c>
      <c r="BI34" s="133">
        <f t="shared" si="22"/>
        <v>8</v>
      </c>
      <c r="BJ34" s="133">
        <f t="shared" si="23"/>
        <v>8</v>
      </c>
      <c r="BK34" s="107">
        <f t="shared" si="29"/>
        <v>92</v>
      </c>
      <c r="BL34" s="108">
        <f t="shared" si="30"/>
        <v>4</v>
      </c>
      <c r="BM34" s="108">
        <f t="shared" si="31"/>
        <v>14</v>
      </c>
      <c r="BN34" s="109">
        <f t="shared" si="32"/>
        <v>88</v>
      </c>
      <c r="BO34" s="60"/>
    </row>
    <row r="35" spans="1:67" ht="13.8" x14ac:dyDescent="0.25">
      <c r="A35" s="110">
        <v>31</v>
      </c>
      <c r="B35" s="111" t="s">
        <v>139</v>
      </c>
      <c r="C35" s="134" t="s">
        <v>6</v>
      </c>
      <c r="D35" s="166"/>
      <c r="E35" s="114">
        <f t="shared" si="26"/>
        <v>1047.22</v>
      </c>
      <c r="F35" s="115">
        <f t="shared" si="0"/>
        <v>32.220000000000013</v>
      </c>
      <c r="G35" s="116">
        <v>1015</v>
      </c>
      <c r="H35" s="116">
        <f t="shared" si="1"/>
        <v>-191.90909090909099</v>
      </c>
      <c r="I35" s="205">
        <v>20</v>
      </c>
      <c r="J35" s="118">
        <v>10</v>
      </c>
      <c r="K35" s="119">
        <v>11</v>
      </c>
      <c r="L35" s="120">
        <f t="shared" si="2"/>
        <v>1206.909090909091</v>
      </c>
      <c r="M35" s="116">
        <f t="shared" si="27"/>
        <v>118</v>
      </c>
      <c r="N35" s="121">
        <f t="shared" si="28"/>
        <v>112</v>
      </c>
      <c r="O35" s="122">
        <v>14</v>
      </c>
      <c r="P35" s="123">
        <v>2</v>
      </c>
      <c r="Q35" s="124">
        <v>2</v>
      </c>
      <c r="R35" s="138">
        <v>0</v>
      </c>
      <c r="S35" s="126">
        <v>13</v>
      </c>
      <c r="T35" s="128">
        <v>0</v>
      </c>
      <c r="U35" s="124">
        <v>15</v>
      </c>
      <c r="V35" s="128">
        <v>2</v>
      </c>
      <c r="W35" s="126">
        <v>19</v>
      </c>
      <c r="X35" s="128">
        <v>0</v>
      </c>
      <c r="Y35" s="126">
        <v>29</v>
      </c>
      <c r="Z35" s="128">
        <v>2</v>
      </c>
      <c r="AA35" s="126">
        <v>20</v>
      </c>
      <c r="AB35" s="138">
        <v>0</v>
      </c>
      <c r="AC35" s="122">
        <v>6</v>
      </c>
      <c r="AD35" s="123">
        <v>0</v>
      </c>
      <c r="AE35" s="129">
        <v>30</v>
      </c>
      <c r="AF35" s="138">
        <v>2</v>
      </c>
      <c r="AG35" s="124">
        <v>18</v>
      </c>
      <c r="AH35" s="128">
        <v>0</v>
      </c>
      <c r="AI35" s="124">
        <v>32</v>
      </c>
      <c r="AJ35" s="128">
        <v>2</v>
      </c>
      <c r="AK35" s="99"/>
      <c r="AL35" s="100">
        <f t="shared" si="3"/>
        <v>10</v>
      </c>
      <c r="AM35" s="99"/>
      <c r="AN35" s="130">
        <f t="shared" si="4"/>
        <v>1228</v>
      </c>
      <c r="AO35" s="108">
        <f t="shared" si="5"/>
        <v>1441</v>
      </c>
      <c r="AP35" s="131">
        <f t="shared" si="6"/>
        <v>1228</v>
      </c>
      <c r="AQ35" s="108">
        <f t="shared" si="7"/>
        <v>1224</v>
      </c>
      <c r="AR35" s="131">
        <f t="shared" si="8"/>
        <v>1212</v>
      </c>
      <c r="AS35" s="131">
        <f t="shared" si="9"/>
        <v>1064</v>
      </c>
      <c r="AT35" s="131">
        <f t="shared" si="10"/>
        <v>1210</v>
      </c>
      <c r="AU35" s="131">
        <f t="shared" si="11"/>
        <v>1396</v>
      </c>
      <c r="AV35" s="108">
        <f t="shared" si="12"/>
        <v>1060</v>
      </c>
      <c r="AW35" s="131">
        <f t="shared" si="13"/>
        <v>1213</v>
      </c>
      <c r="AX35" s="131">
        <f t="shared" si="14"/>
        <v>1000</v>
      </c>
      <c r="AY35" s="55"/>
      <c r="AZ35" s="132">
        <f t="shared" si="15"/>
        <v>8</v>
      </c>
      <c r="BA35" s="133">
        <f t="shared" si="16"/>
        <v>14</v>
      </c>
      <c r="BB35" s="133">
        <f t="shared" si="24"/>
        <v>12</v>
      </c>
      <c r="BC35" s="106">
        <f t="shared" si="17"/>
        <v>8</v>
      </c>
      <c r="BD35" s="133">
        <f t="shared" si="18"/>
        <v>14</v>
      </c>
      <c r="BE35" s="133">
        <f t="shared" si="19"/>
        <v>10</v>
      </c>
      <c r="BF35" s="133">
        <f t="shared" si="25"/>
        <v>14</v>
      </c>
      <c r="BG35" s="133">
        <f t="shared" si="20"/>
        <v>12</v>
      </c>
      <c r="BH35" s="133">
        <f t="shared" si="21"/>
        <v>6</v>
      </c>
      <c r="BI35" s="133">
        <f t="shared" si="22"/>
        <v>12</v>
      </c>
      <c r="BJ35" s="133">
        <f t="shared" si="23"/>
        <v>8</v>
      </c>
      <c r="BK35" s="107">
        <f t="shared" si="29"/>
        <v>118</v>
      </c>
      <c r="BL35" s="108">
        <f t="shared" si="30"/>
        <v>6</v>
      </c>
      <c r="BM35" s="108">
        <f t="shared" si="31"/>
        <v>14</v>
      </c>
      <c r="BN35" s="109">
        <f t="shared" si="32"/>
        <v>112</v>
      </c>
      <c r="BO35" s="60"/>
    </row>
    <row r="36" spans="1:67" ht="13.8" x14ac:dyDescent="0.25">
      <c r="A36" s="110">
        <v>32</v>
      </c>
      <c r="B36" s="111" t="s">
        <v>175</v>
      </c>
      <c r="C36" s="134" t="s">
        <v>33</v>
      </c>
      <c r="D36" s="166"/>
      <c r="E36" s="114">
        <f t="shared" si="26"/>
        <v>1003.58</v>
      </c>
      <c r="F36" s="115">
        <f t="shared" si="0"/>
        <v>3.5800000000000232</v>
      </c>
      <c r="G36" s="116">
        <v>1000</v>
      </c>
      <c r="H36" s="116">
        <f t="shared" si="1"/>
        <v>-152.63636363636374</v>
      </c>
      <c r="I36" s="205">
        <v>29</v>
      </c>
      <c r="J36" s="118">
        <v>8</v>
      </c>
      <c r="K36" s="119">
        <v>11</v>
      </c>
      <c r="L36" s="120">
        <f t="shared" si="2"/>
        <v>1152.6363636363637</v>
      </c>
      <c r="M36" s="116">
        <f t="shared" si="27"/>
        <v>96</v>
      </c>
      <c r="N36" s="121">
        <f t="shared" si="28"/>
        <v>92</v>
      </c>
      <c r="O36" s="122">
        <v>15</v>
      </c>
      <c r="P36" s="123">
        <v>0</v>
      </c>
      <c r="Q36" s="124">
        <v>20</v>
      </c>
      <c r="R36" s="138">
        <v>0</v>
      </c>
      <c r="S36" s="126">
        <v>14</v>
      </c>
      <c r="T36" s="128">
        <v>0</v>
      </c>
      <c r="U36" s="124">
        <v>27</v>
      </c>
      <c r="V36" s="128">
        <v>2</v>
      </c>
      <c r="W36" s="126">
        <v>29</v>
      </c>
      <c r="X36" s="128">
        <v>0</v>
      </c>
      <c r="Y36" s="126">
        <v>17</v>
      </c>
      <c r="Z36" s="128">
        <v>2</v>
      </c>
      <c r="AA36" s="126">
        <v>33</v>
      </c>
      <c r="AB36" s="138">
        <v>0</v>
      </c>
      <c r="AC36" s="122">
        <v>11</v>
      </c>
      <c r="AD36" s="123">
        <v>2</v>
      </c>
      <c r="AE36" s="129">
        <v>13</v>
      </c>
      <c r="AF36" s="138">
        <v>0</v>
      </c>
      <c r="AG36" s="124">
        <v>25</v>
      </c>
      <c r="AH36" s="128">
        <v>2</v>
      </c>
      <c r="AI36" s="124">
        <v>31</v>
      </c>
      <c r="AJ36" s="128">
        <v>0</v>
      </c>
      <c r="AK36" s="99"/>
      <c r="AL36" s="100">
        <f t="shared" si="3"/>
        <v>8</v>
      </c>
      <c r="AM36" s="99"/>
      <c r="AN36" s="130">
        <f t="shared" si="4"/>
        <v>1224</v>
      </c>
      <c r="AO36" s="108">
        <f t="shared" si="5"/>
        <v>1210</v>
      </c>
      <c r="AP36" s="131">
        <f t="shared" si="6"/>
        <v>1228</v>
      </c>
      <c r="AQ36" s="108">
        <f t="shared" si="7"/>
        <v>1090</v>
      </c>
      <c r="AR36" s="131">
        <f t="shared" si="8"/>
        <v>1064</v>
      </c>
      <c r="AS36" s="131">
        <f t="shared" si="9"/>
        <v>1215</v>
      </c>
      <c r="AT36" s="131">
        <f t="shared" si="10"/>
        <v>1000</v>
      </c>
      <c r="AU36" s="131">
        <f t="shared" si="11"/>
        <v>1280</v>
      </c>
      <c r="AV36" s="108">
        <f t="shared" si="12"/>
        <v>1228</v>
      </c>
      <c r="AW36" s="131">
        <f t="shared" si="13"/>
        <v>1125</v>
      </c>
      <c r="AX36" s="131">
        <f t="shared" si="14"/>
        <v>1015</v>
      </c>
      <c r="AY36" s="55"/>
      <c r="AZ36" s="132">
        <f t="shared" si="15"/>
        <v>8</v>
      </c>
      <c r="BA36" s="133">
        <f t="shared" si="16"/>
        <v>14</v>
      </c>
      <c r="BB36" s="133">
        <f t="shared" si="24"/>
        <v>8</v>
      </c>
      <c r="BC36" s="106">
        <f t="shared" si="17"/>
        <v>4</v>
      </c>
      <c r="BD36" s="133">
        <f t="shared" si="18"/>
        <v>10</v>
      </c>
      <c r="BE36" s="133">
        <f t="shared" si="19"/>
        <v>6</v>
      </c>
      <c r="BF36" s="133">
        <f t="shared" si="25"/>
        <v>6</v>
      </c>
      <c r="BG36" s="133">
        <f t="shared" si="20"/>
        <v>8</v>
      </c>
      <c r="BH36" s="133">
        <f t="shared" si="21"/>
        <v>12</v>
      </c>
      <c r="BI36" s="133">
        <f t="shared" si="22"/>
        <v>10</v>
      </c>
      <c r="BJ36" s="133">
        <f t="shared" si="23"/>
        <v>10</v>
      </c>
      <c r="BK36" s="107">
        <f t="shared" si="29"/>
        <v>96</v>
      </c>
      <c r="BL36" s="108">
        <f t="shared" si="30"/>
        <v>4</v>
      </c>
      <c r="BM36" s="108">
        <f t="shared" si="31"/>
        <v>14</v>
      </c>
      <c r="BN36" s="109">
        <f t="shared" si="32"/>
        <v>92</v>
      </c>
      <c r="BO36" s="60"/>
    </row>
    <row r="37" spans="1:67" ht="13.8" x14ac:dyDescent="0.25">
      <c r="A37" s="110">
        <v>33</v>
      </c>
      <c r="B37" s="111" t="s">
        <v>36</v>
      </c>
      <c r="C37" s="134" t="s">
        <v>7</v>
      </c>
      <c r="D37" s="166"/>
      <c r="E37" s="114">
        <f t="shared" si="26"/>
        <v>1000</v>
      </c>
      <c r="F37" s="115">
        <f t="shared" si="0"/>
        <v>-20.079999999999991</v>
      </c>
      <c r="G37" s="116">
        <v>1000</v>
      </c>
      <c r="H37" s="116">
        <f t="shared" si="1"/>
        <v>-136</v>
      </c>
      <c r="I37" s="205">
        <v>32</v>
      </c>
      <c r="J37" s="118">
        <v>6</v>
      </c>
      <c r="K37" s="119">
        <v>11</v>
      </c>
      <c r="L37" s="120">
        <f t="shared" si="2"/>
        <v>1136</v>
      </c>
      <c r="M37" s="116">
        <f t="shared" si="27"/>
        <v>92</v>
      </c>
      <c r="N37" s="121">
        <f t="shared" si="28"/>
        <v>88</v>
      </c>
      <c r="O37" s="122">
        <v>16</v>
      </c>
      <c r="P37" s="123">
        <v>0</v>
      </c>
      <c r="Q37" s="124">
        <v>22</v>
      </c>
      <c r="R37" s="138">
        <v>0</v>
      </c>
      <c r="S37" s="126">
        <v>24</v>
      </c>
      <c r="T37" s="128">
        <v>0</v>
      </c>
      <c r="U37" s="124">
        <v>30</v>
      </c>
      <c r="V37" s="128">
        <v>2</v>
      </c>
      <c r="W37" s="126">
        <v>28</v>
      </c>
      <c r="X37" s="128">
        <v>2</v>
      </c>
      <c r="Y37" s="126">
        <v>14</v>
      </c>
      <c r="Z37" s="128">
        <v>0</v>
      </c>
      <c r="AA37" s="126">
        <v>32</v>
      </c>
      <c r="AB37" s="138">
        <v>2</v>
      </c>
      <c r="AC37" s="122">
        <v>12</v>
      </c>
      <c r="AD37" s="123">
        <v>0</v>
      </c>
      <c r="AE37" s="129">
        <v>34</v>
      </c>
      <c r="AF37" s="138">
        <v>0</v>
      </c>
      <c r="AG37" s="124">
        <v>27</v>
      </c>
      <c r="AH37" s="128">
        <v>0</v>
      </c>
      <c r="AI37" s="124">
        <v>17</v>
      </c>
      <c r="AJ37" s="128">
        <v>0</v>
      </c>
      <c r="AK37" s="99"/>
      <c r="AL37" s="100">
        <f t="shared" si="3"/>
        <v>6</v>
      </c>
      <c r="AM37" s="99"/>
      <c r="AN37" s="130">
        <f t="shared" si="4"/>
        <v>1216</v>
      </c>
      <c r="AO37" s="108">
        <f t="shared" si="5"/>
        <v>1196</v>
      </c>
      <c r="AP37" s="131">
        <f t="shared" si="6"/>
        <v>1158</v>
      </c>
      <c r="AQ37" s="108">
        <f t="shared" si="7"/>
        <v>1060</v>
      </c>
      <c r="AR37" s="131">
        <f t="shared" si="8"/>
        <v>1082</v>
      </c>
      <c r="AS37" s="131">
        <f t="shared" si="9"/>
        <v>1228</v>
      </c>
      <c r="AT37" s="131">
        <f t="shared" si="10"/>
        <v>1000</v>
      </c>
      <c r="AU37" s="131">
        <f t="shared" si="11"/>
        <v>1251</v>
      </c>
      <c r="AV37" s="108">
        <f t="shared" si="12"/>
        <v>1000</v>
      </c>
      <c r="AW37" s="131">
        <f t="shared" si="13"/>
        <v>1090</v>
      </c>
      <c r="AX37" s="131">
        <f t="shared" si="14"/>
        <v>1215</v>
      </c>
      <c r="AY37" s="55"/>
      <c r="AZ37" s="132">
        <f t="shared" si="15"/>
        <v>10</v>
      </c>
      <c r="BA37" s="133">
        <f t="shared" si="16"/>
        <v>10</v>
      </c>
      <c r="BB37" s="133">
        <f t="shared" si="24"/>
        <v>10</v>
      </c>
      <c r="BC37" s="106">
        <f t="shared" si="17"/>
        <v>6</v>
      </c>
      <c r="BD37" s="133">
        <f t="shared" si="18"/>
        <v>10</v>
      </c>
      <c r="BE37" s="133">
        <f t="shared" si="19"/>
        <v>8</v>
      </c>
      <c r="BF37" s="133">
        <f t="shared" si="25"/>
        <v>8</v>
      </c>
      <c r="BG37" s="133">
        <f t="shared" si="20"/>
        <v>12</v>
      </c>
      <c r="BH37" s="133">
        <f t="shared" si="21"/>
        <v>8</v>
      </c>
      <c r="BI37" s="133">
        <f t="shared" si="22"/>
        <v>4</v>
      </c>
      <c r="BJ37" s="133">
        <f t="shared" si="23"/>
        <v>6</v>
      </c>
      <c r="BK37" s="107">
        <f t="shared" si="29"/>
        <v>92</v>
      </c>
      <c r="BL37" s="108">
        <f t="shared" si="30"/>
        <v>4</v>
      </c>
      <c r="BM37" s="108">
        <f t="shared" si="31"/>
        <v>12</v>
      </c>
      <c r="BN37" s="109">
        <f t="shared" si="32"/>
        <v>88</v>
      </c>
      <c r="BO37" s="60"/>
    </row>
    <row r="38" spans="1:67" ht="13.8" x14ac:dyDescent="0.25">
      <c r="A38" s="110">
        <v>34</v>
      </c>
      <c r="B38" s="111" t="s">
        <v>192</v>
      </c>
      <c r="C38" s="134" t="s">
        <v>6</v>
      </c>
      <c r="D38" s="166"/>
      <c r="E38" s="114">
        <f t="shared" si="26"/>
        <v>1009.6</v>
      </c>
      <c r="F38" s="115">
        <f t="shared" si="0"/>
        <v>9.6</v>
      </c>
      <c r="G38" s="116">
        <v>1000</v>
      </c>
      <c r="H38" s="116">
        <f t="shared" si="1"/>
        <v>-180</v>
      </c>
      <c r="I38" s="205">
        <v>30</v>
      </c>
      <c r="J38" s="118">
        <v>8</v>
      </c>
      <c r="K38" s="119">
        <v>11</v>
      </c>
      <c r="L38" s="120">
        <f t="shared" si="2"/>
        <v>1180</v>
      </c>
      <c r="M38" s="116">
        <f t="shared" si="27"/>
        <v>90</v>
      </c>
      <c r="N38" s="121">
        <f t="shared" si="28"/>
        <v>86</v>
      </c>
      <c r="O38" s="122">
        <v>17</v>
      </c>
      <c r="P38" s="123">
        <v>0</v>
      </c>
      <c r="Q38" s="124">
        <v>21</v>
      </c>
      <c r="R38" s="138">
        <v>0</v>
      </c>
      <c r="S38" s="126">
        <v>27</v>
      </c>
      <c r="T38" s="128">
        <v>2</v>
      </c>
      <c r="U38" s="124">
        <v>5</v>
      </c>
      <c r="V38" s="128">
        <v>0</v>
      </c>
      <c r="W38" s="126">
        <v>15</v>
      </c>
      <c r="X38" s="128">
        <v>2</v>
      </c>
      <c r="Y38" s="126">
        <v>28</v>
      </c>
      <c r="Z38" s="128">
        <v>0</v>
      </c>
      <c r="AA38" s="126">
        <v>22</v>
      </c>
      <c r="AB38" s="138">
        <v>0</v>
      </c>
      <c r="AC38" s="122">
        <v>30</v>
      </c>
      <c r="AD38" s="123">
        <v>0</v>
      </c>
      <c r="AE38" s="129">
        <v>33</v>
      </c>
      <c r="AF38" s="138">
        <v>2</v>
      </c>
      <c r="AG38" s="124">
        <v>11</v>
      </c>
      <c r="AH38" s="128">
        <v>0</v>
      </c>
      <c r="AI38" s="124">
        <v>14</v>
      </c>
      <c r="AJ38" s="128">
        <v>2</v>
      </c>
      <c r="AK38" s="99"/>
      <c r="AL38" s="100">
        <f t="shared" si="3"/>
        <v>8</v>
      </c>
      <c r="AM38" s="99"/>
      <c r="AN38" s="130">
        <f t="shared" si="4"/>
        <v>1215</v>
      </c>
      <c r="AO38" s="108">
        <f t="shared" si="5"/>
        <v>1199</v>
      </c>
      <c r="AP38" s="131">
        <f t="shared" si="6"/>
        <v>1090</v>
      </c>
      <c r="AQ38" s="108">
        <f t="shared" si="7"/>
        <v>1406</v>
      </c>
      <c r="AR38" s="131">
        <f t="shared" si="8"/>
        <v>1224</v>
      </c>
      <c r="AS38" s="131">
        <f t="shared" si="9"/>
        <v>1082</v>
      </c>
      <c r="AT38" s="131">
        <f t="shared" si="10"/>
        <v>1196</v>
      </c>
      <c r="AU38" s="131">
        <f t="shared" si="11"/>
        <v>1060</v>
      </c>
      <c r="AV38" s="108">
        <f t="shared" si="12"/>
        <v>1000</v>
      </c>
      <c r="AW38" s="131">
        <f t="shared" si="13"/>
        <v>1280</v>
      </c>
      <c r="AX38" s="131">
        <f t="shared" si="14"/>
        <v>1228</v>
      </c>
      <c r="AY38" s="55"/>
      <c r="AZ38" s="132">
        <f t="shared" si="15"/>
        <v>6</v>
      </c>
      <c r="BA38" s="133">
        <f t="shared" si="16"/>
        <v>8</v>
      </c>
      <c r="BB38" s="133">
        <f t="shared" si="24"/>
        <v>4</v>
      </c>
      <c r="BC38" s="106">
        <f t="shared" si="17"/>
        <v>16</v>
      </c>
      <c r="BD38" s="133">
        <f t="shared" si="18"/>
        <v>8</v>
      </c>
      <c r="BE38" s="133">
        <f t="shared" si="19"/>
        <v>10</v>
      </c>
      <c r="BF38" s="133">
        <f t="shared" si="25"/>
        <v>10</v>
      </c>
      <c r="BG38" s="133">
        <f t="shared" si="20"/>
        <v>6</v>
      </c>
      <c r="BH38" s="133">
        <f t="shared" si="21"/>
        <v>6</v>
      </c>
      <c r="BI38" s="133">
        <f t="shared" si="22"/>
        <v>8</v>
      </c>
      <c r="BJ38" s="133">
        <f t="shared" si="23"/>
        <v>8</v>
      </c>
      <c r="BK38" s="107">
        <f t="shared" si="29"/>
        <v>90</v>
      </c>
      <c r="BL38" s="108">
        <f t="shared" si="30"/>
        <v>4</v>
      </c>
      <c r="BM38" s="108">
        <f t="shared" si="31"/>
        <v>16</v>
      </c>
      <c r="BN38" s="109">
        <f t="shared" si="32"/>
        <v>86</v>
      </c>
      <c r="BO38" s="60"/>
    </row>
    <row r="39" spans="1:67" ht="29.25" hidden="1" customHeight="1" x14ac:dyDescent="0.25">
      <c r="A39" s="167">
        <f>IF(B5=0,0,COUNTA(A5:A38)+1)</f>
        <v>35</v>
      </c>
      <c r="B39" s="111"/>
      <c r="C39" s="168"/>
      <c r="D39" s="169"/>
      <c r="E39" s="170"/>
      <c r="F39" s="171"/>
      <c r="G39" s="172"/>
      <c r="H39" s="172"/>
      <c r="I39" s="173"/>
      <c r="J39" s="174"/>
      <c r="K39" s="175"/>
      <c r="L39" s="176"/>
      <c r="M39" s="177"/>
      <c r="N39" s="177"/>
      <c r="O39" s="178"/>
      <c r="P39" s="123">
        <v>0</v>
      </c>
      <c r="Q39" s="178"/>
      <c r="R39" s="138">
        <v>0</v>
      </c>
      <c r="S39" s="126" t="s">
        <v>140</v>
      </c>
      <c r="T39" s="179"/>
      <c r="U39" s="180"/>
      <c r="V39" s="179"/>
      <c r="W39" s="126" t="s">
        <v>140</v>
      </c>
      <c r="X39" s="179"/>
      <c r="Y39" s="180"/>
      <c r="Z39" s="179"/>
      <c r="AA39" s="180"/>
      <c r="AB39" s="179"/>
      <c r="AC39" s="178"/>
      <c r="AD39" s="123">
        <v>0</v>
      </c>
      <c r="AE39" s="129" t="s">
        <v>140</v>
      </c>
      <c r="AF39" s="179"/>
      <c r="AG39" s="124" t="s">
        <v>140</v>
      </c>
      <c r="AH39" s="128">
        <v>0</v>
      </c>
      <c r="AI39" s="124" t="s">
        <v>140</v>
      </c>
      <c r="AJ39" s="179"/>
      <c r="AK39" s="99"/>
      <c r="AL39" s="100">
        <f>SUM(P39+R39+T39+V39+X39+Z39+AB39+AD39+AF39+AH39+AJ39)</f>
        <v>0</v>
      </c>
      <c r="AM39" s="99"/>
      <c r="AN39" s="181"/>
      <c r="AO39" s="181"/>
      <c r="AP39" s="181"/>
      <c r="AQ39" s="108">
        <f t="shared" si="7"/>
        <v>0</v>
      </c>
      <c r="AR39" s="181"/>
      <c r="AS39" s="181"/>
      <c r="AT39" s="181"/>
      <c r="AU39" s="181"/>
      <c r="AV39" s="181"/>
      <c r="AW39" s="181"/>
      <c r="AX39" s="181"/>
      <c r="AY39" s="55"/>
      <c r="AZ39" s="132" t="e">
        <f t="shared" si="15"/>
        <v>#N/A</v>
      </c>
      <c r="BA39" s="182" t="e">
        <f t="shared" si="16"/>
        <v>#N/A</v>
      </c>
      <c r="BB39" s="183"/>
      <c r="BC39" s="183"/>
      <c r="BD39" s="133">
        <f t="shared" si="18"/>
        <v>0</v>
      </c>
      <c r="BE39" s="182" t="e">
        <f t="shared" si="19"/>
        <v>#N/A</v>
      </c>
      <c r="BF39" s="133" t="e">
        <f t="shared" si="25"/>
        <v>#N/A</v>
      </c>
      <c r="BG39" s="183"/>
      <c r="BH39" s="133">
        <f t="shared" si="21"/>
        <v>0</v>
      </c>
      <c r="BI39" s="133">
        <f t="shared" si="22"/>
        <v>0</v>
      </c>
      <c r="BJ39" s="182">
        <f t="shared" si="23"/>
        <v>0</v>
      </c>
      <c r="BK39" s="184"/>
      <c r="BL39" s="108" t="e">
        <f t="shared" si="30"/>
        <v>#N/A</v>
      </c>
      <c r="BM39" s="108" t="e">
        <f t="shared" si="31"/>
        <v>#N/A</v>
      </c>
      <c r="BN39" s="109" t="e">
        <f t="shared" si="32"/>
        <v>#N/A</v>
      </c>
      <c r="BO39" s="60"/>
    </row>
    <row r="40" spans="1:67" ht="15" customHeight="1" x14ac:dyDescent="0.25">
      <c r="A40" s="185">
        <f>IF(B5=0,0,COUNTA(A5:A38))</f>
        <v>34</v>
      </c>
      <c r="B40" s="186"/>
      <c r="C40" s="187"/>
      <c r="D40" s="187"/>
      <c r="E40" s="187"/>
      <c r="F40" s="188"/>
      <c r="G40" s="189"/>
      <c r="H40" s="190"/>
      <c r="I40" s="190"/>
      <c r="J40" s="174"/>
      <c r="K40" s="190"/>
      <c r="L40" s="190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91"/>
      <c r="AF40" s="187"/>
      <c r="AG40" s="187"/>
      <c r="AH40" s="187"/>
      <c r="AI40" s="187"/>
      <c r="AJ40" s="187"/>
      <c r="AK40" s="187"/>
      <c r="AL40" s="187"/>
      <c r="AM40" s="187"/>
      <c r="AN40" s="181"/>
      <c r="AO40" s="192"/>
      <c r="AP40" s="192"/>
      <c r="AQ40" s="181"/>
      <c r="AR40" s="181"/>
      <c r="AS40" s="181"/>
      <c r="AT40" s="181"/>
      <c r="AU40" s="181"/>
      <c r="AV40" s="181"/>
      <c r="AW40" s="181"/>
      <c r="AX40" s="192"/>
      <c r="AY40" s="55"/>
      <c r="AZ40" s="55"/>
      <c r="BA40" s="55"/>
      <c r="BB40" s="59"/>
      <c r="BC40" s="59"/>
      <c r="BD40" s="192"/>
      <c r="BE40" s="183"/>
      <c r="BF40" s="192"/>
      <c r="BG40" s="192"/>
      <c r="BH40" s="192"/>
      <c r="BI40" s="192"/>
      <c r="BJ40" s="192"/>
      <c r="BK40" s="192"/>
      <c r="BL40" s="181"/>
      <c r="BM40" s="192"/>
      <c r="BN40" s="59"/>
      <c r="BO40" s="60"/>
    </row>
    <row r="41" spans="1:67" ht="18" customHeight="1" x14ac:dyDescent="0.25">
      <c r="A41" s="193"/>
      <c r="B41" s="194"/>
      <c r="C41" s="187"/>
      <c r="D41" s="187"/>
      <c r="E41" s="187"/>
      <c r="F41" s="188"/>
      <c r="G41" s="189"/>
      <c r="H41" s="190"/>
      <c r="I41" s="190"/>
      <c r="J41" s="174"/>
      <c r="K41" s="190"/>
      <c r="L41" s="190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1"/>
      <c r="AO41" s="192"/>
      <c r="AP41" s="192"/>
      <c r="AQ41" s="181"/>
      <c r="AR41" s="181"/>
      <c r="AS41" s="181"/>
      <c r="AT41" s="181"/>
      <c r="AU41" s="181"/>
      <c r="AV41" s="181"/>
      <c r="AW41" s="181"/>
      <c r="AX41" s="192"/>
      <c r="AY41" s="55"/>
      <c r="AZ41" s="55"/>
      <c r="BA41" s="55"/>
      <c r="BB41" s="59"/>
      <c r="BC41" s="59"/>
      <c r="BD41" s="192"/>
      <c r="BE41" s="183"/>
      <c r="BF41" s="192"/>
      <c r="BG41" s="192"/>
      <c r="BH41" s="192"/>
      <c r="BI41" s="192"/>
      <c r="BJ41" s="192"/>
      <c r="BK41" s="192"/>
      <c r="BL41" s="181"/>
      <c r="BM41" s="192"/>
      <c r="BN41" s="59"/>
      <c r="BO41" s="60"/>
    </row>
    <row r="42" spans="1:67" x14ac:dyDescent="0.25">
      <c r="A42" s="195"/>
      <c r="B42" s="196"/>
      <c r="C42" s="187"/>
      <c r="D42" s="187"/>
      <c r="E42" s="187"/>
      <c r="F42" s="55"/>
      <c r="G42" s="189"/>
      <c r="H42" s="190"/>
      <c r="I42" s="190"/>
      <c r="J42" s="190"/>
      <c r="K42" s="190"/>
      <c r="L42" s="190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59"/>
      <c r="AO42" s="59"/>
      <c r="AP42" s="59"/>
      <c r="AQ42" s="181"/>
      <c r="AR42" s="181"/>
      <c r="AS42" s="181"/>
      <c r="AT42" s="181"/>
      <c r="AU42" s="181"/>
      <c r="AV42" s="181"/>
      <c r="AW42" s="181"/>
      <c r="AX42" s="59"/>
      <c r="AY42" s="55"/>
      <c r="AZ42" s="55"/>
      <c r="BA42" s="55"/>
      <c r="BB42" s="59"/>
      <c r="BC42" s="59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59"/>
      <c r="BO42" s="60"/>
    </row>
    <row r="43" spans="1:67" ht="15.6" x14ac:dyDescent="0.3">
      <c r="A43" s="356" t="s">
        <v>181</v>
      </c>
      <c r="B43" s="356"/>
      <c r="C43" s="357" t="s">
        <v>183</v>
      </c>
      <c r="D43" s="357"/>
      <c r="E43" s="357"/>
      <c r="F43" s="357"/>
      <c r="G43" s="357"/>
      <c r="H43" s="357"/>
      <c r="I43" s="357"/>
      <c r="J43" s="357"/>
      <c r="K43" s="358" t="s">
        <v>135</v>
      </c>
      <c r="L43" s="358"/>
      <c r="M43" s="358"/>
      <c r="N43" s="358"/>
      <c r="O43" s="358"/>
      <c r="P43" s="357" t="s">
        <v>183</v>
      </c>
      <c r="Q43" s="357"/>
      <c r="R43" s="357"/>
      <c r="S43" s="357"/>
      <c r="T43" s="357"/>
      <c r="U43" s="357"/>
      <c r="V43" s="357"/>
      <c r="W43" s="357"/>
      <c r="X43" s="357"/>
      <c r="Y43" s="357"/>
      <c r="Z43" s="357"/>
      <c r="AA43" s="357"/>
      <c r="AB43" s="357"/>
      <c r="AC43" s="357"/>
      <c r="AD43" s="36"/>
      <c r="AE43" s="36"/>
      <c r="AF43" s="36"/>
      <c r="AG43" s="36"/>
      <c r="AH43" s="36"/>
      <c r="AI43" s="36"/>
      <c r="AJ43" s="36"/>
      <c r="AK43" s="37"/>
      <c r="AL43" s="37"/>
      <c r="AM43" s="37"/>
      <c r="AN43" s="55"/>
      <c r="AO43" s="55"/>
      <c r="AP43" s="55"/>
      <c r="AQ43" s="197"/>
      <c r="AR43" s="197"/>
      <c r="AS43" s="197"/>
      <c r="AT43" s="197"/>
      <c r="AU43" s="197"/>
      <c r="AV43" s="197"/>
      <c r="AW43" s="197"/>
      <c r="AX43" s="55"/>
      <c r="AY43" s="55"/>
      <c r="AZ43" s="55"/>
      <c r="BA43" s="55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60"/>
    </row>
    <row r="44" spans="1:67" x14ac:dyDescent="0.25">
      <c r="A44" s="55"/>
      <c r="B44" s="55"/>
      <c r="C44" s="55"/>
      <c r="D44" s="55"/>
      <c r="E44" s="352"/>
      <c r="F44" s="352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60"/>
    </row>
    <row r="45" spans="1:67" x14ac:dyDescent="0.2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60"/>
    </row>
    <row r="46" spans="1:67" x14ac:dyDescent="0.2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198"/>
    </row>
    <row r="47" spans="1:67" x14ac:dyDescent="0.2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198"/>
    </row>
    <row r="48" spans="1:67" x14ac:dyDescent="0.25">
      <c r="A48" s="55"/>
      <c r="B48" s="55"/>
      <c r="C48" s="197"/>
      <c r="D48" s="55"/>
      <c r="E48" s="55"/>
      <c r="F48" s="55"/>
      <c r="G48" s="55"/>
      <c r="H48" s="55"/>
      <c r="I48" s="55"/>
      <c r="J48" s="55"/>
      <c r="K48" s="55"/>
      <c r="L48" s="197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198"/>
    </row>
    <row r="49" spans="1:67" x14ac:dyDescent="0.2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198"/>
    </row>
    <row r="50" spans="1:67" x14ac:dyDescent="0.25">
      <c r="A50" s="198"/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</row>
    <row r="51" spans="1:67" x14ac:dyDescent="0.25">
      <c r="A51" s="198"/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</row>
    <row r="52" spans="1:67" x14ac:dyDescent="0.25">
      <c r="A52" s="198"/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</row>
    <row r="53" spans="1:67" x14ac:dyDescent="0.25">
      <c r="A53" s="198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</row>
    <row r="54" spans="1:67" x14ac:dyDescent="0.25">
      <c r="A54" s="198"/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</row>
    <row r="55" spans="1:67" x14ac:dyDescent="0.25">
      <c r="A55" s="198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</row>
    <row r="56" spans="1:67" x14ac:dyDescent="0.25">
      <c r="A56" s="198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</row>
    <row r="57" spans="1:67" x14ac:dyDescent="0.25">
      <c r="A57" s="198"/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</row>
    <row r="58" spans="1:67" x14ac:dyDescent="0.25">
      <c r="A58" s="198"/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</row>
    <row r="59" spans="1:67" x14ac:dyDescent="0.25">
      <c r="A59" s="198"/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</row>
    <row r="60" spans="1:67" x14ac:dyDescent="0.25">
      <c r="A60" s="198"/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</row>
    <row r="61" spans="1:67" x14ac:dyDescent="0.25">
      <c r="A61" s="198"/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</row>
    <row r="62" spans="1:67" x14ac:dyDescent="0.25">
      <c r="A62" s="198"/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</row>
    <row r="63" spans="1:67" x14ac:dyDescent="0.25">
      <c r="A63" s="198"/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</row>
    <row r="64" spans="1:67" x14ac:dyDescent="0.25">
      <c r="A64" s="198"/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</row>
    <row r="65" spans="1:38" x14ac:dyDescent="0.25">
      <c r="A65" s="198"/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</row>
    <row r="66" spans="1:38" x14ac:dyDescent="0.25">
      <c r="A66" s="198"/>
      <c r="B66" s="198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</row>
    <row r="67" spans="1:38" x14ac:dyDescent="0.25">
      <c r="A67" s="198"/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</row>
    <row r="68" spans="1:38" x14ac:dyDescent="0.25">
      <c r="A68" s="198"/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</row>
    <row r="69" spans="1:38" x14ac:dyDescent="0.25">
      <c r="A69" s="198"/>
      <c r="B69" s="198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</row>
    <row r="70" spans="1:38" x14ac:dyDescent="0.25">
      <c r="A70" s="198"/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</row>
    <row r="71" spans="1:38" x14ac:dyDescent="0.25">
      <c r="A71" s="198"/>
      <c r="B71" s="198"/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8"/>
      <c r="AB71" s="198"/>
      <c r="AC71" s="198"/>
      <c r="AD71" s="198"/>
      <c r="AE71" s="198"/>
      <c r="AF71" s="198"/>
      <c r="AG71" s="198"/>
      <c r="AH71" s="198"/>
      <c r="AI71" s="198"/>
      <c r="AJ71" s="198"/>
      <c r="AK71" s="198"/>
      <c r="AL71" s="198"/>
    </row>
    <row r="72" spans="1:38" x14ac:dyDescent="0.25">
      <c r="A72" s="198"/>
      <c r="B72" s="198"/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8"/>
      <c r="AL72" s="198"/>
    </row>
    <row r="73" spans="1:38" x14ac:dyDescent="0.25">
      <c r="A73" s="198"/>
      <c r="B73" s="198"/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198"/>
    </row>
    <row r="74" spans="1:38" x14ac:dyDescent="0.25">
      <c r="A74" s="198"/>
      <c r="B74" s="198"/>
      <c r="C74" s="198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8"/>
      <c r="AK74" s="198"/>
      <c r="AL74" s="198"/>
    </row>
    <row r="75" spans="1:38" x14ac:dyDescent="0.25">
      <c r="A75" s="198"/>
      <c r="B75" s="198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  <c r="AK75" s="198"/>
      <c r="AL75" s="198"/>
    </row>
    <row r="76" spans="1:38" x14ac:dyDescent="0.25">
      <c r="A76" s="198"/>
      <c r="B76" s="198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</row>
    <row r="77" spans="1:38" x14ac:dyDescent="0.25">
      <c r="A77" s="198"/>
      <c r="B77" s="198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</row>
    <row r="78" spans="1:38" x14ac:dyDescent="0.25">
      <c r="A78" s="198"/>
      <c r="B78" s="198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</row>
    <row r="79" spans="1:38" x14ac:dyDescent="0.25">
      <c r="A79" s="198"/>
      <c r="B79" s="198"/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  <c r="Z79" s="198"/>
      <c r="AA79" s="198"/>
      <c r="AB79" s="198"/>
      <c r="AC79" s="198"/>
      <c r="AD79" s="198"/>
      <c r="AE79" s="198"/>
      <c r="AF79" s="198"/>
      <c r="AG79" s="198"/>
      <c r="AH79" s="198"/>
      <c r="AI79" s="198"/>
      <c r="AJ79" s="198"/>
      <c r="AK79" s="198"/>
      <c r="AL79" s="198"/>
    </row>
    <row r="80" spans="1:38" x14ac:dyDescent="0.25">
      <c r="A80" s="198"/>
      <c r="B80" s="198"/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198"/>
      <c r="AI80" s="198"/>
      <c r="AJ80" s="198"/>
      <c r="AK80" s="198"/>
      <c r="AL80" s="198"/>
    </row>
    <row r="81" spans="1:38" x14ac:dyDescent="0.25">
      <c r="A81" s="198"/>
      <c r="B81" s="198"/>
      <c r="C81" s="198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98"/>
      <c r="W81" s="198"/>
      <c r="X81" s="198"/>
      <c r="Y81" s="198"/>
      <c r="Z81" s="198"/>
      <c r="AA81" s="198"/>
      <c r="AB81" s="198"/>
      <c r="AC81" s="198"/>
      <c r="AD81" s="198"/>
      <c r="AE81" s="198"/>
      <c r="AF81" s="198"/>
      <c r="AG81" s="198"/>
      <c r="AH81" s="198"/>
      <c r="AI81" s="198"/>
      <c r="AJ81" s="198"/>
      <c r="AK81" s="198"/>
      <c r="AL81" s="198"/>
    </row>
    <row r="82" spans="1:38" x14ac:dyDescent="0.25">
      <c r="A82" s="198"/>
      <c r="B82" s="198"/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</row>
    <row r="83" spans="1:38" x14ac:dyDescent="0.25">
      <c r="A83" s="198"/>
      <c r="B83" s="198"/>
      <c r="C83" s="198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</row>
    <row r="84" spans="1:38" x14ac:dyDescent="0.25">
      <c r="A84" s="198"/>
      <c r="B84" s="198"/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98"/>
      <c r="AA84" s="198"/>
      <c r="AB84" s="198"/>
      <c r="AC84" s="198"/>
      <c r="AD84" s="198"/>
      <c r="AE84" s="198"/>
      <c r="AF84" s="198"/>
      <c r="AG84" s="198"/>
      <c r="AH84" s="198"/>
      <c r="AI84" s="198"/>
      <c r="AJ84" s="198"/>
      <c r="AK84" s="198"/>
      <c r="AL84" s="198"/>
    </row>
    <row r="85" spans="1:38" x14ac:dyDescent="0.25">
      <c r="A85" s="198"/>
      <c r="B85" s="198"/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</row>
    <row r="86" spans="1:38" x14ac:dyDescent="0.25">
      <c r="A86" s="198"/>
      <c r="B86" s="198"/>
      <c r="C86" s="198"/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  <c r="AI86" s="198"/>
      <c r="AJ86" s="198"/>
      <c r="AK86" s="198"/>
      <c r="AL86" s="198"/>
    </row>
    <row r="87" spans="1:38" x14ac:dyDescent="0.25">
      <c r="A87" s="198"/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</row>
    <row r="88" spans="1:38" x14ac:dyDescent="0.25">
      <c r="A88" s="198"/>
      <c r="B88" s="198"/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</row>
    <row r="89" spans="1:38" x14ac:dyDescent="0.25">
      <c r="A89" s="198"/>
      <c r="B89" s="198"/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</row>
    <row r="90" spans="1:38" x14ac:dyDescent="0.25">
      <c r="A90" s="198"/>
      <c r="B90" s="198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</row>
  </sheetData>
  <sheetProtection algorithmName="SHA-512" hashValue="15sC4VVIUchYmPkA77X8etiOTzrvenMcPX6CLH5t+BQR9vbfE/S0ifgZFax4IhhVNMH3ePf2FIqL6UhzRRXL6Q==" saltValue="m6EXCpagE7/+BfhXYqXEFg==" spinCount="100000" sheet="1" objects="1" scenarios="1"/>
  <protectedRanges>
    <protectedRange sqref="K5:K38" name="Diapazons4"/>
    <protectedRange sqref="W39 P39 R39:S39 AD39:AE39 AG39:AI39 O5:AJ38" name="Diapazons2"/>
    <protectedRange sqref="A1 A3 J39:J41 A40 B41 B39 J5:K38 G5:G38 A5:D38" name="Diapazons1"/>
    <protectedRange sqref="P3 C43 P43 I5:I39" name="Diapazons3"/>
  </protectedRanges>
  <mergeCells count="28">
    <mergeCell ref="E44:F44"/>
    <mergeCell ref="AA4:AB4"/>
    <mergeCell ref="AC4:AD4"/>
    <mergeCell ref="AE4:AF4"/>
    <mergeCell ref="AG4:AH4"/>
    <mergeCell ref="AI4:AJ4"/>
    <mergeCell ref="A43:B43"/>
    <mergeCell ref="C43:J43"/>
    <mergeCell ref="K43:O43"/>
    <mergeCell ref="P43:AC43"/>
    <mergeCell ref="O4:P4"/>
    <mergeCell ref="Q4:R4"/>
    <mergeCell ref="S4:T4"/>
    <mergeCell ref="U4:V4"/>
    <mergeCell ref="W4:X4"/>
    <mergeCell ref="Y4:Z4"/>
    <mergeCell ref="AZ3:BN3"/>
    <mergeCell ref="A1:AF2"/>
    <mergeCell ref="AN1:AO1"/>
    <mergeCell ref="AQ1:AS1"/>
    <mergeCell ref="AU1:AV1"/>
    <mergeCell ref="AN2:AO2"/>
    <mergeCell ref="AP2:AW2"/>
    <mergeCell ref="A3:B3"/>
    <mergeCell ref="D3:G3"/>
    <mergeCell ref="L3:O3"/>
    <mergeCell ref="P3:AJ3"/>
    <mergeCell ref="AN3:AX3"/>
  </mergeCells>
  <conditionalFormatting sqref="B5:B39">
    <cfRule type="expression" dxfId="224" priority="2" stopIfTrue="1">
      <formula>I5=1</formula>
    </cfRule>
    <cfRule type="expression" dxfId="223" priority="3" stopIfTrue="1">
      <formula>I5=2</formula>
    </cfRule>
    <cfRule type="expression" dxfId="222" priority="4" stopIfTrue="1">
      <formula>I5=3</formula>
    </cfRule>
  </conditionalFormatting>
  <conditionalFormatting sqref="E5:E38">
    <cfRule type="expression" dxfId="221" priority="5" stopIfTrue="1">
      <formula>B5=0</formula>
    </cfRule>
  </conditionalFormatting>
  <conditionalFormatting sqref="F5:F38">
    <cfRule type="expression" dxfId="220" priority="6" stopIfTrue="1">
      <formula>B5=0</formula>
    </cfRule>
  </conditionalFormatting>
  <conditionalFormatting sqref="H5:H38">
    <cfRule type="expression" dxfId="219" priority="8" stopIfTrue="1">
      <formula>B5=0</formula>
    </cfRule>
    <cfRule type="expression" dxfId="218" priority="9" stopIfTrue="1">
      <formula>H5&gt;150</formula>
    </cfRule>
    <cfRule type="expression" dxfId="217" priority="10" stopIfTrue="1">
      <formula>H5&lt;-150</formula>
    </cfRule>
  </conditionalFormatting>
  <conditionalFormatting sqref="L5:L38">
    <cfRule type="expression" dxfId="216" priority="11" stopIfTrue="1">
      <formula>B5=0</formula>
    </cfRule>
  </conditionalFormatting>
  <conditionalFormatting sqref="M5:M38">
    <cfRule type="expression" dxfId="215" priority="12" stopIfTrue="1">
      <formula>B5=0</formula>
    </cfRule>
  </conditionalFormatting>
  <conditionalFormatting sqref="N5:N38">
    <cfRule type="expression" dxfId="214" priority="13" stopIfTrue="1">
      <formula>B5=0</formula>
    </cfRule>
  </conditionalFormatting>
  <conditionalFormatting sqref="P5:P38">
    <cfRule type="expression" dxfId="213" priority="14" stopIfTrue="1">
      <formula>B5=0</formula>
    </cfRule>
  </conditionalFormatting>
  <conditionalFormatting sqref="P39">
    <cfRule type="expression" dxfId="212" priority="15" stopIfTrue="1">
      <formula>B$6=0</formula>
    </cfRule>
  </conditionalFormatting>
  <conditionalFormatting sqref="R5:R39">
    <cfRule type="expression" dxfId="211" priority="16" stopIfTrue="1">
      <formula>B5=0</formula>
    </cfRule>
  </conditionalFormatting>
  <conditionalFormatting sqref="T5:T38">
    <cfRule type="expression" dxfId="210" priority="17" stopIfTrue="1">
      <formula>B5=0</formula>
    </cfRule>
  </conditionalFormatting>
  <conditionalFormatting sqref="V5:V38">
    <cfRule type="expression" dxfId="209" priority="18" stopIfTrue="1">
      <formula>B5=0</formula>
    </cfRule>
  </conditionalFormatting>
  <conditionalFormatting sqref="X5:X38">
    <cfRule type="expression" dxfId="208" priority="19" stopIfTrue="1">
      <formula>B5=0</formula>
    </cfRule>
  </conditionalFormatting>
  <conditionalFormatting sqref="Z5:Z38">
    <cfRule type="expression" dxfId="207" priority="20" stopIfTrue="1">
      <formula>B5=0</formula>
    </cfRule>
  </conditionalFormatting>
  <conditionalFormatting sqref="AB5:AB38">
    <cfRule type="expression" dxfId="206" priority="21" stopIfTrue="1">
      <formula>B5=0</formula>
    </cfRule>
  </conditionalFormatting>
  <conditionalFormatting sqref="AD5:AD39">
    <cfRule type="expression" dxfId="205" priority="22" stopIfTrue="1">
      <formula>B5=0</formula>
    </cfRule>
  </conditionalFormatting>
  <conditionalFormatting sqref="AF5:AF38">
    <cfRule type="expression" dxfId="204" priority="23" stopIfTrue="1">
      <formula>B5=0</formula>
    </cfRule>
  </conditionalFormatting>
  <conditionalFormatting sqref="AG5:AG39">
    <cfRule type="expression" dxfId="203" priority="24" stopIfTrue="1">
      <formula>B5=0</formula>
    </cfRule>
    <cfRule type="expression" dxfId="202" priority="25" stopIfTrue="1">
      <formula>AG5="X"</formula>
    </cfRule>
  </conditionalFormatting>
  <conditionalFormatting sqref="AH5:AH39">
    <cfRule type="expression" dxfId="201" priority="26" stopIfTrue="1">
      <formula>B5=0</formula>
    </cfRule>
  </conditionalFormatting>
  <conditionalFormatting sqref="AJ5:AJ38">
    <cfRule type="expression" dxfId="200" priority="27" stopIfTrue="1">
      <formula>B5=0</formula>
    </cfRule>
  </conditionalFormatting>
  <conditionalFormatting sqref="AI5">
    <cfRule type="expression" dxfId="199" priority="28" stopIfTrue="1">
      <formula>B5=0</formula>
    </cfRule>
    <cfRule type="expression" dxfId="198" priority="29" stopIfTrue="1">
      <formula>AI5="X"</formula>
    </cfRule>
  </conditionalFormatting>
  <conditionalFormatting sqref="AI6:AI39">
    <cfRule type="expression" dxfId="197" priority="30" stopIfTrue="1">
      <formula>B6=0</formula>
    </cfRule>
    <cfRule type="expression" dxfId="196" priority="31" stopIfTrue="1">
      <formula>AI6="X"</formula>
    </cfRule>
  </conditionalFormatting>
  <conditionalFormatting sqref="AE5">
    <cfRule type="expression" dxfId="195" priority="32" stopIfTrue="1">
      <formula>B5=0</formula>
    </cfRule>
    <cfRule type="expression" dxfId="194" priority="33" stopIfTrue="1">
      <formula>AE5="X"</formula>
    </cfRule>
  </conditionalFormatting>
  <conditionalFormatting sqref="AE6:AE39">
    <cfRule type="expression" dxfId="193" priority="34" stopIfTrue="1">
      <formula>B6=0</formula>
    </cfRule>
    <cfRule type="expression" dxfId="192" priority="35" stopIfTrue="1">
      <formula>AE6="X"</formula>
    </cfRule>
  </conditionalFormatting>
  <conditionalFormatting sqref="AC5">
    <cfRule type="expression" dxfId="191" priority="36" stopIfTrue="1">
      <formula>B5=0</formula>
    </cfRule>
    <cfRule type="expression" dxfId="190" priority="37" stopIfTrue="1">
      <formula>AC5="X"</formula>
    </cfRule>
  </conditionalFormatting>
  <conditionalFormatting sqref="AC6:AC38">
    <cfRule type="expression" dxfId="189" priority="38" stopIfTrue="1">
      <formula>B6=0</formula>
    </cfRule>
    <cfRule type="expression" dxfId="188" priority="39" stopIfTrue="1">
      <formula>AC6="X"</formula>
    </cfRule>
  </conditionalFormatting>
  <conditionalFormatting sqref="AA5:AA38">
    <cfRule type="expression" dxfId="187" priority="40" stopIfTrue="1">
      <formula>B5=0</formula>
    </cfRule>
    <cfRule type="expression" dxfId="186" priority="41" stopIfTrue="1">
      <formula>AA5="X"</formula>
    </cfRule>
  </conditionalFormatting>
  <conditionalFormatting sqref="Y5">
    <cfRule type="expression" dxfId="185" priority="42" stopIfTrue="1">
      <formula>B5=0</formula>
    </cfRule>
    <cfRule type="expression" dxfId="184" priority="43" stopIfTrue="1">
      <formula>Y5="X"</formula>
    </cfRule>
  </conditionalFormatting>
  <conditionalFormatting sqref="Y6:Y38">
    <cfRule type="expression" dxfId="183" priority="44" stopIfTrue="1">
      <formula>B6=0</formula>
    </cfRule>
    <cfRule type="expression" dxfId="182" priority="45" stopIfTrue="1">
      <formula>Y6="X"</formula>
    </cfRule>
  </conditionalFormatting>
  <conditionalFormatting sqref="W5:W39">
    <cfRule type="expression" dxfId="181" priority="46" stopIfTrue="1">
      <formula>B5=0</formula>
    </cfRule>
    <cfRule type="expression" dxfId="180" priority="47" stopIfTrue="1">
      <formula>W5="X"</formula>
    </cfRule>
  </conditionalFormatting>
  <conditionalFormatting sqref="U5:U38">
    <cfRule type="expression" dxfId="179" priority="48" stopIfTrue="1">
      <formula>B5=0</formula>
    </cfRule>
    <cfRule type="expression" dxfId="178" priority="49" stopIfTrue="1">
      <formula>U5="X"</formula>
    </cfRule>
  </conditionalFormatting>
  <conditionalFormatting sqref="S5:S39">
    <cfRule type="expression" dxfId="177" priority="50" stopIfTrue="1">
      <formula>B5=0</formula>
    </cfRule>
    <cfRule type="expression" dxfId="176" priority="51" stopIfTrue="1">
      <formula>S5="X"</formula>
    </cfRule>
  </conditionalFormatting>
  <conditionalFormatting sqref="Q5:Q38">
    <cfRule type="expression" dxfId="175" priority="52" stopIfTrue="1">
      <formula>B5=0</formula>
    </cfRule>
    <cfRule type="expression" dxfId="174" priority="53" stopIfTrue="1">
      <formula>Q5="X"</formula>
    </cfRule>
  </conditionalFormatting>
  <conditionalFormatting sqref="O5:O38">
    <cfRule type="expression" dxfId="173" priority="54" stopIfTrue="1">
      <formula>B5=0</formula>
    </cfRule>
    <cfRule type="expression" dxfId="172" priority="55" stopIfTrue="1">
      <formula>O5="X"</formula>
    </cfRule>
  </conditionalFormatting>
  <conditionalFormatting sqref="AN5:AN38">
    <cfRule type="expression" dxfId="171" priority="56" stopIfTrue="1">
      <formula>B5=0</formula>
    </cfRule>
  </conditionalFormatting>
  <conditionalFormatting sqref="AO5:AO38">
    <cfRule type="expression" dxfId="170" priority="57" stopIfTrue="1">
      <formula>B5=0</formula>
    </cfRule>
  </conditionalFormatting>
  <conditionalFormatting sqref="AP5:AP38">
    <cfRule type="expression" dxfId="169" priority="58" stopIfTrue="1">
      <formula>B5=0</formula>
    </cfRule>
  </conditionalFormatting>
  <conditionalFormatting sqref="AQ5:AQ39">
    <cfRule type="expression" dxfId="168" priority="59" stopIfTrue="1">
      <formula>B5=0</formula>
    </cfRule>
  </conditionalFormatting>
  <conditionalFormatting sqref="AR5:AR38">
    <cfRule type="expression" dxfId="167" priority="60" stopIfTrue="1">
      <formula>B5=0</formula>
    </cfRule>
  </conditionalFormatting>
  <conditionalFormatting sqref="AS5:AS38">
    <cfRule type="expression" dxfId="166" priority="61" stopIfTrue="1">
      <formula>B5=0</formula>
    </cfRule>
  </conditionalFormatting>
  <conditionalFormatting sqref="AT5:AT38">
    <cfRule type="expression" dxfId="165" priority="62" stopIfTrue="1">
      <formula>B5=0</formula>
    </cfRule>
  </conditionalFormatting>
  <conditionalFormatting sqref="AU5:AU38">
    <cfRule type="expression" dxfId="164" priority="63" stopIfTrue="1">
      <formula>B5=0</formula>
    </cfRule>
  </conditionalFormatting>
  <conditionalFormatting sqref="AV5:AV38">
    <cfRule type="expression" dxfId="163" priority="64" stopIfTrue="1">
      <formula>B5=0</formula>
    </cfRule>
  </conditionalFormatting>
  <conditionalFormatting sqref="AW5:AW38">
    <cfRule type="expression" dxfId="162" priority="65" stopIfTrue="1">
      <formula>B5=0</formula>
    </cfRule>
  </conditionalFormatting>
  <conditionalFormatting sqref="AX5:AX38">
    <cfRule type="expression" dxfId="161" priority="66" stopIfTrue="1">
      <formula>B5=0</formula>
    </cfRule>
  </conditionalFormatting>
  <conditionalFormatting sqref="AZ5:AZ39">
    <cfRule type="expression" dxfId="160" priority="67" stopIfTrue="1">
      <formula>B5=0</formula>
    </cfRule>
  </conditionalFormatting>
  <conditionalFormatting sqref="BA5:BA38">
    <cfRule type="expression" dxfId="159" priority="68" stopIfTrue="1">
      <formula>B5=0</formula>
    </cfRule>
  </conditionalFormatting>
  <conditionalFormatting sqref="BB5:BB38">
    <cfRule type="expression" dxfId="158" priority="69" stopIfTrue="1">
      <formula>B5=0</formula>
    </cfRule>
  </conditionalFormatting>
  <conditionalFormatting sqref="BC5:BC38">
    <cfRule type="expression" dxfId="157" priority="70" stopIfTrue="1">
      <formula>B5=0</formula>
    </cfRule>
  </conditionalFormatting>
  <conditionalFormatting sqref="BD5:BD39">
    <cfRule type="expression" dxfId="156" priority="71" stopIfTrue="1">
      <formula>B5=0</formula>
    </cfRule>
  </conditionalFormatting>
  <conditionalFormatting sqref="BE5:BE38">
    <cfRule type="expression" dxfId="155" priority="72" stopIfTrue="1">
      <formula>B5=0</formula>
    </cfRule>
  </conditionalFormatting>
  <conditionalFormatting sqref="BF5:BF39">
    <cfRule type="expression" dxfId="154" priority="73" stopIfTrue="1">
      <formula>B5=0</formula>
    </cfRule>
  </conditionalFormatting>
  <conditionalFormatting sqref="BG5:BG38">
    <cfRule type="expression" dxfId="153" priority="74" stopIfTrue="1">
      <formula>B5=0</formula>
    </cfRule>
  </conditionalFormatting>
  <conditionalFormatting sqref="BH5:BH39">
    <cfRule type="expression" dxfId="152" priority="75" stopIfTrue="1">
      <formula>B5=0</formula>
    </cfRule>
  </conditionalFormatting>
  <conditionalFormatting sqref="BI5:BI39">
    <cfRule type="expression" dxfId="151" priority="76" stopIfTrue="1">
      <formula>B5=0</formula>
    </cfRule>
  </conditionalFormatting>
  <conditionalFormatting sqref="BJ5:BJ38">
    <cfRule type="expression" dxfId="150" priority="77" stopIfTrue="1">
      <formula>B5=0</formula>
    </cfRule>
  </conditionalFormatting>
  <conditionalFormatting sqref="BK5:BK38">
    <cfRule type="expression" dxfId="149" priority="78" stopIfTrue="1">
      <formula>B5=0</formula>
    </cfRule>
  </conditionalFormatting>
  <conditionalFormatting sqref="BL5:BL39">
    <cfRule type="expression" dxfId="148" priority="79" stopIfTrue="1">
      <formula>B5=0</formula>
    </cfRule>
  </conditionalFormatting>
  <conditionalFormatting sqref="BM5:BM39">
    <cfRule type="expression" dxfId="147" priority="80" stopIfTrue="1">
      <formula>B5=0</formula>
    </cfRule>
  </conditionalFormatting>
  <conditionalFormatting sqref="BN5:BN39">
    <cfRule type="expression" dxfId="146" priority="81" stopIfTrue="1">
      <formula>B5=0</formula>
    </cfRule>
  </conditionalFormatting>
  <conditionalFormatting sqref="C43:J43">
    <cfRule type="expression" dxfId="145" priority="82" stopIfTrue="1">
      <formula>$C$43=0</formula>
    </cfRule>
  </conditionalFormatting>
  <conditionalFormatting sqref="P43:AC43">
    <cfRule type="expression" dxfId="144" priority="83" stopIfTrue="1">
      <formula>$P$43=0</formula>
    </cfRule>
  </conditionalFormatting>
  <conditionalFormatting sqref="P3:AJ3">
    <cfRule type="expression" dxfId="143" priority="84" stopIfTrue="1">
      <formula>$P$3=0</formula>
    </cfRule>
  </conditionalFormatting>
  <conditionalFormatting sqref="I5">
    <cfRule type="expression" dxfId="142" priority="85" stopIfTrue="1">
      <formula>I5=0</formula>
    </cfRule>
  </conditionalFormatting>
  <conditionalFormatting sqref="I6:I38">
    <cfRule type="expression" dxfId="141" priority="86" stopIfTrue="1">
      <formula>I$6=0</formula>
    </cfRule>
  </conditionalFormatting>
  <conditionalFormatting sqref="P5:P38 R5:R38 T5:T38 V5:V38 X5:X38 Z5:Z38 AB5:AB38 AD5:AD38 AF5:AF38 AH5:AH38 AJ5:AJ38">
    <cfRule type="cellIs" dxfId="140" priority="1" operator="equal">
      <formula>2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3">
    <tabColor rgb="FF00B050"/>
  </sheetPr>
  <dimension ref="A1:BO97"/>
  <sheetViews>
    <sheetView zoomScale="120" zoomScaleNormal="120" workbookViewId="0">
      <selection activeCell="E28" sqref="E28"/>
    </sheetView>
  </sheetViews>
  <sheetFormatPr defaultColWidth="9.109375" defaultRowHeight="13.2" x14ac:dyDescent="0.25"/>
  <cols>
    <col min="1" max="1" width="3.44140625" style="212" customWidth="1"/>
    <col min="2" max="2" width="17.44140625" style="212" customWidth="1"/>
    <col min="3" max="3" width="13" style="212" customWidth="1"/>
    <col min="4" max="4" width="5" style="212" customWidth="1"/>
    <col min="5" max="5" width="5.21875" style="212" customWidth="1"/>
    <col min="6" max="6" width="4.6640625" style="212" customWidth="1"/>
    <col min="7" max="7" width="5.44140625" style="212" customWidth="1"/>
    <col min="8" max="11" width="4.6640625" style="212" customWidth="1"/>
    <col min="12" max="14" width="5" style="212" customWidth="1"/>
    <col min="15" max="15" width="3.33203125" style="212" customWidth="1"/>
    <col min="16" max="16" width="2.6640625" style="212" customWidth="1"/>
    <col min="17" max="17" width="3.33203125" style="212" customWidth="1"/>
    <col min="18" max="18" width="2.6640625" style="212" customWidth="1"/>
    <col min="19" max="19" width="3.33203125" style="212" customWidth="1"/>
    <col min="20" max="20" width="2.6640625" style="212" customWidth="1"/>
    <col min="21" max="21" width="3.33203125" style="212" customWidth="1"/>
    <col min="22" max="22" width="2.6640625" style="212" customWidth="1"/>
    <col min="23" max="23" width="3.33203125" style="212" customWidth="1"/>
    <col min="24" max="24" width="2.6640625" style="212" customWidth="1"/>
    <col min="25" max="25" width="3.33203125" style="212" customWidth="1"/>
    <col min="26" max="26" width="2.6640625" style="212" customWidth="1"/>
    <col min="27" max="27" width="3.33203125" style="212" customWidth="1"/>
    <col min="28" max="28" width="2.6640625" style="212" customWidth="1"/>
    <col min="29" max="29" width="3.33203125" style="212" customWidth="1"/>
    <col min="30" max="30" width="2.6640625" style="212" customWidth="1"/>
    <col min="31" max="31" width="3.33203125" style="212" customWidth="1"/>
    <col min="32" max="32" width="2.6640625" style="212" customWidth="1"/>
    <col min="33" max="33" width="3.33203125" style="212" customWidth="1"/>
    <col min="34" max="34" width="2.6640625" style="212" customWidth="1"/>
    <col min="35" max="35" width="3.33203125" style="212" customWidth="1"/>
    <col min="36" max="36" width="2.6640625" style="212" customWidth="1"/>
    <col min="37" max="37" width="2.44140625" style="212" customWidth="1"/>
    <col min="38" max="38" width="2.33203125" style="212" customWidth="1"/>
    <col min="39" max="39" width="2.44140625" style="212" customWidth="1"/>
    <col min="40" max="50" width="4.77734375" style="212" customWidth="1"/>
    <col min="51" max="51" width="2.44140625" style="212" customWidth="1"/>
    <col min="52" max="62" width="4.109375" style="212" customWidth="1"/>
    <col min="63" max="63" width="5.88671875" style="212" customWidth="1"/>
    <col min="64" max="65" width="6.44140625" style="212" customWidth="1"/>
    <col min="66" max="66" width="6.6640625" style="212" customWidth="1"/>
    <col min="67" max="256" width="9.109375" style="212"/>
    <col min="257" max="257" width="3.44140625" style="212" customWidth="1"/>
    <col min="258" max="258" width="17.44140625" style="212" customWidth="1"/>
    <col min="259" max="259" width="13" style="212" customWidth="1"/>
    <col min="260" max="260" width="5" style="212" customWidth="1"/>
    <col min="261" max="261" width="5.21875" style="212" customWidth="1"/>
    <col min="262" max="262" width="4.6640625" style="212" customWidth="1"/>
    <col min="263" max="263" width="5.44140625" style="212" customWidth="1"/>
    <col min="264" max="267" width="4.6640625" style="212" customWidth="1"/>
    <col min="268" max="270" width="5" style="212" customWidth="1"/>
    <col min="271" max="271" width="3.33203125" style="212" customWidth="1"/>
    <col min="272" max="272" width="2.6640625" style="212" customWidth="1"/>
    <col min="273" max="273" width="3.33203125" style="212" customWidth="1"/>
    <col min="274" max="274" width="2.6640625" style="212" customWidth="1"/>
    <col min="275" max="275" width="3.33203125" style="212" customWidth="1"/>
    <col min="276" max="276" width="2.6640625" style="212" customWidth="1"/>
    <col min="277" max="277" width="3.33203125" style="212" customWidth="1"/>
    <col min="278" max="278" width="2.6640625" style="212" customWidth="1"/>
    <col min="279" max="279" width="3.33203125" style="212" customWidth="1"/>
    <col min="280" max="280" width="2.6640625" style="212" customWidth="1"/>
    <col min="281" max="281" width="3.33203125" style="212" customWidth="1"/>
    <col min="282" max="282" width="2.6640625" style="212" customWidth="1"/>
    <col min="283" max="283" width="3.33203125" style="212" customWidth="1"/>
    <col min="284" max="284" width="2.6640625" style="212" customWidth="1"/>
    <col min="285" max="285" width="3.33203125" style="212" customWidth="1"/>
    <col min="286" max="286" width="2.6640625" style="212" customWidth="1"/>
    <col min="287" max="287" width="3.33203125" style="212" customWidth="1"/>
    <col min="288" max="288" width="2.6640625" style="212" customWidth="1"/>
    <col min="289" max="289" width="3.33203125" style="212" customWidth="1"/>
    <col min="290" max="290" width="2.6640625" style="212" customWidth="1"/>
    <col min="291" max="291" width="3.33203125" style="212" customWidth="1"/>
    <col min="292" max="292" width="2.6640625" style="212" customWidth="1"/>
    <col min="293" max="293" width="2.44140625" style="212" customWidth="1"/>
    <col min="294" max="294" width="2.33203125" style="212" customWidth="1"/>
    <col min="295" max="295" width="2.44140625" style="212" customWidth="1"/>
    <col min="296" max="306" width="4.109375" style="212" customWidth="1"/>
    <col min="307" max="307" width="2.44140625" style="212" customWidth="1"/>
    <col min="308" max="318" width="4.109375" style="212" customWidth="1"/>
    <col min="319" max="319" width="5.88671875" style="212" customWidth="1"/>
    <col min="320" max="321" width="6.44140625" style="212" customWidth="1"/>
    <col min="322" max="322" width="6.6640625" style="212" customWidth="1"/>
    <col min="323" max="512" width="9.109375" style="212"/>
    <col min="513" max="513" width="3.44140625" style="212" customWidth="1"/>
    <col min="514" max="514" width="17.44140625" style="212" customWidth="1"/>
    <col min="515" max="515" width="13" style="212" customWidth="1"/>
    <col min="516" max="516" width="5" style="212" customWidth="1"/>
    <col min="517" max="517" width="5.21875" style="212" customWidth="1"/>
    <col min="518" max="518" width="4.6640625" style="212" customWidth="1"/>
    <col min="519" max="519" width="5.44140625" style="212" customWidth="1"/>
    <col min="520" max="523" width="4.6640625" style="212" customWidth="1"/>
    <col min="524" max="526" width="5" style="212" customWidth="1"/>
    <col min="527" max="527" width="3.33203125" style="212" customWidth="1"/>
    <col min="528" max="528" width="2.6640625" style="212" customWidth="1"/>
    <col min="529" max="529" width="3.33203125" style="212" customWidth="1"/>
    <col min="530" max="530" width="2.6640625" style="212" customWidth="1"/>
    <col min="531" max="531" width="3.33203125" style="212" customWidth="1"/>
    <col min="532" max="532" width="2.6640625" style="212" customWidth="1"/>
    <col min="533" max="533" width="3.33203125" style="212" customWidth="1"/>
    <col min="534" max="534" width="2.6640625" style="212" customWidth="1"/>
    <col min="535" max="535" width="3.33203125" style="212" customWidth="1"/>
    <col min="536" max="536" width="2.6640625" style="212" customWidth="1"/>
    <col min="537" max="537" width="3.33203125" style="212" customWidth="1"/>
    <col min="538" max="538" width="2.6640625" style="212" customWidth="1"/>
    <col min="539" max="539" width="3.33203125" style="212" customWidth="1"/>
    <col min="540" max="540" width="2.6640625" style="212" customWidth="1"/>
    <col min="541" max="541" width="3.33203125" style="212" customWidth="1"/>
    <col min="542" max="542" width="2.6640625" style="212" customWidth="1"/>
    <col min="543" max="543" width="3.33203125" style="212" customWidth="1"/>
    <col min="544" max="544" width="2.6640625" style="212" customWidth="1"/>
    <col min="545" max="545" width="3.33203125" style="212" customWidth="1"/>
    <col min="546" max="546" width="2.6640625" style="212" customWidth="1"/>
    <col min="547" max="547" width="3.33203125" style="212" customWidth="1"/>
    <col min="548" max="548" width="2.6640625" style="212" customWidth="1"/>
    <col min="549" max="549" width="2.44140625" style="212" customWidth="1"/>
    <col min="550" max="550" width="2.33203125" style="212" customWidth="1"/>
    <col min="551" max="551" width="2.44140625" style="212" customWidth="1"/>
    <col min="552" max="562" width="4.109375" style="212" customWidth="1"/>
    <col min="563" max="563" width="2.44140625" style="212" customWidth="1"/>
    <col min="564" max="574" width="4.109375" style="212" customWidth="1"/>
    <col min="575" max="575" width="5.88671875" style="212" customWidth="1"/>
    <col min="576" max="577" width="6.44140625" style="212" customWidth="1"/>
    <col min="578" max="578" width="6.6640625" style="212" customWidth="1"/>
    <col min="579" max="768" width="9.109375" style="212"/>
    <col min="769" max="769" width="3.44140625" style="212" customWidth="1"/>
    <col min="770" max="770" width="17.44140625" style="212" customWidth="1"/>
    <col min="771" max="771" width="13" style="212" customWidth="1"/>
    <col min="772" max="772" width="5" style="212" customWidth="1"/>
    <col min="773" max="773" width="5.21875" style="212" customWidth="1"/>
    <col min="774" max="774" width="4.6640625" style="212" customWidth="1"/>
    <col min="775" max="775" width="5.44140625" style="212" customWidth="1"/>
    <col min="776" max="779" width="4.6640625" style="212" customWidth="1"/>
    <col min="780" max="782" width="5" style="212" customWidth="1"/>
    <col min="783" max="783" width="3.33203125" style="212" customWidth="1"/>
    <col min="784" max="784" width="2.6640625" style="212" customWidth="1"/>
    <col min="785" max="785" width="3.33203125" style="212" customWidth="1"/>
    <col min="786" max="786" width="2.6640625" style="212" customWidth="1"/>
    <col min="787" max="787" width="3.33203125" style="212" customWidth="1"/>
    <col min="788" max="788" width="2.6640625" style="212" customWidth="1"/>
    <col min="789" max="789" width="3.33203125" style="212" customWidth="1"/>
    <col min="790" max="790" width="2.6640625" style="212" customWidth="1"/>
    <col min="791" max="791" width="3.33203125" style="212" customWidth="1"/>
    <col min="792" max="792" width="2.6640625" style="212" customWidth="1"/>
    <col min="793" max="793" width="3.33203125" style="212" customWidth="1"/>
    <col min="794" max="794" width="2.6640625" style="212" customWidth="1"/>
    <col min="795" max="795" width="3.33203125" style="212" customWidth="1"/>
    <col min="796" max="796" width="2.6640625" style="212" customWidth="1"/>
    <col min="797" max="797" width="3.33203125" style="212" customWidth="1"/>
    <col min="798" max="798" width="2.6640625" style="212" customWidth="1"/>
    <col min="799" max="799" width="3.33203125" style="212" customWidth="1"/>
    <col min="800" max="800" width="2.6640625" style="212" customWidth="1"/>
    <col min="801" max="801" width="3.33203125" style="212" customWidth="1"/>
    <col min="802" max="802" width="2.6640625" style="212" customWidth="1"/>
    <col min="803" max="803" width="3.33203125" style="212" customWidth="1"/>
    <col min="804" max="804" width="2.6640625" style="212" customWidth="1"/>
    <col min="805" max="805" width="2.44140625" style="212" customWidth="1"/>
    <col min="806" max="806" width="2.33203125" style="212" customWidth="1"/>
    <col min="807" max="807" width="2.44140625" style="212" customWidth="1"/>
    <col min="808" max="818" width="4.109375" style="212" customWidth="1"/>
    <col min="819" max="819" width="2.44140625" style="212" customWidth="1"/>
    <col min="820" max="830" width="4.109375" style="212" customWidth="1"/>
    <col min="831" max="831" width="5.88671875" style="212" customWidth="1"/>
    <col min="832" max="833" width="6.44140625" style="212" customWidth="1"/>
    <col min="834" max="834" width="6.6640625" style="212" customWidth="1"/>
    <col min="835" max="1024" width="9.109375" style="212"/>
    <col min="1025" max="1025" width="3.44140625" style="212" customWidth="1"/>
    <col min="1026" max="1026" width="17.44140625" style="212" customWidth="1"/>
    <col min="1027" max="1027" width="13" style="212" customWidth="1"/>
    <col min="1028" max="1028" width="5" style="212" customWidth="1"/>
    <col min="1029" max="1029" width="5.21875" style="212" customWidth="1"/>
    <col min="1030" max="1030" width="4.6640625" style="212" customWidth="1"/>
    <col min="1031" max="1031" width="5.44140625" style="212" customWidth="1"/>
    <col min="1032" max="1035" width="4.6640625" style="212" customWidth="1"/>
    <col min="1036" max="1038" width="5" style="212" customWidth="1"/>
    <col min="1039" max="1039" width="3.33203125" style="212" customWidth="1"/>
    <col min="1040" max="1040" width="2.6640625" style="212" customWidth="1"/>
    <col min="1041" max="1041" width="3.33203125" style="212" customWidth="1"/>
    <col min="1042" max="1042" width="2.6640625" style="212" customWidth="1"/>
    <col min="1043" max="1043" width="3.33203125" style="212" customWidth="1"/>
    <col min="1044" max="1044" width="2.6640625" style="212" customWidth="1"/>
    <col min="1045" max="1045" width="3.33203125" style="212" customWidth="1"/>
    <col min="1046" max="1046" width="2.6640625" style="212" customWidth="1"/>
    <col min="1047" max="1047" width="3.33203125" style="212" customWidth="1"/>
    <col min="1048" max="1048" width="2.6640625" style="212" customWidth="1"/>
    <col min="1049" max="1049" width="3.33203125" style="212" customWidth="1"/>
    <col min="1050" max="1050" width="2.6640625" style="212" customWidth="1"/>
    <col min="1051" max="1051" width="3.33203125" style="212" customWidth="1"/>
    <col min="1052" max="1052" width="2.6640625" style="212" customWidth="1"/>
    <col min="1053" max="1053" width="3.33203125" style="212" customWidth="1"/>
    <col min="1054" max="1054" width="2.6640625" style="212" customWidth="1"/>
    <col min="1055" max="1055" width="3.33203125" style="212" customWidth="1"/>
    <col min="1056" max="1056" width="2.6640625" style="212" customWidth="1"/>
    <col min="1057" max="1057" width="3.33203125" style="212" customWidth="1"/>
    <col min="1058" max="1058" width="2.6640625" style="212" customWidth="1"/>
    <col min="1059" max="1059" width="3.33203125" style="212" customWidth="1"/>
    <col min="1060" max="1060" width="2.6640625" style="212" customWidth="1"/>
    <col min="1061" max="1061" width="2.44140625" style="212" customWidth="1"/>
    <col min="1062" max="1062" width="2.33203125" style="212" customWidth="1"/>
    <col min="1063" max="1063" width="2.44140625" style="212" customWidth="1"/>
    <col min="1064" max="1074" width="4.109375" style="212" customWidth="1"/>
    <col min="1075" max="1075" width="2.44140625" style="212" customWidth="1"/>
    <col min="1076" max="1086" width="4.109375" style="212" customWidth="1"/>
    <col min="1087" max="1087" width="5.88671875" style="212" customWidth="1"/>
    <col min="1088" max="1089" width="6.44140625" style="212" customWidth="1"/>
    <col min="1090" max="1090" width="6.6640625" style="212" customWidth="1"/>
    <col min="1091" max="1280" width="9.109375" style="212"/>
    <col min="1281" max="1281" width="3.44140625" style="212" customWidth="1"/>
    <col min="1282" max="1282" width="17.44140625" style="212" customWidth="1"/>
    <col min="1283" max="1283" width="13" style="212" customWidth="1"/>
    <col min="1284" max="1284" width="5" style="212" customWidth="1"/>
    <col min="1285" max="1285" width="5.21875" style="212" customWidth="1"/>
    <col min="1286" max="1286" width="4.6640625" style="212" customWidth="1"/>
    <col min="1287" max="1287" width="5.44140625" style="212" customWidth="1"/>
    <col min="1288" max="1291" width="4.6640625" style="212" customWidth="1"/>
    <col min="1292" max="1294" width="5" style="212" customWidth="1"/>
    <col min="1295" max="1295" width="3.33203125" style="212" customWidth="1"/>
    <col min="1296" max="1296" width="2.6640625" style="212" customWidth="1"/>
    <col min="1297" max="1297" width="3.33203125" style="212" customWidth="1"/>
    <col min="1298" max="1298" width="2.6640625" style="212" customWidth="1"/>
    <col min="1299" max="1299" width="3.33203125" style="212" customWidth="1"/>
    <col min="1300" max="1300" width="2.6640625" style="212" customWidth="1"/>
    <col min="1301" max="1301" width="3.33203125" style="212" customWidth="1"/>
    <col min="1302" max="1302" width="2.6640625" style="212" customWidth="1"/>
    <col min="1303" max="1303" width="3.33203125" style="212" customWidth="1"/>
    <col min="1304" max="1304" width="2.6640625" style="212" customWidth="1"/>
    <col min="1305" max="1305" width="3.33203125" style="212" customWidth="1"/>
    <col min="1306" max="1306" width="2.6640625" style="212" customWidth="1"/>
    <col min="1307" max="1307" width="3.33203125" style="212" customWidth="1"/>
    <col min="1308" max="1308" width="2.6640625" style="212" customWidth="1"/>
    <col min="1309" max="1309" width="3.33203125" style="212" customWidth="1"/>
    <col min="1310" max="1310" width="2.6640625" style="212" customWidth="1"/>
    <col min="1311" max="1311" width="3.33203125" style="212" customWidth="1"/>
    <col min="1312" max="1312" width="2.6640625" style="212" customWidth="1"/>
    <col min="1313" max="1313" width="3.33203125" style="212" customWidth="1"/>
    <col min="1314" max="1314" width="2.6640625" style="212" customWidth="1"/>
    <col min="1315" max="1315" width="3.33203125" style="212" customWidth="1"/>
    <col min="1316" max="1316" width="2.6640625" style="212" customWidth="1"/>
    <col min="1317" max="1317" width="2.44140625" style="212" customWidth="1"/>
    <col min="1318" max="1318" width="2.33203125" style="212" customWidth="1"/>
    <col min="1319" max="1319" width="2.44140625" style="212" customWidth="1"/>
    <col min="1320" max="1330" width="4.109375" style="212" customWidth="1"/>
    <col min="1331" max="1331" width="2.44140625" style="212" customWidth="1"/>
    <col min="1332" max="1342" width="4.109375" style="212" customWidth="1"/>
    <col min="1343" max="1343" width="5.88671875" style="212" customWidth="1"/>
    <col min="1344" max="1345" width="6.44140625" style="212" customWidth="1"/>
    <col min="1346" max="1346" width="6.6640625" style="212" customWidth="1"/>
    <col min="1347" max="1536" width="9.109375" style="212"/>
    <col min="1537" max="1537" width="3.44140625" style="212" customWidth="1"/>
    <col min="1538" max="1538" width="17.44140625" style="212" customWidth="1"/>
    <col min="1539" max="1539" width="13" style="212" customWidth="1"/>
    <col min="1540" max="1540" width="5" style="212" customWidth="1"/>
    <col min="1541" max="1541" width="5.21875" style="212" customWidth="1"/>
    <col min="1542" max="1542" width="4.6640625" style="212" customWidth="1"/>
    <col min="1543" max="1543" width="5.44140625" style="212" customWidth="1"/>
    <col min="1544" max="1547" width="4.6640625" style="212" customWidth="1"/>
    <col min="1548" max="1550" width="5" style="212" customWidth="1"/>
    <col min="1551" max="1551" width="3.33203125" style="212" customWidth="1"/>
    <col min="1552" max="1552" width="2.6640625" style="212" customWidth="1"/>
    <col min="1553" max="1553" width="3.33203125" style="212" customWidth="1"/>
    <col min="1554" max="1554" width="2.6640625" style="212" customWidth="1"/>
    <col min="1555" max="1555" width="3.33203125" style="212" customWidth="1"/>
    <col min="1556" max="1556" width="2.6640625" style="212" customWidth="1"/>
    <col min="1557" max="1557" width="3.33203125" style="212" customWidth="1"/>
    <col min="1558" max="1558" width="2.6640625" style="212" customWidth="1"/>
    <col min="1559" max="1559" width="3.33203125" style="212" customWidth="1"/>
    <col min="1560" max="1560" width="2.6640625" style="212" customWidth="1"/>
    <col min="1561" max="1561" width="3.33203125" style="212" customWidth="1"/>
    <col min="1562" max="1562" width="2.6640625" style="212" customWidth="1"/>
    <col min="1563" max="1563" width="3.33203125" style="212" customWidth="1"/>
    <col min="1564" max="1564" width="2.6640625" style="212" customWidth="1"/>
    <col min="1565" max="1565" width="3.33203125" style="212" customWidth="1"/>
    <col min="1566" max="1566" width="2.6640625" style="212" customWidth="1"/>
    <col min="1567" max="1567" width="3.33203125" style="212" customWidth="1"/>
    <col min="1568" max="1568" width="2.6640625" style="212" customWidth="1"/>
    <col min="1569" max="1569" width="3.33203125" style="212" customWidth="1"/>
    <col min="1570" max="1570" width="2.6640625" style="212" customWidth="1"/>
    <col min="1571" max="1571" width="3.33203125" style="212" customWidth="1"/>
    <col min="1572" max="1572" width="2.6640625" style="212" customWidth="1"/>
    <col min="1573" max="1573" width="2.44140625" style="212" customWidth="1"/>
    <col min="1574" max="1574" width="2.33203125" style="212" customWidth="1"/>
    <col min="1575" max="1575" width="2.44140625" style="212" customWidth="1"/>
    <col min="1576" max="1586" width="4.109375" style="212" customWidth="1"/>
    <col min="1587" max="1587" width="2.44140625" style="212" customWidth="1"/>
    <col min="1588" max="1598" width="4.109375" style="212" customWidth="1"/>
    <col min="1599" max="1599" width="5.88671875" style="212" customWidth="1"/>
    <col min="1600" max="1601" width="6.44140625" style="212" customWidth="1"/>
    <col min="1602" max="1602" width="6.6640625" style="212" customWidth="1"/>
    <col min="1603" max="1792" width="9.109375" style="212"/>
    <col min="1793" max="1793" width="3.44140625" style="212" customWidth="1"/>
    <col min="1794" max="1794" width="17.44140625" style="212" customWidth="1"/>
    <col min="1795" max="1795" width="13" style="212" customWidth="1"/>
    <col min="1796" max="1796" width="5" style="212" customWidth="1"/>
    <col min="1797" max="1797" width="5.21875" style="212" customWidth="1"/>
    <col min="1798" max="1798" width="4.6640625" style="212" customWidth="1"/>
    <col min="1799" max="1799" width="5.44140625" style="212" customWidth="1"/>
    <col min="1800" max="1803" width="4.6640625" style="212" customWidth="1"/>
    <col min="1804" max="1806" width="5" style="212" customWidth="1"/>
    <col min="1807" max="1807" width="3.33203125" style="212" customWidth="1"/>
    <col min="1808" max="1808" width="2.6640625" style="212" customWidth="1"/>
    <col min="1809" max="1809" width="3.33203125" style="212" customWidth="1"/>
    <col min="1810" max="1810" width="2.6640625" style="212" customWidth="1"/>
    <col min="1811" max="1811" width="3.33203125" style="212" customWidth="1"/>
    <col min="1812" max="1812" width="2.6640625" style="212" customWidth="1"/>
    <col min="1813" max="1813" width="3.33203125" style="212" customWidth="1"/>
    <col min="1814" max="1814" width="2.6640625" style="212" customWidth="1"/>
    <col min="1815" max="1815" width="3.33203125" style="212" customWidth="1"/>
    <col min="1816" max="1816" width="2.6640625" style="212" customWidth="1"/>
    <col min="1817" max="1817" width="3.33203125" style="212" customWidth="1"/>
    <col min="1818" max="1818" width="2.6640625" style="212" customWidth="1"/>
    <col min="1819" max="1819" width="3.33203125" style="212" customWidth="1"/>
    <col min="1820" max="1820" width="2.6640625" style="212" customWidth="1"/>
    <col min="1821" max="1821" width="3.33203125" style="212" customWidth="1"/>
    <col min="1822" max="1822" width="2.6640625" style="212" customWidth="1"/>
    <col min="1823" max="1823" width="3.33203125" style="212" customWidth="1"/>
    <col min="1824" max="1824" width="2.6640625" style="212" customWidth="1"/>
    <col min="1825" max="1825" width="3.33203125" style="212" customWidth="1"/>
    <col min="1826" max="1826" width="2.6640625" style="212" customWidth="1"/>
    <col min="1827" max="1827" width="3.33203125" style="212" customWidth="1"/>
    <col min="1828" max="1828" width="2.6640625" style="212" customWidth="1"/>
    <col min="1829" max="1829" width="2.44140625" style="212" customWidth="1"/>
    <col min="1830" max="1830" width="2.33203125" style="212" customWidth="1"/>
    <col min="1831" max="1831" width="2.44140625" style="212" customWidth="1"/>
    <col min="1832" max="1842" width="4.109375" style="212" customWidth="1"/>
    <col min="1843" max="1843" width="2.44140625" style="212" customWidth="1"/>
    <col min="1844" max="1854" width="4.109375" style="212" customWidth="1"/>
    <col min="1855" max="1855" width="5.88671875" style="212" customWidth="1"/>
    <col min="1856" max="1857" width="6.44140625" style="212" customWidth="1"/>
    <col min="1858" max="1858" width="6.6640625" style="212" customWidth="1"/>
    <col min="1859" max="2048" width="9.109375" style="212"/>
    <col min="2049" max="2049" width="3.44140625" style="212" customWidth="1"/>
    <col min="2050" max="2050" width="17.44140625" style="212" customWidth="1"/>
    <col min="2051" max="2051" width="13" style="212" customWidth="1"/>
    <col min="2052" max="2052" width="5" style="212" customWidth="1"/>
    <col min="2053" max="2053" width="5.21875" style="212" customWidth="1"/>
    <col min="2054" max="2054" width="4.6640625" style="212" customWidth="1"/>
    <col min="2055" max="2055" width="5.44140625" style="212" customWidth="1"/>
    <col min="2056" max="2059" width="4.6640625" style="212" customWidth="1"/>
    <col min="2060" max="2062" width="5" style="212" customWidth="1"/>
    <col min="2063" max="2063" width="3.33203125" style="212" customWidth="1"/>
    <col min="2064" max="2064" width="2.6640625" style="212" customWidth="1"/>
    <col min="2065" max="2065" width="3.33203125" style="212" customWidth="1"/>
    <col min="2066" max="2066" width="2.6640625" style="212" customWidth="1"/>
    <col min="2067" max="2067" width="3.33203125" style="212" customWidth="1"/>
    <col min="2068" max="2068" width="2.6640625" style="212" customWidth="1"/>
    <col min="2069" max="2069" width="3.33203125" style="212" customWidth="1"/>
    <col min="2070" max="2070" width="2.6640625" style="212" customWidth="1"/>
    <col min="2071" max="2071" width="3.33203125" style="212" customWidth="1"/>
    <col min="2072" max="2072" width="2.6640625" style="212" customWidth="1"/>
    <col min="2073" max="2073" width="3.33203125" style="212" customWidth="1"/>
    <col min="2074" max="2074" width="2.6640625" style="212" customWidth="1"/>
    <col min="2075" max="2075" width="3.33203125" style="212" customWidth="1"/>
    <col min="2076" max="2076" width="2.6640625" style="212" customWidth="1"/>
    <col min="2077" max="2077" width="3.33203125" style="212" customWidth="1"/>
    <col min="2078" max="2078" width="2.6640625" style="212" customWidth="1"/>
    <col min="2079" max="2079" width="3.33203125" style="212" customWidth="1"/>
    <col min="2080" max="2080" width="2.6640625" style="212" customWidth="1"/>
    <col min="2081" max="2081" width="3.33203125" style="212" customWidth="1"/>
    <col min="2082" max="2082" width="2.6640625" style="212" customWidth="1"/>
    <col min="2083" max="2083" width="3.33203125" style="212" customWidth="1"/>
    <col min="2084" max="2084" width="2.6640625" style="212" customWidth="1"/>
    <col min="2085" max="2085" width="2.44140625" style="212" customWidth="1"/>
    <col min="2086" max="2086" width="2.33203125" style="212" customWidth="1"/>
    <col min="2087" max="2087" width="2.44140625" style="212" customWidth="1"/>
    <col min="2088" max="2098" width="4.109375" style="212" customWidth="1"/>
    <col min="2099" max="2099" width="2.44140625" style="212" customWidth="1"/>
    <col min="2100" max="2110" width="4.109375" style="212" customWidth="1"/>
    <col min="2111" max="2111" width="5.88671875" style="212" customWidth="1"/>
    <col min="2112" max="2113" width="6.44140625" style="212" customWidth="1"/>
    <col min="2114" max="2114" width="6.6640625" style="212" customWidth="1"/>
    <col min="2115" max="2304" width="9.109375" style="212"/>
    <col min="2305" max="2305" width="3.44140625" style="212" customWidth="1"/>
    <col min="2306" max="2306" width="17.44140625" style="212" customWidth="1"/>
    <col min="2307" max="2307" width="13" style="212" customWidth="1"/>
    <col min="2308" max="2308" width="5" style="212" customWidth="1"/>
    <col min="2309" max="2309" width="5.21875" style="212" customWidth="1"/>
    <col min="2310" max="2310" width="4.6640625" style="212" customWidth="1"/>
    <col min="2311" max="2311" width="5.44140625" style="212" customWidth="1"/>
    <col min="2312" max="2315" width="4.6640625" style="212" customWidth="1"/>
    <col min="2316" max="2318" width="5" style="212" customWidth="1"/>
    <col min="2319" max="2319" width="3.33203125" style="212" customWidth="1"/>
    <col min="2320" max="2320" width="2.6640625" style="212" customWidth="1"/>
    <col min="2321" max="2321" width="3.33203125" style="212" customWidth="1"/>
    <col min="2322" max="2322" width="2.6640625" style="212" customWidth="1"/>
    <col min="2323" max="2323" width="3.33203125" style="212" customWidth="1"/>
    <col min="2324" max="2324" width="2.6640625" style="212" customWidth="1"/>
    <col min="2325" max="2325" width="3.33203125" style="212" customWidth="1"/>
    <col min="2326" max="2326" width="2.6640625" style="212" customWidth="1"/>
    <col min="2327" max="2327" width="3.33203125" style="212" customWidth="1"/>
    <col min="2328" max="2328" width="2.6640625" style="212" customWidth="1"/>
    <col min="2329" max="2329" width="3.33203125" style="212" customWidth="1"/>
    <col min="2330" max="2330" width="2.6640625" style="212" customWidth="1"/>
    <col min="2331" max="2331" width="3.33203125" style="212" customWidth="1"/>
    <col min="2332" max="2332" width="2.6640625" style="212" customWidth="1"/>
    <col min="2333" max="2333" width="3.33203125" style="212" customWidth="1"/>
    <col min="2334" max="2334" width="2.6640625" style="212" customWidth="1"/>
    <col min="2335" max="2335" width="3.33203125" style="212" customWidth="1"/>
    <col min="2336" max="2336" width="2.6640625" style="212" customWidth="1"/>
    <col min="2337" max="2337" width="3.33203125" style="212" customWidth="1"/>
    <col min="2338" max="2338" width="2.6640625" style="212" customWidth="1"/>
    <col min="2339" max="2339" width="3.33203125" style="212" customWidth="1"/>
    <col min="2340" max="2340" width="2.6640625" style="212" customWidth="1"/>
    <col min="2341" max="2341" width="2.44140625" style="212" customWidth="1"/>
    <col min="2342" max="2342" width="2.33203125" style="212" customWidth="1"/>
    <col min="2343" max="2343" width="2.44140625" style="212" customWidth="1"/>
    <col min="2344" max="2354" width="4.109375" style="212" customWidth="1"/>
    <col min="2355" max="2355" width="2.44140625" style="212" customWidth="1"/>
    <col min="2356" max="2366" width="4.109375" style="212" customWidth="1"/>
    <col min="2367" max="2367" width="5.88671875" style="212" customWidth="1"/>
    <col min="2368" max="2369" width="6.44140625" style="212" customWidth="1"/>
    <col min="2370" max="2370" width="6.6640625" style="212" customWidth="1"/>
    <col min="2371" max="2560" width="9.109375" style="212"/>
    <col min="2561" max="2561" width="3.44140625" style="212" customWidth="1"/>
    <col min="2562" max="2562" width="17.44140625" style="212" customWidth="1"/>
    <col min="2563" max="2563" width="13" style="212" customWidth="1"/>
    <col min="2564" max="2564" width="5" style="212" customWidth="1"/>
    <col min="2565" max="2565" width="5.21875" style="212" customWidth="1"/>
    <col min="2566" max="2566" width="4.6640625" style="212" customWidth="1"/>
    <col min="2567" max="2567" width="5.44140625" style="212" customWidth="1"/>
    <col min="2568" max="2571" width="4.6640625" style="212" customWidth="1"/>
    <col min="2572" max="2574" width="5" style="212" customWidth="1"/>
    <col min="2575" max="2575" width="3.33203125" style="212" customWidth="1"/>
    <col min="2576" max="2576" width="2.6640625" style="212" customWidth="1"/>
    <col min="2577" max="2577" width="3.33203125" style="212" customWidth="1"/>
    <col min="2578" max="2578" width="2.6640625" style="212" customWidth="1"/>
    <col min="2579" max="2579" width="3.33203125" style="212" customWidth="1"/>
    <col min="2580" max="2580" width="2.6640625" style="212" customWidth="1"/>
    <col min="2581" max="2581" width="3.33203125" style="212" customWidth="1"/>
    <col min="2582" max="2582" width="2.6640625" style="212" customWidth="1"/>
    <col min="2583" max="2583" width="3.33203125" style="212" customWidth="1"/>
    <col min="2584" max="2584" width="2.6640625" style="212" customWidth="1"/>
    <col min="2585" max="2585" width="3.33203125" style="212" customWidth="1"/>
    <col min="2586" max="2586" width="2.6640625" style="212" customWidth="1"/>
    <col min="2587" max="2587" width="3.33203125" style="212" customWidth="1"/>
    <col min="2588" max="2588" width="2.6640625" style="212" customWidth="1"/>
    <col min="2589" max="2589" width="3.33203125" style="212" customWidth="1"/>
    <col min="2590" max="2590" width="2.6640625" style="212" customWidth="1"/>
    <col min="2591" max="2591" width="3.33203125" style="212" customWidth="1"/>
    <col min="2592" max="2592" width="2.6640625" style="212" customWidth="1"/>
    <col min="2593" max="2593" width="3.33203125" style="212" customWidth="1"/>
    <col min="2594" max="2594" width="2.6640625" style="212" customWidth="1"/>
    <col min="2595" max="2595" width="3.33203125" style="212" customWidth="1"/>
    <col min="2596" max="2596" width="2.6640625" style="212" customWidth="1"/>
    <col min="2597" max="2597" width="2.44140625" style="212" customWidth="1"/>
    <col min="2598" max="2598" width="2.33203125" style="212" customWidth="1"/>
    <col min="2599" max="2599" width="2.44140625" style="212" customWidth="1"/>
    <col min="2600" max="2610" width="4.109375" style="212" customWidth="1"/>
    <col min="2611" max="2611" width="2.44140625" style="212" customWidth="1"/>
    <col min="2612" max="2622" width="4.109375" style="212" customWidth="1"/>
    <col min="2623" max="2623" width="5.88671875" style="212" customWidth="1"/>
    <col min="2624" max="2625" width="6.44140625" style="212" customWidth="1"/>
    <col min="2626" max="2626" width="6.6640625" style="212" customWidth="1"/>
    <col min="2627" max="2816" width="9.109375" style="212"/>
    <col min="2817" max="2817" width="3.44140625" style="212" customWidth="1"/>
    <col min="2818" max="2818" width="17.44140625" style="212" customWidth="1"/>
    <col min="2819" max="2819" width="13" style="212" customWidth="1"/>
    <col min="2820" max="2820" width="5" style="212" customWidth="1"/>
    <col min="2821" max="2821" width="5.21875" style="212" customWidth="1"/>
    <col min="2822" max="2822" width="4.6640625" style="212" customWidth="1"/>
    <col min="2823" max="2823" width="5.44140625" style="212" customWidth="1"/>
    <col min="2824" max="2827" width="4.6640625" style="212" customWidth="1"/>
    <col min="2828" max="2830" width="5" style="212" customWidth="1"/>
    <col min="2831" max="2831" width="3.33203125" style="212" customWidth="1"/>
    <col min="2832" max="2832" width="2.6640625" style="212" customWidth="1"/>
    <col min="2833" max="2833" width="3.33203125" style="212" customWidth="1"/>
    <col min="2834" max="2834" width="2.6640625" style="212" customWidth="1"/>
    <col min="2835" max="2835" width="3.33203125" style="212" customWidth="1"/>
    <col min="2836" max="2836" width="2.6640625" style="212" customWidth="1"/>
    <col min="2837" max="2837" width="3.33203125" style="212" customWidth="1"/>
    <col min="2838" max="2838" width="2.6640625" style="212" customWidth="1"/>
    <col min="2839" max="2839" width="3.33203125" style="212" customWidth="1"/>
    <col min="2840" max="2840" width="2.6640625" style="212" customWidth="1"/>
    <col min="2841" max="2841" width="3.33203125" style="212" customWidth="1"/>
    <col min="2842" max="2842" width="2.6640625" style="212" customWidth="1"/>
    <col min="2843" max="2843" width="3.33203125" style="212" customWidth="1"/>
    <col min="2844" max="2844" width="2.6640625" style="212" customWidth="1"/>
    <col min="2845" max="2845" width="3.33203125" style="212" customWidth="1"/>
    <col min="2846" max="2846" width="2.6640625" style="212" customWidth="1"/>
    <col min="2847" max="2847" width="3.33203125" style="212" customWidth="1"/>
    <col min="2848" max="2848" width="2.6640625" style="212" customWidth="1"/>
    <col min="2849" max="2849" width="3.33203125" style="212" customWidth="1"/>
    <col min="2850" max="2850" width="2.6640625" style="212" customWidth="1"/>
    <col min="2851" max="2851" width="3.33203125" style="212" customWidth="1"/>
    <col min="2852" max="2852" width="2.6640625" style="212" customWidth="1"/>
    <col min="2853" max="2853" width="2.44140625" style="212" customWidth="1"/>
    <col min="2854" max="2854" width="2.33203125" style="212" customWidth="1"/>
    <col min="2855" max="2855" width="2.44140625" style="212" customWidth="1"/>
    <col min="2856" max="2866" width="4.109375" style="212" customWidth="1"/>
    <col min="2867" max="2867" width="2.44140625" style="212" customWidth="1"/>
    <col min="2868" max="2878" width="4.109375" style="212" customWidth="1"/>
    <col min="2879" max="2879" width="5.88671875" style="212" customWidth="1"/>
    <col min="2880" max="2881" width="6.44140625" style="212" customWidth="1"/>
    <col min="2882" max="2882" width="6.6640625" style="212" customWidth="1"/>
    <col min="2883" max="3072" width="9.109375" style="212"/>
    <col min="3073" max="3073" width="3.44140625" style="212" customWidth="1"/>
    <col min="3074" max="3074" width="17.44140625" style="212" customWidth="1"/>
    <col min="3075" max="3075" width="13" style="212" customWidth="1"/>
    <col min="3076" max="3076" width="5" style="212" customWidth="1"/>
    <col min="3077" max="3077" width="5.21875" style="212" customWidth="1"/>
    <col min="3078" max="3078" width="4.6640625" style="212" customWidth="1"/>
    <col min="3079" max="3079" width="5.44140625" style="212" customWidth="1"/>
    <col min="3080" max="3083" width="4.6640625" style="212" customWidth="1"/>
    <col min="3084" max="3086" width="5" style="212" customWidth="1"/>
    <col min="3087" max="3087" width="3.33203125" style="212" customWidth="1"/>
    <col min="3088" max="3088" width="2.6640625" style="212" customWidth="1"/>
    <col min="3089" max="3089" width="3.33203125" style="212" customWidth="1"/>
    <col min="3090" max="3090" width="2.6640625" style="212" customWidth="1"/>
    <col min="3091" max="3091" width="3.33203125" style="212" customWidth="1"/>
    <col min="3092" max="3092" width="2.6640625" style="212" customWidth="1"/>
    <col min="3093" max="3093" width="3.33203125" style="212" customWidth="1"/>
    <col min="3094" max="3094" width="2.6640625" style="212" customWidth="1"/>
    <col min="3095" max="3095" width="3.33203125" style="212" customWidth="1"/>
    <col min="3096" max="3096" width="2.6640625" style="212" customWidth="1"/>
    <col min="3097" max="3097" width="3.33203125" style="212" customWidth="1"/>
    <col min="3098" max="3098" width="2.6640625" style="212" customWidth="1"/>
    <col min="3099" max="3099" width="3.33203125" style="212" customWidth="1"/>
    <col min="3100" max="3100" width="2.6640625" style="212" customWidth="1"/>
    <col min="3101" max="3101" width="3.33203125" style="212" customWidth="1"/>
    <col min="3102" max="3102" width="2.6640625" style="212" customWidth="1"/>
    <col min="3103" max="3103" width="3.33203125" style="212" customWidth="1"/>
    <col min="3104" max="3104" width="2.6640625" style="212" customWidth="1"/>
    <col min="3105" max="3105" width="3.33203125" style="212" customWidth="1"/>
    <col min="3106" max="3106" width="2.6640625" style="212" customWidth="1"/>
    <col min="3107" max="3107" width="3.33203125" style="212" customWidth="1"/>
    <col min="3108" max="3108" width="2.6640625" style="212" customWidth="1"/>
    <col min="3109" max="3109" width="2.44140625" style="212" customWidth="1"/>
    <col min="3110" max="3110" width="2.33203125" style="212" customWidth="1"/>
    <col min="3111" max="3111" width="2.44140625" style="212" customWidth="1"/>
    <col min="3112" max="3122" width="4.109375" style="212" customWidth="1"/>
    <col min="3123" max="3123" width="2.44140625" style="212" customWidth="1"/>
    <col min="3124" max="3134" width="4.109375" style="212" customWidth="1"/>
    <col min="3135" max="3135" width="5.88671875" style="212" customWidth="1"/>
    <col min="3136" max="3137" width="6.44140625" style="212" customWidth="1"/>
    <col min="3138" max="3138" width="6.6640625" style="212" customWidth="1"/>
    <col min="3139" max="3328" width="9.109375" style="212"/>
    <col min="3329" max="3329" width="3.44140625" style="212" customWidth="1"/>
    <col min="3330" max="3330" width="17.44140625" style="212" customWidth="1"/>
    <col min="3331" max="3331" width="13" style="212" customWidth="1"/>
    <col min="3332" max="3332" width="5" style="212" customWidth="1"/>
    <col min="3333" max="3333" width="5.21875" style="212" customWidth="1"/>
    <col min="3334" max="3334" width="4.6640625" style="212" customWidth="1"/>
    <col min="3335" max="3335" width="5.44140625" style="212" customWidth="1"/>
    <col min="3336" max="3339" width="4.6640625" style="212" customWidth="1"/>
    <col min="3340" max="3342" width="5" style="212" customWidth="1"/>
    <col min="3343" max="3343" width="3.33203125" style="212" customWidth="1"/>
    <col min="3344" max="3344" width="2.6640625" style="212" customWidth="1"/>
    <col min="3345" max="3345" width="3.33203125" style="212" customWidth="1"/>
    <col min="3346" max="3346" width="2.6640625" style="212" customWidth="1"/>
    <col min="3347" max="3347" width="3.33203125" style="212" customWidth="1"/>
    <col min="3348" max="3348" width="2.6640625" style="212" customWidth="1"/>
    <col min="3349" max="3349" width="3.33203125" style="212" customWidth="1"/>
    <col min="3350" max="3350" width="2.6640625" style="212" customWidth="1"/>
    <col min="3351" max="3351" width="3.33203125" style="212" customWidth="1"/>
    <col min="3352" max="3352" width="2.6640625" style="212" customWidth="1"/>
    <col min="3353" max="3353" width="3.33203125" style="212" customWidth="1"/>
    <col min="3354" max="3354" width="2.6640625" style="212" customWidth="1"/>
    <col min="3355" max="3355" width="3.33203125" style="212" customWidth="1"/>
    <col min="3356" max="3356" width="2.6640625" style="212" customWidth="1"/>
    <col min="3357" max="3357" width="3.33203125" style="212" customWidth="1"/>
    <col min="3358" max="3358" width="2.6640625" style="212" customWidth="1"/>
    <col min="3359" max="3359" width="3.33203125" style="212" customWidth="1"/>
    <col min="3360" max="3360" width="2.6640625" style="212" customWidth="1"/>
    <col min="3361" max="3361" width="3.33203125" style="212" customWidth="1"/>
    <col min="3362" max="3362" width="2.6640625" style="212" customWidth="1"/>
    <col min="3363" max="3363" width="3.33203125" style="212" customWidth="1"/>
    <col min="3364" max="3364" width="2.6640625" style="212" customWidth="1"/>
    <col min="3365" max="3365" width="2.44140625" style="212" customWidth="1"/>
    <col min="3366" max="3366" width="2.33203125" style="212" customWidth="1"/>
    <col min="3367" max="3367" width="2.44140625" style="212" customWidth="1"/>
    <col min="3368" max="3378" width="4.109375" style="212" customWidth="1"/>
    <col min="3379" max="3379" width="2.44140625" style="212" customWidth="1"/>
    <col min="3380" max="3390" width="4.109375" style="212" customWidth="1"/>
    <col min="3391" max="3391" width="5.88671875" style="212" customWidth="1"/>
    <col min="3392" max="3393" width="6.44140625" style="212" customWidth="1"/>
    <col min="3394" max="3394" width="6.6640625" style="212" customWidth="1"/>
    <col min="3395" max="3584" width="9.109375" style="212"/>
    <col min="3585" max="3585" width="3.44140625" style="212" customWidth="1"/>
    <col min="3586" max="3586" width="17.44140625" style="212" customWidth="1"/>
    <col min="3587" max="3587" width="13" style="212" customWidth="1"/>
    <col min="3588" max="3588" width="5" style="212" customWidth="1"/>
    <col min="3589" max="3589" width="5.21875" style="212" customWidth="1"/>
    <col min="3590" max="3590" width="4.6640625" style="212" customWidth="1"/>
    <col min="3591" max="3591" width="5.44140625" style="212" customWidth="1"/>
    <col min="3592" max="3595" width="4.6640625" style="212" customWidth="1"/>
    <col min="3596" max="3598" width="5" style="212" customWidth="1"/>
    <col min="3599" max="3599" width="3.33203125" style="212" customWidth="1"/>
    <col min="3600" max="3600" width="2.6640625" style="212" customWidth="1"/>
    <col min="3601" max="3601" width="3.33203125" style="212" customWidth="1"/>
    <col min="3602" max="3602" width="2.6640625" style="212" customWidth="1"/>
    <col min="3603" max="3603" width="3.33203125" style="212" customWidth="1"/>
    <col min="3604" max="3604" width="2.6640625" style="212" customWidth="1"/>
    <col min="3605" max="3605" width="3.33203125" style="212" customWidth="1"/>
    <col min="3606" max="3606" width="2.6640625" style="212" customWidth="1"/>
    <col min="3607" max="3607" width="3.33203125" style="212" customWidth="1"/>
    <col min="3608" max="3608" width="2.6640625" style="212" customWidth="1"/>
    <col min="3609" max="3609" width="3.33203125" style="212" customWidth="1"/>
    <col min="3610" max="3610" width="2.6640625" style="212" customWidth="1"/>
    <col min="3611" max="3611" width="3.33203125" style="212" customWidth="1"/>
    <col min="3612" max="3612" width="2.6640625" style="212" customWidth="1"/>
    <col min="3613" max="3613" width="3.33203125" style="212" customWidth="1"/>
    <col min="3614" max="3614" width="2.6640625" style="212" customWidth="1"/>
    <col min="3615" max="3615" width="3.33203125" style="212" customWidth="1"/>
    <col min="3616" max="3616" width="2.6640625" style="212" customWidth="1"/>
    <col min="3617" max="3617" width="3.33203125" style="212" customWidth="1"/>
    <col min="3618" max="3618" width="2.6640625" style="212" customWidth="1"/>
    <col min="3619" max="3619" width="3.33203125" style="212" customWidth="1"/>
    <col min="3620" max="3620" width="2.6640625" style="212" customWidth="1"/>
    <col min="3621" max="3621" width="2.44140625" style="212" customWidth="1"/>
    <col min="3622" max="3622" width="2.33203125" style="212" customWidth="1"/>
    <col min="3623" max="3623" width="2.44140625" style="212" customWidth="1"/>
    <col min="3624" max="3634" width="4.109375" style="212" customWidth="1"/>
    <col min="3635" max="3635" width="2.44140625" style="212" customWidth="1"/>
    <col min="3636" max="3646" width="4.109375" style="212" customWidth="1"/>
    <col min="3647" max="3647" width="5.88671875" style="212" customWidth="1"/>
    <col min="3648" max="3649" width="6.44140625" style="212" customWidth="1"/>
    <col min="3650" max="3650" width="6.6640625" style="212" customWidth="1"/>
    <col min="3651" max="3840" width="9.109375" style="212"/>
    <col min="3841" max="3841" width="3.44140625" style="212" customWidth="1"/>
    <col min="3842" max="3842" width="17.44140625" style="212" customWidth="1"/>
    <col min="3843" max="3843" width="13" style="212" customWidth="1"/>
    <col min="3844" max="3844" width="5" style="212" customWidth="1"/>
    <col min="3845" max="3845" width="5.21875" style="212" customWidth="1"/>
    <col min="3846" max="3846" width="4.6640625" style="212" customWidth="1"/>
    <col min="3847" max="3847" width="5.44140625" style="212" customWidth="1"/>
    <col min="3848" max="3851" width="4.6640625" style="212" customWidth="1"/>
    <col min="3852" max="3854" width="5" style="212" customWidth="1"/>
    <col min="3855" max="3855" width="3.33203125" style="212" customWidth="1"/>
    <col min="3856" max="3856" width="2.6640625" style="212" customWidth="1"/>
    <col min="3857" max="3857" width="3.33203125" style="212" customWidth="1"/>
    <col min="3858" max="3858" width="2.6640625" style="212" customWidth="1"/>
    <col min="3859" max="3859" width="3.33203125" style="212" customWidth="1"/>
    <col min="3860" max="3860" width="2.6640625" style="212" customWidth="1"/>
    <col min="3861" max="3861" width="3.33203125" style="212" customWidth="1"/>
    <col min="3862" max="3862" width="2.6640625" style="212" customWidth="1"/>
    <col min="3863" max="3863" width="3.33203125" style="212" customWidth="1"/>
    <col min="3864" max="3864" width="2.6640625" style="212" customWidth="1"/>
    <col min="3865" max="3865" width="3.33203125" style="212" customWidth="1"/>
    <col min="3866" max="3866" width="2.6640625" style="212" customWidth="1"/>
    <col min="3867" max="3867" width="3.33203125" style="212" customWidth="1"/>
    <col min="3868" max="3868" width="2.6640625" style="212" customWidth="1"/>
    <col min="3869" max="3869" width="3.33203125" style="212" customWidth="1"/>
    <col min="3870" max="3870" width="2.6640625" style="212" customWidth="1"/>
    <col min="3871" max="3871" width="3.33203125" style="212" customWidth="1"/>
    <col min="3872" max="3872" width="2.6640625" style="212" customWidth="1"/>
    <col min="3873" max="3873" width="3.33203125" style="212" customWidth="1"/>
    <col min="3874" max="3874" width="2.6640625" style="212" customWidth="1"/>
    <col min="3875" max="3875" width="3.33203125" style="212" customWidth="1"/>
    <col min="3876" max="3876" width="2.6640625" style="212" customWidth="1"/>
    <col min="3877" max="3877" width="2.44140625" style="212" customWidth="1"/>
    <col min="3878" max="3878" width="2.33203125" style="212" customWidth="1"/>
    <col min="3879" max="3879" width="2.44140625" style="212" customWidth="1"/>
    <col min="3880" max="3890" width="4.109375" style="212" customWidth="1"/>
    <col min="3891" max="3891" width="2.44140625" style="212" customWidth="1"/>
    <col min="3892" max="3902" width="4.109375" style="212" customWidth="1"/>
    <col min="3903" max="3903" width="5.88671875" style="212" customWidth="1"/>
    <col min="3904" max="3905" width="6.44140625" style="212" customWidth="1"/>
    <col min="3906" max="3906" width="6.6640625" style="212" customWidth="1"/>
    <col min="3907" max="4096" width="9.109375" style="212"/>
    <col min="4097" max="4097" width="3.44140625" style="212" customWidth="1"/>
    <col min="4098" max="4098" width="17.44140625" style="212" customWidth="1"/>
    <col min="4099" max="4099" width="13" style="212" customWidth="1"/>
    <col min="4100" max="4100" width="5" style="212" customWidth="1"/>
    <col min="4101" max="4101" width="5.21875" style="212" customWidth="1"/>
    <col min="4102" max="4102" width="4.6640625" style="212" customWidth="1"/>
    <col min="4103" max="4103" width="5.44140625" style="212" customWidth="1"/>
    <col min="4104" max="4107" width="4.6640625" style="212" customWidth="1"/>
    <col min="4108" max="4110" width="5" style="212" customWidth="1"/>
    <col min="4111" max="4111" width="3.33203125" style="212" customWidth="1"/>
    <col min="4112" max="4112" width="2.6640625" style="212" customWidth="1"/>
    <col min="4113" max="4113" width="3.33203125" style="212" customWidth="1"/>
    <col min="4114" max="4114" width="2.6640625" style="212" customWidth="1"/>
    <col min="4115" max="4115" width="3.33203125" style="212" customWidth="1"/>
    <col min="4116" max="4116" width="2.6640625" style="212" customWidth="1"/>
    <col min="4117" max="4117" width="3.33203125" style="212" customWidth="1"/>
    <col min="4118" max="4118" width="2.6640625" style="212" customWidth="1"/>
    <col min="4119" max="4119" width="3.33203125" style="212" customWidth="1"/>
    <col min="4120" max="4120" width="2.6640625" style="212" customWidth="1"/>
    <col min="4121" max="4121" width="3.33203125" style="212" customWidth="1"/>
    <col min="4122" max="4122" width="2.6640625" style="212" customWidth="1"/>
    <col min="4123" max="4123" width="3.33203125" style="212" customWidth="1"/>
    <col min="4124" max="4124" width="2.6640625" style="212" customWidth="1"/>
    <col min="4125" max="4125" width="3.33203125" style="212" customWidth="1"/>
    <col min="4126" max="4126" width="2.6640625" style="212" customWidth="1"/>
    <col min="4127" max="4127" width="3.33203125" style="212" customWidth="1"/>
    <col min="4128" max="4128" width="2.6640625" style="212" customWidth="1"/>
    <col min="4129" max="4129" width="3.33203125" style="212" customWidth="1"/>
    <col min="4130" max="4130" width="2.6640625" style="212" customWidth="1"/>
    <col min="4131" max="4131" width="3.33203125" style="212" customWidth="1"/>
    <col min="4132" max="4132" width="2.6640625" style="212" customWidth="1"/>
    <col min="4133" max="4133" width="2.44140625" style="212" customWidth="1"/>
    <col min="4134" max="4134" width="2.33203125" style="212" customWidth="1"/>
    <col min="4135" max="4135" width="2.44140625" style="212" customWidth="1"/>
    <col min="4136" max="4146" width="4.109375" style="212" customWidth="1"/>
    <col min="4147" max="4147" width="2.44140625" style="212" customWidth="1"/>
    <col min="4148" max="4158" width="4.109375" style="212" customWidth="1"/>
    <col min="4159" max="4159" width="5.88671875" style="212" customWidth="1"/>
    <col min="4160" max="4161" width="6.44140625" style="212" customWidth="1"/>
    <col min="4162" max="4162" width="6.6640625" style="212" customWidth="1"/>
    <col min="4163" max="4352" width="9.109375" style="212"/>
    <col min="4353" max="4353" width="3.44140625" style="212" customWidth="1"/>
    <col min="4354" max="4354" width="17.44140625" style="212" customWidth="1"/>
    <col min="4355" max="4355" width="13" style="212" customWidth="1"/>
    <col min="4356" max="4356" width="5" style="212" customWidth="1"/>
    <col min="4357" max="4357" width="5.21875" style="212" customWidth="1"/>
    <col min="4358" max="4358" width="4.6640625" style="212" customWidth="1"/>
    <col min="4359" max="4359" width="5.44140625" style="212" customWidth="1"/>
    <col min="4360" max="4363" width="4.6640625" style="212" customWidth="1"/>
    <col min="4364" max="4366" width="5" style="212" customWidth="1"/>
    <col min="4367" max="4367" width="3.33203125" style="212" customWidth="1"/>
    <col min="4368" max="4368" width="2.6640625" style="212" customWidth="1"/>
    <col min="4369" max="4369" width="3.33203125" style="212" customWidth="1"/>
    <col min="4370" max="4370" width="2.6640625" style="212" customWidth="1"/>
    <col min="4371" max="4371" width="3.33203125" style="212" customWidth="1"/>
    <col min="4372" max="4372" width="2.6640625" style="212" customWidth="1"/>
    <col min="4373" max="4373" width="3.33203125" style="212" customWidth="1"/>
    <col min="4374" max="4374" width="2.6640625" style="212" customWidth="1"/>
    <col min="4375" max="4375" width="3.33203125" style="212" customWidth="1"/>
    <col min="4376" max="4376" width="2.6640625" style="212" customWidth="1"/>
    <col min="4377" max="4377" width="3.33203125" style="212" customWidth="1"/>
    <col min="4378" max="4378" width="2.6640625" style="212" customWidth="1"/>
    <col min="4379" max="4379" width="3.33203125" style="212" customWidth="1"/>
    <col min="4380" max="4380" width="2.6640625" style="212" customWidth="1"/>
    <col min="4381" max="4381" width="3.33203125" style="212" customWidth="1"/>
    <col min="4382" max="4382" width="2.6640625" style="212" customWidth="1"/>
    <col min="4383" max="4383" width="3.33203125" style="212" customWidth="1"/>
    <col min="4384" max="4384" width="2.6640625" style="212" customWidth="1"/>
    <col min="4385" max="4385" width="3.33203125" style="212" customWidth="1"/>
    <col min="4386" max="4386" width="2.6640625" style="212" customWidth="1"/>
    <col min="4387" max="4387" width="3.33203125" style="212" customWidth="1"/>
    <col min="4388" max="4388" width="2.6640625" style="212" customWidth="1"/>
    <col min="4389" max="4389" width="2.44140625" style="212" customWidth="1"/>
    <col min="4390" max="4390" width="2.33203125" style="212" customWidth="1"/>
    <col min="4391" max="4391" width="2.44140625" style="212" customWidth="1"/>
    <col min="4392" max="4402" width="4.109375" style="212" customWidth="1"/>
    <col min="4403" max="4403" width="2.44140625" style="212" customWidth="1"/>
    <col min="4404" max="4414" width="4.109375" style="212" customWidth="1"/>
    <col min="4415" max="4415" width="5.88671875" style="212" customWidth="1"/>
    <col min="4416" max="4417" width="6.44140625" style="212" customWidth="1"/>
    <col min="4418" max="4418" width="6.6640625" style="212" customWidth="1"/>
    <col min="4419" max="4608" width="9.109375" style="212"/>
    <col min="4609" max="4609" width="3.44140625" style="212" customWidth="1"/>
    <col min="4610" max="4610" width="17.44140625" style="212" customWidth="1"/>
    <col min="4611" max="4611" width="13" style="212" customWidth="1"/>
    <col min="4612" max="4612" width="5" style="212" customWidth="1"/>
    <col min="4613" max="4613" width="5.21875" style="212" customWidth="1"/>
    <col min="4614" max="4614" width="4.6640625" style="212" customWidth="1"/>
    <col min="4615" max="4615" width="5.44140625" style="212" customWidth="1"/>
    <col min="4616" max="4619" width="4.6640625" style="212" customWidth="1"/>
    <col min="4620" max="4622" width="5" style="212" customWidth="1"/>
    <col min="4623" max="4623" width="3.33203125" style="212" customWidth="1"/>
    <col min="4624" max="4624" width="2.6640625" style="212" customWidth="1"/>
    <col min="4625" max="4625" width="3.33203125" style="212" customWidth="1"/>
    <col min="4626" max="4626" width="2.6640625" style="212" customWidth="1"/>
    <col min="4627" max="4627" width="3.33203125" style="212" customWidth="1"/>
    <col min="4628" max="4628" width="2.6640625" style="212" customWidth="1"/>
    <col min="4629" max="4629" width="3.33203125" style="212" customWidth="1"/>
    <col min="4630" max="4630" width="2.6640625" style="212" customWidth="1"/>
    <col min="4631" max="4631" width="3.33203125" style="212" customWidth="1"/>
    <col min="4632" max="4632" width="2.6640625" style="212" customWidth="1"/>
    <col min="4633" max="4633" width="3.33203125" style="212" customWidth="1"/>
    <col min="4634" max="4634" width="2.6640625" style="212" customWidth="1"/>
    <col min="4635" max="4635" width="3.33203125" style="212" customWidth="1"/>
    <col min="4636" max="4636" width="2.6640625" style="212" customWidth="1"/>
    <col min="4637" max="4637" width="3.33203125" style="212" customWidth="1"/>
    <col min="4638" max="4638" width="2.6640625" style="212" customWidth="1"/>
    <col min="4639" max="4639" width="3.33203125" style="212" customWidth="1"/>
    <col min="4640" max="4640" width="2.6640625" style="212" customWidth="1"/>
    <col min="4641" max="4641" width="3.33203125" style="212" customWidth="1"/>
    <col min="4642" max="4642" width="2.6640625" style="212" customWidth="1"/>
    <col min="4643" max="4643" width="3.33203125" style="212" customWidth="1"/>
    <col min="4644" max="4644" width="2.6640625" style="212" customWidth="1"/>
    <col min="4645" max="4645" width="2.44140625" style="212" customWidth="1"/>
    <col min="4646" max="4646" width="2.33203125" style="212" customWidth="1"/>
    <col min="4647" max="4647" width="2.44140625" style="212" customWidth="1"/>
    <col min="4648" max="4658" width="4.109375" style="212" customWidth="1"/>
    <col min="4659" max="4659" width="2.44140625" style="212" customWidth="1"/>
    <col min="4660" max="4670" width="4.109375" style="212" customWidth="1"/>
    <col min="4671" max="4671" width="5.88671875" style="212" customWidth="1"/>
    <col min="4672" max="4673" width="6.44140625" style="212" customWidth="1"/>
    <col min="4674" max="4674" width="6.6640625" style="212" customWidth="1"/>
    <col min="4675" max="4864" width="9.109375" style="212"/>
    <col min="4865" max="4865" width="3.44140625" style="212" customWidth="1"/>
    <col min="4866" max="4866" width="17.44140625" style="212" customWidth="1"/>
    <col min="4867" max="4867" width="13" style="212" customWidth="1"/>
    <col min="4868" max="4868" width="5" style="212" customWidth="1"/>
    <col min="4869" max="4869" width="5.21875" style="212" customWidth="1"/>
    <col min="4870" max="4870" width="4.6640625" style="212" customWidth="1"/>
    <col min="4871" max="4871" width="5.44140625" style="212" customWidth="1"/>
    <col min="4872" max="4875" width="4.6640625" style="212" customWidth="1"/>
    <col min="4876" max="4878" width="5" style="212" customWidth="1"/>
    <col min="4879" max="4879" width="3.33203125" style="212" customWidth="1"/>
    <col min="4880" max="4880" width="2.6640625" style="212" customWidth="1"/>
    <col min="4881" max="4881" width="3.33203125" style="212" customWidth="1"/>
    <col min="4882" max="4882" width="2.6640625" style="212" customWidth="1"/>
    <col min="4883" max="4883" width="3.33203125" style="212" customWidth="1"/>
    <col min="4884" max="4884" width="2.6640625" style="212" customWidth="1"/>
    <col min="4885" max="4885" width="3.33203125" style="212" customWidth="1"/>
    <col min="4886" max="4886" width="2.6640625" style="212" customWidth="1"/>
    <col min="4887" max="4887" width="3.33203125" style="212" customWidth="1"/>
    <col min="4888" max="4888" width="2.6640625" style="212" customWidth="1"/>
    <col min="4889" max="4889" width="3.33203125" style="212" customWidth="1"/>
    <col min="4890" max="4890" width="2.6640625" style="212" customWidth="1"/>
    <col min="4891" max="4891" width="3.33203125" style="212" customWidth="1"/>
    <col min="4892" max="4892" width="2.6640625" style="212" customWidth="1"/>
    <col min="4893" max="4893" width="3.33203125" style="212" customWidth="1"/>
    <col min="4894" max="4894" width="2.6640625" style="212" customWidth="1"/>
    <col min="4895" max="4895" width="3.33203125" style="212" customWidth="1"/>
    <col min="4896" max="4896" width="2.6640625" style="212" customWidth="1"/>
    <col min="4897" max="4897" width="3.33203125" style="212" customWidth="1"/>
    <col min="4898" max="4898" width="2.6640625" style="212" customWidth="1"/>
    <col min="4899" max="4899" width="3.33203125" style="212" customWidth="1"/>
    <col min="4900" max="4900" width="2.6640625" style="212" customWidth="1"/>
    <col min="4901" max="4901" width="2.44140625" style="212" customWidth="1"/>
    <col min="4902" max="4902" width="2.33203125" style="212" customWidth="1"/>
    <col min="4903" max="4903" width="2.44140625" style="212" customWidth="1"/>
    <col min="4904" max="4914" width="4.109375" style="212" customWidth="1"/>
    <col min="4915" max="4915" width="2.44140625" style="212" customWidth="1"/>
    <col min="4916" max="4926" width="4.109375" style="212" customWidth="1"/>
    <col min="4927" max="4927" width="5.88671875" style="212" customWidth="1"/>
    <col min="4928" max="4929" width="6.44140625" style="212" customWidth="1"/>
    <col min="4930" max="4930" width="6.6640625" style="212" customWidth="1"/>
    <col min="4931" max="5120" width="9.109375" style="212"/>
    <col min="5121" max="5121" width="3.44140625" style="212" customWidth="1"/>
    <col min="5122" max="5122" width="17.44140625" style="212" customWidth="1"/>
    <col min="5123" max="5123" width="13" style="212" customWidth="1"/>
    <col min="5124" max="5124" width="5" style="212" customWidth="1"/>
    <col min="5125" max="5125" width="5.21875" style="212" customWidth="1"/>
    <col min="5126" max="5126" width="4.6640625" style="212" customWidth="1"/>
    <col min="5127" max="5127" width="5.44140625" style="212" customWidth="1"/>
    <col min="5128" max="5131" width="4.6640625" style="212" customWidth="1"/>
    <col min="5132" max="5134" width="5" style="212" customWidth="1"/>
    <col min="5135" max="5135" width="3.33203125" style="212" customWidth="1"/>
    <col min="5136" max="5136" width="2.6640625" style="212" customWidth="1"/>
    <col min="5137" max="5137" width="3.33203125" style="212" customWidth="1"/>
    <col min="5138" max="5138" width="2.6640625" style="212" customWidth="1"/>
    <col min="5139" max="5139" width="3.33203125" style="212" customWidth="1"/>
    <col min="5140" max="5140" width="2.6640625" style="212" customWidth="1"/>
    <col min="5141" max="5141" width="3.33203125" style="212" customWidth="1"/>
    <col min="5142" max="5142" width="2.6640625" style="212" customWidth="1"/>
    <col min="5143" max="5143" width="3.33203125" style="212" customWidth="1"/>
    <col min="5144" max="5144" width="2.6640625" style="212" customWidth="1"/>
    <col min="5145" max="5145" width="3.33203125" style="212" customWidth="1"/>
    <col min="5146" max="5146" width="2.6640625" style="212" customWidth="1"/>
    <col min="5147" max="5147" width="3.33203125" style="212" customWidth="1"/>
    <col min="5148" max="5148" width="2.6640625" style="212" customWidth="1"/>
    <col min="5149" max="5149" width="3.33203125" style="212" customWidth="1"/>
    <col min="5150" max="5150" width="2.6640625" style="212" customWidth="1"/>
    <col min="5151" max="5151" width="3.33203125" style="212" customWidth="1"/>
    <col min="5152" max="5152" width="2.6640625" style="212" customWidth="1"/>
    <col min="5153" max="5153" width="3.33203125" style="212" customWidth="1"/>
    <col min="5154" max="5154" width="2.6640625" style="212" customWidth="1"/>
    <col min="5155" max="5155" width="3.33203125" style="212" customWidth="1"/>
    <col min="5156" max="5156" width="2.6640625" style="212" customWidth="1"/>
    <col min="5157" max="5157" width="2.44140625" style="212" customWidth="1"/>
    <col min="5158" max="5158" width="2.33203125" style="212" customWidth="1"/>
    <col min="5159" max="5159" width="2.44140625" style="212" customWidth="1"/>
    <col min="5160" max="5170" width="4.109375" style="212" customWidth="1"/>
    <col min="5171" max="5171" width="2.44140625" style="212" customWidth="1"/>
    <col min="5172" max="5182" width="4.109375" style="212" customWidth="1"/>
    <col min="5183" max="5183" width="5.88671875" style="212" customWidth="1"/>
    <col min="5184" max="5185" width="6.44140625" style="212" customWidth="1"/>
    <col min="5186" max="5186" width="6.6640625" style="212" customWidth="1"/>
    <col min="5187" max="5376" width="9.109375" style="212"/>
    <col min="5377" max="5377" width="3.44140625" style="212" customWidth="1"/>
    <col min="5378" max="5378" width="17.44140625" style="212" customWidth="1"/>
    <col min="5379" max="5379" width="13" style="212" customWidth="1"/>
    <col min="5380" max="5380" width="5" style="212" customWidth="1"/>
    <col min="5381" max="5381" width="5.21875" style="212" customWidth="1"/>
    <col min="5382" max="5382" width="4.6640625" style="212" customWidth="1"/>
    <col min="5383" max="5383" width="5.44140625" style="212" customWidth="1"/>
    <col min="5384" max="5387" width="4.6640625" style="212" customWidth="1"/>
    <col min="5388" max="5390" width="5" style="212" customWidth="1"/>
    <col min="5391" max="5391" width="3.33203125" style="212" customWidth="1"/>
    <col min="5392" max="5392" width="2.6640625" style="212" customWidth="1"/>
    <col min="5393" max="5393" width="3.33203125" style="212" customWidth="1"/>
    <col min="5394" max="5394" width="2.6640625" style="212" customWidth="1"/>
    <col min="5395" max="5395" width="3.33203125" style="212" customWidth="1"/>
    <col min="5396" max="5396" width="2.6640625" style="212" customWidth="1"/>
    <col min="5397" max="5397" width="3.33203125" style="212" customWidth="1"/>
    <col min="5398" max="5398" width="2.6640625" style="212" customWidth="1"/>
    <col min="5399" max="5399" width="3.33203125" style="212" customWidth="1"/>
    <col min="5400" max="5400" width="2.6640625" style="212" customWidth="1"/>
    <col min="5401" max="5401" width="3.33203125" style="212" customWidth="1"/>
    <col min="5402" max="5402" width="2.6640625" style="212" customWidth="1"/>
    <col min="5403" max="5403" width="3.33203125" style="212" customWidth="1"/>
    <col min="5404" max="5404" width="2.6640625" style="212" customWidth="1"/>
    <col min="5405" max="5405" width="3.33203125" style="212" customWidth="1"/>
    <col min="5406" max="5406" width="2.6640625" style="212" customWidth="1"/>
    <col min="5407" max="5407" width="3.33203125" style="212" customWidth="1"/>
    <col min="5408" max="5408" width="2.6640625" style="212" customWidth="1"/>
    <col min="5409" max="5409" width="3.33203125" style="212" customWidth="1"/>
    <col min="5410" max="5410" width="2.6640625" style="212" customWidth="1"/>
    <col min="5411" max="5411" width="3.33203125" style="212" customWidth="1"/>
    <col min="5412" max="5412" width="2.6640625" style="212" customWidth="1"/>
    <col min="5413" max="5413" width="2.44140625" style="212" customWidth="1"/>
    <col min="5414" max="5414" width="2.33203125" style="212" customWidth="1"/>
    <col min="5415" max="5415" width="2.44140625" style="212" customWidth="1"/>
    <col min="5416" max="5426" width="4.109375" style="212" customWidth="1"/>
    <col min="5427" max="5427" width="2.44140625" style="212" customWidth="1"/>
    <col min="5428" max="5438" width="4.109375" style="212" customWidth="1"/>
    <col min="5439" max="5439" width="5.88671875" style="212" customWidth="1"/>
    <col min="5440" max="5441" width="6.44140625" style="212" customWidth="1"/>
    <col min="5442" max="5442" width="6.6640625" style="212" customWidth="1"/>
    <col min="5443" max="5632" width="9.109375" style="212"/>
    <col min="5633" max="5633" width="3.44140625" style="212" customWidth="1"/>
    <col min="5634" max="5634" width="17.44140625" style="212" customWidth="1"/>
    <col min="5635" max="5635" width="13" style="212" customWidth="1"/>
    <col min="5636" max="5636" width="5" style="212" customWidth="1"/>
    <col min="5637" max="5637" width="5.21875" style="212" customWidth="1"/>
    <col min="5638" max="5638" width="4.6640625" style="212" customWidth="1"/>
    <col min="5639" max="5639" width="5.44140625" style="212" customWidth="1"/>
    <col min="5640" max="5643" width="4.6640625" style="212" customWidth="1"/>
    <col min="5644" max="5646" width="5" style="212" customWidth="1"/>
    <col min="5647" max="5647" width="3.33203125" style="212" customWidth="1"/>
    <col min="5648" max="5648" width="2.6640625" style="212" customWidth="1"/>
    <col min="5649" max="5649" width="3.33203125" style="212" customWidth="1"/>
    <col min="5650" max="5650" width="2.6640625" style="212" customWidth="1"/>
    <col min="5651" max="5651" width="3.33203125" style="212" customWidth="1"/>
    <col min="5652" max="5652" width="2.6640625" style="212" customWidth="1"/>
    <col min="5653" max="5653" width="3.33203125" style="212" customWidth="1"/>
    <col min="5654" max="5654" width="2.6640625" style="212" customWidth="1"/>
    <col min="5655" max="5655" width="3.33203125" style="212" customWidth="1"/>
    <col min="5656" max="5656" width="2.6640625" style="212" customWidth="1"/>
    <col min="5657" max="5657" width="3.33203125" style="212" customWidth="1"/>
    <col min="5658" max="5658" width="2.6640625" style="212" customWidth="1"/>
    <col min="5659" max="5659" width="3.33203125" style="212" customWidth="1"/>
    <col min="5660" max="5660" width="2.6640625" style="212" customWidth="1"/>
    <col min="5661" max="5661" width="3.33203125" style="212" customWidth="1"/>
    <col min="5662" max="5662" width="2.6640625" style="212" customWidth="1"/>
    <col min="5663" max="5663" width="3.33203125" style="212" customWidth="1"/>
    <col min="5664" max="5664" width="2.6640625" style="212" customWidth="1"/>
    <col min="5665" max="5665" width="3.33203125" style="212" customWidth="1"/>
    <col min="5666" max="5666" width="2.6640625" style="212" customWidth="1"/>
    <col min="5667" max="5667" width="3.33203125" style="212" customWidth="1"/>
    <col min="5668" max="5668" width="2.6640625" style="212" customWidth="1"/>
    <col min="5669" max="5669" width="2.44140625" style="212" customWidth="1"/>
    <col min="5670" max="5670" width="2.33203125" style="212" customWidth="1"/>
    <col min="5671" max="5671" width="2.44140625" style="212" customWidth="1"/>
    <col min="5672" max="5682" width="4.109375" style="212" customWidth="1"/>
    <col min="5683" max="5683" width="2.44140625" style="212" customWidth="1"/>
    <col min="5684" max="5694" width="4.109375" style="212" customWidth="1"/>
    <col min="5695" max="5695" width="5.88671875" style="212" customWidth="1"/>
    <col min="5696" max="5697" width="6.44140625" style="212" customWidth="1"/>
    <col min="5698" max="5698" width="6.6640625" style="212" customWidth="1"/>
    <col min="5699" max="5888" width="9.109375" style="212"/>
    <col min="5889" max="5889" width="3.44140625" style="212" customWidth="1"/>
    <col min="5890" max="5890" width="17.44140625" style="212" customWidth="1"/>
    <col min="5891" max="5891" width="13" style="212" customWidth="1"/>
    <col min="5892" max="5892" width="5" style="212" customWidth="1"/>
    <col min="5893" max="5893" width="5.21875" style="212" customWidth="1"/>
    <col min="5894" max="5894" width="4.6640625" style="212" customWidth="1"/>
    <col min="5895" max="5895" width="5.44140625" style="212" customWidth="1"/>
    <col min="5896" max="5899" width="4.6640625" style="212" customWidth="1"/>
    <col min="5900" max="5902" width="5" style="212" customWidth="1"/>
    <col min="5903" max="5903" width="3.33203125" style="212" customWidth="1"/>
    <col min="5904" max="5904" width="2.6640625" style="212" customWidth="1"/>
    <col min="5905" max="5905" width="3.33203125" style="212" customWidth="1"/>
    <col min="5906" max="5906" width="2.6640625" style="212" customWidth="1"/>
    <col min="5907" max="5907" width="3.33203125" style="212" customWidth="1"/>
    <col min="5908" max="5908" width="2.6640625" style="212" customWidth="1"/>
    <col min="5909" max="5909" width="3.33203125" style="212" customWidth="1"/>
    <col min="5910" max="5910" width="2.6640625" style="212" customWidth="1"/>
    <col min="5911" max="5911" width="3.33203125" style="212" customWidth="1"/>
    <col min="5912" max="5912" width="2.6640625" style="212" customWidth="1"/>
    <col min="5913" max="5913" width="3.33203125" style="212" customWidth="1"/>
    <col min="5914" max="5914" width="2.6640625" style="212" customWidth="1"/>
    <col min="5915" max="5915" width="3.33203125" style="212" customWidth="1"/>
    <col min="5916" max="5916" width="2.6640625" style="212" customWidth="1"/>
    <col min="5917" max="5917" width="3.33203125" style="212" customWidth="1"/>
    <col min="5918" max="5918" width="2.6640625" style="212" customWidth="1"/>
    <col min="5919" max="5919" width="3.33203125" style="212" customWidth="1"/>
    <col min="5920" max="5920" width="2.6640625" style="212" customWidth="1"/>
    <col min="5921" max="5921" width="3.33203125" style="212" customWidth="1"/>
    <col min="5922" max="5922" width="2.6640625" style="212" customWidth="1"/>
    <col min="5923" max="5923" width="3.33203125" style="212" customWidth="1"/>
    <col min="5924" max="5924" width="2.6640625" style="212" customWidth="1"/>
    <col min="5925" max="5925" width="2.44140625" style="212" customWidth="1"/>
    <col min="5926" max="5926" width="2.33203125" style="212" customWidth="1"/>
    <col min="5927" max="5927" width="2.44140625" style="212" customWidth="1"/>
    <col min="5928" max="5938" width="4.109375" style="212" customWidth="1"/>
    <col min="5939" max="5939" width="2.44140625" style="212" customWidth="1"/>
    <col min="5940" max="5950" width="4.109375" style="212" customWidth="1"/>
    <col min="5951" max="5951" width="5.88671875" style="212" customWidth="1"/>
    <col min="5952" max="5953" width="6.44140625" style="212" customWidth="1"/>
    <col min="5954" max="5954" width="6.6640625" style="212" customWidth="1"/>
    <col min="5955" max="6144" width="9.109375" style="212"/>
    <col min="6145" max="6145" width="3.44140625" style="212" customWidth="1"/>
    <col min="6146" max="6146" width="17.44140625" style="212" customWidth="1"/>
    <col min="6147" max="6147" width="13" style="212" customWidth="1"/>
    <col min="6148" max="6148" width="5" style="212" customWidth="1"/>
    <col min="6149" max="6149" width="5.21875" style="212" customWidth="1"/>
    <col min="6150" max="6150" width="4.6640625" style="212" customWidth="1"/>
    <col min="6151" max="6151" width="5.44140625" style="212" customWidth="1"/>
    <col min="6152" max="6155" width="4.6640625" style="212" customWidth="1"/>
    <col min="6156" max="6158" width="5" style="212" customWidth="1"/>
    <col min="6159" max="6159" width="3.33203125" style="212" customWidth="1"/>
    <col min="6160" max="6160" width="2.6640625" style="212" customWidth="1"/>
    <col min="6161" max="6161" width="3.33203125" style="212" customWidth="1"/>
    <col min="6162" max="6162" width="2.6640625" style="212" customWidth="1"/>
    <col min="6163" max="6163" width="3.33203125" style="212" customWidth="1"/>
    <col min="6164" max="6164" width="2.6640625" style="212" customWidth="1"/>
    <col min="6165" max="6165" width="3.33203125" style="212" customWidth="1"/>
    <col min="6166" max="6166" width="2.6640625" style="212" customWidth="1"/>
    <col min="6167" max="6167" width="3.33203125" style="212" customWidth="1"/>
    <col min="6168" max="6168" width="2.6640625" style="212" customWidth="1"/>
    <col min="6169" max="6169" width="3.33203125" style="212" customWidth="1"/>
    <col min="6170" max="6170" width="2.6640625" style="212" customWidth="1"/>
    <col min="6171" max="6171" width="3.33203125" style="212" customWidth="1"/>
    <col min="6172" max="6172" width="2.6640625" style="212" customWidth="1"/>
    <col min="6173" max="6173" width="3.33203125" style="212" customWidth="1"/>
    <col min="6174" max="6174" width="2.6640625" style="212" customWidth="1"/>
    <col min="6175" max="6175" width="3.33203125" style="212" customWidth="1"/>
    <col min="6176" max="6176" width="2.6640625" style="212" customWidth="1"/>
    <col min="6177" max="6177" width="3.33203125" style="212" customWidth="1"/>
    <col min="6178" max="6178" width="2.6640625" style="212" customWidth="1"/>
    <col min="6179" max="6179" width="3.33203125" style="212" customWidth="1"/>
    <col min="6180" max="6180" width="2.6640625" style="212" customWidth="1"/>
    <col min="6181" max="6181" width="2.44140625" style="212" customWidth="1"/>
    <col min="6182" max="6182" width="2.33203125" style="212" customWidth="1"/>
    <col min="6183" max="6183" width="2.44140625" style="212" customWidth="1"/>
    <col min="6184" max="6194" width="4.109375" style="212" customWidth="1"/>
    <col min="6195" max="6195" width="2.44140625" style="212" customWidth="1"/>
    <col min="6196" max="6206" width="4.109375" style="212" customWidth="1"/>
    <col min="6207" max="6207" width="5.88671875" style="212" customWidth="1"/>
    <col min="6208" max="6209" width="6.44140625" style="212" customWidth="1"/>
    <col min="6210" max="6210" width="6.6640625" style="212" customWidth="1"/>
    <col min="6211" max="6400" width="9.109375" style="212"/>
    <col min="6401" max="6401" width="3.44140625" style="212" customWidth="1"/>
    <col min="6402" max="6402" width="17.44140625" style="212" customWidth="1"/>
    <col min="6403" max="6403" width="13" style="212" customWidth="1"/>
    <col min="6404" max="6404" width="5" style="212" customWidth="1"/>
    <col min="6405" max="6405" width="5.21875" style="212" customWidth="1"/>
    <col min="6406" max="6406" width="4.6640625" style="212" customWidth="1"/>
    <col min="6407" max="6407" width="5.44140625" style="212" customWidth="1"/>
    <col min="6408" max="6411" width="4.6640625" style="212" customWidth="1"/>
    <col min="6412" max="6414" width="5" style="212" customWidth="1"/>
    <col min="6415" max="6415" width="3.33203125" style="212" customWidth="1"/>
    <col min="6416" max="6416" width="2.6640625" style="212" customWidth="1"/>
    <col min="6417" max="6417" width="3.33203125" style="212" customWidth="1"/>
    <col min="6418" max="6418" width="2.6640625" style="212" customWidth="1"/>
    <col min="6419" max="6419" width="3.33203125" style="212" customWidth="1"/>
    <col min="6420" max="6420" width="2.6640625" style="212" customWidth="1"/>
    <col min="6421" max="6421" width="3.33203125" style="212" customWidth="1"/>
    <col min="6422" max="6422" width="2.6640625" style="212" customWidth="1"/>
    <col min="6423" max="6423" width="3.33203125" style="212" customWidth="1"/>
    <col min="6424" max="6424" width="2.6640625" style="212" customWidth="1"/>
    <col min="6425" max="6425" width="3.33203125" style="212" customWidth="1"/>
    <col min="6426" max="6426" width="2.6640625" style="212" customWidth="1"/>
    <col min="6427" max="6427" width="3.33203125" style="212" customWidth="1"/>
    <col min="6428" max="6428" width="2.6640625" style="212" customWidth="1"/>
    <col min="6429" max="6429" width="3.33203125" style="212" customWidth="1"/>
    <col min="6430" max="6430" width="2.6640625" style="212" customWidth="1"/>
    <col min="6431" max="6431" width="3.33203125" style="212" customWidth="1"/>
    <col min="6432" max="6432" width="2.6640625" style="212" customWidth="1"/>
    <col min="6433" max="6433" width="3.33203125" style="212" customWidth="1"/>
    <col min="6434" max="6434" width="2.6640625" style="212" customWidth="1"/>
    <col min="6435" max="6435" width="3.33203125" style="212" customWidth="1"/>
    <col min="6436" max="6436" width="2.6640625" style="212" customWidth="1"/>
    <col min="6437" max="6437" width="2.44140625" style="212" customWidth="1"/>
    <col min="6438" max="6438" width="2.33203125" style="212" customWidth="1"/>
    <col min="6439" max="6439" width="2.44140625" style="212" customWidth="1"/>
    <col min="6440" max="6450" width="4.109375" style="212" customWidth="1"/>
    <col min="6451" max="6451" width="2.44140625" style="212" customWidth="1"/>
    <col min="6452" max="6462" width="4.109375" style="212" customWidth="1"/>
    <col min="6463" max="6463" width="5.88671875" style="212" customWidth="1"/>
    <col min="6464" max="6465" width="6.44140625" style="212" customWidth="1"/>
    <col min="6466" max="6466" width="6.6640625" style="212" customWidth="1"/>
    <col min="6467" max="6656" width="9.109375" style="212"/>
    <col min="6657" max="6657" width="3.44140625" style="212" customWidth="1"/>
    <col min="6658" max="6658" width="17.44140625" style="212" customWidth="1"/>
    <col min="6659" max="6659" width="13" style="212" customWidth="1"/>
    <col min="6660" max="6660" width="5" style="212" customWidth="1"/>
    <col min="6661" max="6661" width="5.21875" style="212" customWidth="1"/>
    <col min="6662" max="6662" width="4.6640625" style="212" customWidth="1"/>
    <col min="6663" max="6663" width="5.44140625" style="212" customWidth="1"/>
    <col min="6664" max="6667" width="4.6640625" style="212" customWidth="1"/>
    <col min="6668" max="6670" width="5" style="212" customWidth="1"/>
    <col min="6671" max="6671" width="3.33203125" style="212" customWidth="1"/>
    <col min="6672" max="6672" width="2.6640625" style="212" customWidth="1"/>
    <col min="6673" max="6673" width="3.33203125" style="212" customWidth="1"/>
    <col min="6674" max="6674" width="2.6640625" style="212" customWidth="1"/>
    <col min="6675" max="6675" width="3.33203125" style="212" customWidth="1"/>
    <col min="6676" max="6676" width="2.6640625" style="212" customWidth="1"/>
    <col min="6677" max="6677" width="3.33203125" style="212" customWidth="1"/>
    <col min="6678" max="6678" width="2.6640625" style="212" customWidth="1"/>
    <col min="6679" max="6679" width="3.33203125" style="212" customWidth="1"/>
    <col min="6680" max="6680" width="2.6640625" style="212" customWidth="1"/>
    <col min="6681" max="6681" width="3.33203125" style="212" customWidth="1"/>
    <col min="6682" max="6682" width="2.6640625" style="212" customWidth="1"/>
    <col min="6683" max="6683" width="3.33203125" style="212" customWidth="1"/>
    <col min="6684" max="6684" width="2.6640625" style="212" customWidth="1"/>
    <col min="6685" max="6685" width="3.33203125" style="212" customWidth="1"/>
    <col min="6686" max="6686" width="2.6640625" style="212" customWidth="1"/>
    <col min="6687" max="6687" width="3.33203125" style="212" customWidth="1"/>
    <col min="6688" max="6688" width="2.6640625" style="212" customWidth="1"/>
    <col min="6689" max="6689" width="3.33203125" style="212" customWidth="1"/>
    <col min="6690" max="6690" width="2.6640625" style="212" customWidth="1"/>
    <col min="6691" max="6691" width="3.33203125" style="212" customWidth="1"/>
    <col min="6692" max="6692" width="2.6640625" style="212" customWidth="1"/>
    <col min="6693" max="6693" width="2.44140625" style="212" customWidth="1"/>
    <col min="6694" max="6694" width="2.33203125" style="212" customWidth="1"/>
    <col min="6695" max="6695" width="2.44140625" style="212" customWidth="1"/>
    <col min="6696" max="6706" width="4.109375" style="212" customWidth="1"/>
    <col min="6707" max="6707" width="2.44140625" style="212" customWidth="1"/>
    <col min="6708" max="6718" width="4.109375" style="212" customWidth="1"/>
    <col min="6719" max="6719" width="5.88671875" style="212" customWidth="1"/>
    <col min="6720" max="6721" width="6.44140625" style="212" customWidth="1"/>
    <col min="6722" max="6722" width="6.6640625" style="212" customWidth="1"/>
    <col min="6723" max="6912" width="9.109375" style="212"/>
    <col min="6913" max="6913" width="3.44140625" style="212" customWidth="1"/>
    <col min="6914" max="6914" width="17.44140625" style="212" customWidth="1"/>
    <col min="6915" max="6915" width="13" style="212" customWidth="1"/>
    <col min="6916" max="6916" width="5" style="212" customWidth="1"/>
    <col min="6917" max="6917" width="5.21875" style="212" customWidth="1"/>
    <col min="6918" max="6918" width="4.6640625" style="212" customWidth="1"/>
    <col min="6919" max="6919" width="5.44140625" style="212" customWidth="1"/>
    <col min="6920" max="6923" width="4.6640625" style="212" customWidth="1"/>
    <col min="6924" max="6926" width="5" style="212" customWidth="1"/>
    <col min="6927" max="6927" width="3.33203125" style="212" customWidth="1"/>
    <col min="6928" max="6928" width="2.6640625" style="212" customWidth="1"/>
    <col min="6929" max="6929" width="3.33203125" style="212" customWidth="1"/>
    <col min="6930" max="6930" width="2.6640625" style="212" customWidth="1"/>
    <col min="6931" max="6931" width="3.33203125" style="212" customWidth="1"/>
    <col min="6932" max="6932" width="2.6640625" style="212" customWidth="1"/>
    <col min="6933" max="6933" width="3.33203125" style="212" customWidth="1"/>
    <col min="6934" max="6934" width="2.6640625" style="212" customWidth="1"/>
    <col min="6935" max="6935" width="3.33203125" style="212" customWidth="1"/>
    <col min="6936" max="6936" width="2.6640625" style="212" customWidth="1"/>
    <col min="6937" max="6937" width="3.33203125" style="212" customWidth="1"/>
    <col min="6938" max="6938" width="2.6640625" style="212" customWidth="1"/>
    <col min="6939" max="6939" width="3.33203125" style="212" customWidth="1"/>
    <col min="6940" max="6940" width="2.6640625" style="212" customWidth="1"/>
    <col min="6941" max="6941" width="3.33203125" style="212" customWidth="1"/>
    <col min="6942" max="6942" width="2.6640625" style="212" customWidth="1"/>
    <col min="6943" max="6943" width="3.33203125" style="212" customWidth="1"/>
    <col min="6944" max="6944" width="2.6640625" style="212" customWidth="1"/>
    <col min="6945" max="6945" width="3.33203125" style="212" customWidth="1"/>
    <col min="6946" max="6946" width="2.6640625" style="212" customWidth="1"/>
    <col min="6947" max="6947" width="3.33203125" style="212" customWidth="1"/>
    <col min="6948" max="6948" width="2.6640625" style="212" customWidth="1"/>
    <col min="6949" max="6949" width="2.44140625" style="212" customWidth="1"/>
    <col min="6950" max="6950" width="2.33203125" style="212" customWidth="1"/>
    <col min="6951" max="6951" width="2.44140625" style="212" customWidth="1"/>
    <col min="6952" max="6962" width="4.109375" style="212" customWidth="1"/>
    <col min="6963" max="6963" width="2.44140625" style="212" customWidth="1"/>
    <col min="6964" max="6974" width="4.109375" style="212" customWidth="1"/>
    <col min="6975" max="6975" width="5.88671875" style="212" customWidth="1"/>
    <col min="6976" max="6977" width="6.44140625" style="212" customWidth="1"/>
    <col min="6978" max="6978" width="6.6640625" style="212" customWidth="1"/>
    <col min="6979" max="7168" width="9.109375" style="212"/>
    <col min="7169" max="7169" width="3.44140625" style="212" customWidth="1"/>
    <col min="7170" max="7170" width="17.44140625" style="212" customWidth="1"/>
    <col min="7171" max="7171" width="13" style="212" customWidth="1"/>
    <col min="7172" max="7172" width="5" style="212" customWidth="1"/>
    <col min="7173" max="7173" width="5.21875" style="212" customWidth="1"/>
    <col min="7174" max="7174" width="4.6640625" style="212" customWidth="1"/>
    <col min="7175" max="7175" width="5.44140625" style="212" customWidth="1"/>
    <col min="7176" max="7179" width="4.6640625" style="212" customWidth="1"/>
    <col min="7180" max="7182" width="5" style="212" customWidth="1"/>
    <col min="7183" max="7183" width="3.33203125" style="212" customWidth="1"/>
    <col min="7184" max="7184" width="2.6640625" style="212" customWidth="1"/>
    <col min="7185" max="7185" width="3.33203125" style="212" customWidth="1"/>
    <col min="7186" max="7186" width="2.6640625" style="212" customWidth="1"/>
    <col min="7187" max="7187" width="3.33203125" style="212" customWidth="1"/>
    <col min="7188" max="7188" width="2.6640625" style="212" customWidth="1"/>
    <col min="7189" max="7189" width="3.33203125" style="212" customWidth="1"/>
    <col min="7190" max="7190" width="2.6640625" style="212" customWidth="1"/>
    <col min="7191" max="7191" width="3.33203125" style="212" customWidth="1"/>
    <col min="7192" max="7192" width="2.6640625" style="212" customWidth="1"/>
    <col min="7193" max="7193" width="3.33203125" style="212" customWidth="1"/>
    <col min="7194" max="7194" width="2.6640625" style="212" customWidth="1"/>
    <col min="7195" max="7195" width="3.33203125" style="212" customWidth="1"/>
    <col min="7196" max="7196" width="2.6640625" style="212" customWidth="1"/>
    <col min="7197" max="7197" width="3.33203125" style="212" customWidth="1"/>
    <col min="7198" max="7198" width="2.6640625" style="212" customWidth="1"/>
    <col min="7199" max="7199" width="3.33203125" style="212" customWidth="1"/>
    <col min="7200" max="7200" width="2.6640625" style="212" customWidth="1"/>
    <col min="7201" max="7201" width="3.33203125" style="212" customWidth="1"/>
    <col min="7202" max="7202" width="2.6640625" style="212" customWidth="1"/>
    <col min="7203" max="7203" width="3.33203125" style="212" customWidth="1"/>
    <col min="7204" max="7204" width="2.6640625" style="212" customWidth="1"/>
    <col min="7205" max="7205" width="2.44140625" style="212" customWidth="1"/>
    <col min="7206" max="7206" width="2.33203125" style="212" customWidth="1"/>
    <col min="7207" max="7207" width="2.44140625" style="212" customWidth="1"/>
    <col min="7208" max="7218" width="4.109375" style="212" customWidth="1"/>
    <col min="7219" max="7219" width="2.44140625" style="212" customWidth="1"/>
    <col min="7220" max="7230" width="4.109375" style="212" customWidth="1"/>
    <col min="7231" max="7231" width="5.88671875" style="212" customWidth="1"/>
    <col min="7232" max="7233" width="6.44140625" style="212" customWidth="1"/>
    <col min="7234" max="7234" width="6.6640625" style="212" customWidth="1"/>
    <col min="7235" max="7424" width="9.109375" style="212"/>
    <col min="7425" max="7425" width="3.44140625" style="212" customWidth="1"/>
    <col min="7426" max="7426" width="17.44140625" style="212" customWidth="1"/>
    <col min="7427" max="7427" width="13" style="212" customWidth="1"/>
    <col min="7428" max="7428" width="5" style="212" customWidth="1"/>
    <col min="7429" max="7429" width="5.21875" style="212" customWidth="1"/>
    <col min="7430" max="7430" width="4.6640625" style="212" customWidth="1"/>
    <col min="7431" max="7431" width="5.44140625" style="212" customWidth="1"/>
    <col min="7432" max="7435" width="4.6640625" style="212" customWidth="1"/>
    <col min="7436" max="7438" width="5" style="212" customWidth="1"/>
    <col min="7439" max="7439" width="3.33203125" style="212" customWidth="1"/>
    <col min="7440" max="7440" width="2.6640625" style="212" customWidth="1"/>
    <col min="7441" max="7441" width="3.33203125" style="212" customWidth="1"/>
    <col min="7442" max="7442" width="2.6640625" style="212" customWidth="1"/>
    <col min="7443" max="7443" width="3.33203125" style="212" customWidth="1"/>
    <col min="7444" max="7444" width="2.6640625" style="212" customWidth="1"/>
    <col min="7445" max="7445" width="3.33203125" style="212" customWidth="1"/>
    <col min="7446" max="7446" width="2.6640625" style="212" customWidth="1"/>
    <col min="7447" max="7447" width="3.33203125" style="212" customWidth="1"/>
    <col min="7448" max="7448" width="2.6640625" style="212" customWidth="1"/>
    <col min="7449" max="7449" width="3.33203125" style="212" customWidth="1"/>
    <col min="7450" max="7450" width="2.6640625" style="212" customWidth="1"/>
    <col min="7451" max="7451" width="3.33203125" style="212" customWidth="1"/>
    <col min="7452" max="7452" width="2.6640625" style="212" customWidth="1"/>
    <col min="7453" max="7453" width="3.33203125" style="212" customWidth="1"/>
    <col min="7454" max="7454" width="2.6640625" style="212" customWidth="1"/>
    <col min="7455" max="7455" width="3.33203125" style="212" customWidth="1"/>
    <col min="7456" max="7456" width="2.6640625" style="212" customWidth="1"/>
    <col min="7457" max="7457" width="3.33203125" style="212" customWidth="1"/>
    <col min="7458" max="7458" width="2.6640625" style="212" customWidth="1"/>
    <col min="7459" max="7459" width="3.33203125" style="212" customWidth="1"/>
    <col min="7460" max="7460" width="2.6640625" style="212" customWidth="1"/>
    <col min="7461" max="7461" width="2.44140625" style="212" customWidth="1"/>
    <col min="7462" max="7462" width="2.33203125" style="212" customWidth="1"/>
    <col min="7463" max="7463" width="2.44140625" style="212" customWidth="1"/>
    <col min="7464" max="7474" width="4.109375" style="212" customWidth="1"/>
    <col min="7475" max="7475" width="2.44140625" style="212" customWidth="1"/>
    <col min="7476" max="7486" width="4.109375" style="212" customWidth="1"/>
    <col min="7487" max="7487" width="5.88671875" style="212" customWidth="1"/>
    <col min="7488" max="7489" width="6.44140625" style="212" customWidth="1"/>
    <col min="7490" max="7490" width="6.6640625" style="212" customWidth="1"/>
    <col min="7491" max="7680" width="9.109375" style="212"/>
    <col min="7681" max="7681" width="3.44140625" style="212" customWidth="1"/>
    <col min="7682" max="7682" width="17.44140625" style="212" customWidth="1"/>
    <col min="7683" max="7683" width="13" style="212" customWidth="1"/>
    <col min="7684" max="7684" width="5" style="212" customWidth="1"/>
    <col min="7685" max="7685" width="5.21875" style="212" customWidth="1"/>
    <col min="7686" max="7686" width="4.6640625" style="212" customWidth="1"/>
    <col min="7687" max="7687" width="5.44140625" style="212" customWidth="1"/>
    <col min="7688" max="7691" width="4.6640625" style="212" customWidth="1"/>
    <col min="7692" max="7694" width="5" style="212" customWidth="1"/>
    <col min="7695" max="7695" width="3.33203125" style="212" customWidth="1"/>
    <col min="7696" max="7696" width="2.6640625" style="212" customWidth="1"/>
    <col min="7697" max="7697" width="3.33203125" style="212" customWidth="1"/>
    <col min="7698" max="7698" width="2.6640625" style="212" customWidth="1"/>
    <col min="7699" max="7699" width="3.33203125" style="212" customWidth="1"/>
    <col min="7700" max="7700" width="2.6640625" style="212" customWidth="1"/>
    <col min="7701" max="7701" width="3.33203125" style="212" customWidth="1"/>
    <col min="7702" max="7702" width="2.6640625" style="212" customWidth="1"/>
    <col min="7703" max="7703" width="3.33203125" style="212" customWidth="1"/>
    <col min="7704" max="7704" width="2.6640625" style="212" customWidth="1"/>
    <col min="7705" max="7705" width="3.33203125" style="212" customWidth="1"/>
    <col min="7706" max="7706" width="2.6640625" style="212" customWidth="1"/>
    <col min="7707" max="7707" width="3.33203125" style="212" customWidth="1"/>
    <col min="7708" max="7708" width="2.6640625" style="212" customWidth="1"/>
    <col min="7709" max="7709" width="3.33203125" style="212" customWidth="1"/>
    <col min="7710" max="7710" width="2.6640625" style="212" customWidth="1"/>
    <col min="7711" max="7711" width="3.33203125" style="212" customWidth="1"/>
    <col min="7712" max="7712" width="2.6640625" style="212" customWidth="1"/>
    <col min="7713" max="7713" width="3.33203125" style="212" customWidth="1"/>
    <col min="7714" max="7714" width="2.6640625" style="212" customWidth="1"/>
    <col min="7715" max="7715" width="3.33203125" style="212" customWidth="1"/>
    <col min="7716" max="7716" width="2.6640625" style="212" customWidth="1"/>
    <col min="7717" max="7717" width="2.44140625" style="212" customWidth="1"/>
    <col min="7718" max="7718" width="2.33203125" style="212" customWidth="1"/>
    <col min="7719" max="7719" width="2.44140625" style="212" customWidth="1"/>
    <col min="7720" max="7730" width="4.109375" style="212" customWidth="1"/>
    <col min="7731" max="7731" width="2.44140625" style="212" customWidth="1"/>
    <col min="7732" max="7742" width="4.109375" style="212" customWidth="1"/>
    <col min="7743" max="7743" width="5.88671875" style="212" customWidth="1"/>
    <col min="7744" max="7745" width="6.44140625" style="212" customWidth="1"/>
    <col min="7746" max="7746" width="6.6640625" style="212" customWidth="1"/>
    <col min="7747" max="7936" width="9.109375" style="212"/>
    <col min="7937" max="7937" width="3.44140625" style="212" customWidth="1"/>
    <col min="7938" max="7938" width="17.44140625" style="212" customWidth="1"/>
    <col min="7939" max="7939" width="13" style="212" customWidth="1"/>
    <col min="7940" max="7940" width="5" style="212" customWidth="1"/>
    <col min="7941" max="7941" width="5.21875" style="212" customWidth="1"/>
    <col min="7942" max="7942" width="4.6640625" style="212" customWidth="1"/>
    <col min="7943" max="7943" width="5.44140625" style="212" customWidth="1"/>
    <col min="7944" max="7947" width="4.6640625" style="212" customWidth="1"/>
    <col min="7948" max="7950" width="5" style="212" customWidth="1"/>
    <col min="7951" max="7951" width="3.33203125" style="212" customWidth="1"/>
    <col min="7952" max="7952" width="2.6640625" style="212" customWidth="1"/>
    <col min="7953" max="7953" width="3.33203125" style="212" customWidth="1"/>
    <col min="7954" max="7954" width="2.6640625" style="212" customWidth="1"/>
    <col min="7955" max="7955" width="3.33203125" style="212" customWidth="1"/>
    <col min="7956" max="7956" width="2.6640625" style="212" customWidth="1"/>
    <col min="7957" max="7957" width="3.33203125" style="212" customWidth="1"/>
    <col min="7958" max="7958" width="2.6640625" style="212" customWidth="1"/>
    <col min="7959" max="7959" width="3.33203125" style="212" customWidth="1"/>
    <col min="7960" max="7960" width="2.6640625" style="212" customWidth="1"/>
    <col min="7961" max="7961" width="3.33203125" style="212" customWidth="1"/>
    <col min="7962" max="7962" width="2.6640625" style="212" customWidth="1"/>
    <col min="7963" max="7963" width="3.33203125" style="212" customWidth="1"/>
    <col min="7964" max="7964" width="2.6640625" style="212" customWidth="1"/>
    <col min="7965" max="7965" width="3.33203125" style="212" customWidth="1"/>
    <col min="7966" max="7966" width="2.6640625" style="212" customWidth="1"/>
    <col min="7967" max="7967" width="3.33203125" style="212" customWidth="1"/>
    <col min="7968" max="7968" width="2.6640625" style="212" customWidth="1"/>
    <col min="7969" max="7969" width="3.33203125" style="212" customWidth="1"/>
    <col min="7970" max="7970" width="2.6640625" style="212" customWidth="1"/>
    <col min="7971" max="7971" width="3.33203125" style="212" customWidth="1"/>
    <col min="7972" max="7972" width="2.6640625" style="212" customWidth="1"/>
    <col min="7973" max="7973" width="2.44140625" style="212" customWidth="1"/>
    <col min="7974" max="7974" width="2.33203125" style="212" customWidth="1"/>
    <col min="7975" max="7975" width="2.44140625" style="212" customWidth="1"/>
    <col min="7976" max="7986" width="4.109375" style="212" customWidth="1"/>
    <col min="7987" max="7987" width="2.44140625" style="212" customWidth="1"/>
    <col min="7988" max="7998" width="4.109375" style="212" customWidth="1"/>
    <col min="7999" max="7999" width="5.88671875" style="212" customWidth="1"/>
    <col min="8000" max="8001" width="6.44140625" style="212" customWidth="1"/>
    <col min="8002" max="8002" width="6.6640625" style="212" customWidth="1"/>
    <col min="8003" max="8192" width="9.109375" style="212"/>
    <col min="8193" max="8193" width="3.44140625" style="212" customWidth="1"/>
    <col min="8194" max="8194" width="17.44140625" style="212" customWidth="1"/>
    <col min="8195" max="8195" width="13" style="212" customWidth="1"/>
    <col min="8196" max="8196" width="5" style="212" customWidth="1"/>
    <col min="8197" max="8197" width="5.21875" style="212" customWidth="1"/>
    <col min="8198" max="8198" width="4.6640625" style="212" customWidth="1"/>
    <col min="8199" max="8199" width="5.44140625" style="212" customWidth="1"/>
    <col min="8200" max="8203" width="4.6640625" style="212" customWidth="1"/>
    <col min="8204" max="8206" width="5" style="212" customWidth="1"/>
    <col min="8207" max="8207" width="3.33203125" style="212" customWidth="1"/>
    <col min="8208" max="8208" width="2.6640625" style="212" customWidth="1"/>
    <col min="8209" max="8209" width="3.33203125" style="212" customWidth="1"/>
    <col min="8210" max="8210" width="2.6640625" style="212" customWidth="1"/>
    <col min="8211" max="8211" width="3.33203125" style="212" customWidth="1"/>
    <col min="8212" max="8212" width="2.6640625" style="212" customWidth="1"/>
    <col min="8213" max="8213" width="3.33203125" style="212" customWidth="1"/>
    <col min="8214" max="8214" width="2.6640625" style="212" customWidth="1"/>
    <col min="8215" max="8215" width="3.33203125" style="212" customWidth="1"/>
    <col min="8216" max="8216" width="2.6640625" style="212" customWidth="1"/>
    <col min="8217" max="8217" width="3.33203125" style="212" customWidth="1"/>
    <col min="8218" max="8218" width="2.6640625" style="212" customWidth="1"/>
    <col min="8219" max="8219" width="3.33203125" style="212" customWidth="1"/>
    <col min="8220" max="8220" width="2.6640625" style="212" customWidth="1"/>
    <col min="8221" max="8221" width="3.33203125" style="212" customWidth="1"/>
    <col min="8222" max="8222" width="2.6640625" style="212" customWidth="1"/>
    <col min="8223" max="8223" width="3.33203125" style="212" customWidth="1"/>
    <col min="8224" max="8224" width="2.6640625" style="212" customWidth="1"/>
    <col min="8225" max="8225" width="3.33203125" style="212" customWidth="1"/>
    <col min="8226" max="8226" width="2.6640625" style="212" customWidth="1"/>
    <col min="8227" max="8227" width="3.33203125" style="212" customWidth="1"/>
    <col min="8228" max="8228" width="2.6640625" style="212" customWidth="1"/>
    <col min="8229" max="8229" width="2.44140625" style="212" customWidth="1"/>
    <col min="8230" max="8230" width="2.33203125" style="212" customWidth="1"/>
    <col min="8231" max="8231" width="2.44140625" style="212" customWidth="1"/>
    <col min="8232" max="8242" width="4.109375" style="212" customWidth="1"/>
    <col min="8243" max="8243" width="2.44140625" style="212" customWidth="1"/>
    <col min="8244" max="8254" width="4.109375" style="212" customWidth="1"/>
    <col min="8255" max="8255" width="5.88671875" style="212" customWidth="1"/>
    <col min="8256" max="8257" width="6.44140625" style="212" customWidth="1"/>
    <col min="8258" max="8258" width="6.6640625" style="212" customWidth="1"/>
    <col min="8259" max="8448" width="9.109375" style="212"/>
    <col min="8449" max="8449" width="3.44140625" style="212" customWidth="1"/>
    <col min="8450" max="8450" width="17.44140625" style="212" customWidth="1"/>
    <col min="8451" max="8451" width="13" style="212" customWidth="1"/>
    <col min="8452" max="8452" width="5" style="212" customWidth="1"/>
    <col min="8453" max="8453" width="5.21875" style="212" customWidth="1"/>
    <col min="8454" max="8454" width="4.6640625" style="212" customWidth="1"/>
    <col min="8455" max="8455" width="5.44140625" style="212" customWidth="1"/>
    <col min="8456" max="8459" width="4.6640625" style="212" customWidth="1"/>
    <col min="8460" max="8462" width="5" style="212" customWidth="1"/>
    <col min="8463" max="8463" width="3.33203125" style="212" customWidth="1"/>
    <col min="8464" max="8464" width="2.6640625" style="212" customWidth="1"/>
    <col min="8465" max="8465" width="3.33203125" style="212" customWidth="1"/>
    <col min="8466" max="8466" width="2.6640625" style="212" customWidth="1"/>
    <col min="8467" max="8467" width="3.33203125" style="212" customWidth="1"/>
    <col min="8468" max="8468" width="2.6640625" style="212" customWidth="1"/>
    <col min="8469" max="8469" width="3.33203125" style="212" customWidth="1"/>
    <col min="8470" max="8470" width="2.6640625" style="212" customWidth="1"/>
    <col min="8471" max="8471" width="3.33203125" style="212" customWidth="1"/>
    <col min="8472" max="8472" width="2.6640625" style="212" customWidth="1"/>
    <col min="8473" max="8473" width="3.33203125" style="212" customWidth="1"/>
    <col min="8474" max="8474" width="2.6640625" style="212" customWidth="1"/>
    <col min="8475" max="8475" width="3.33203125" style="212" customWidth="1"/>
    <col min="8476" max="8476" width="2.6640625" style="212" customWidth="1"/>
    <col min="8477" max="8477" width="3.33203125" style="212" customWidth="1"/>
    <col min="8478" max="8478" width="2.6640625" style="212" customWidth="1"/>
    <col min="8479" max="8479" width="3.33203125" style="212" customWidth="1"/>
    <col min="8480" max="8480" width="2.6640625" style="212" customWidth="1"/>
    <col min="8481" max="8481" width="3.33203125" style="212" customWidth="1"/>
    <col min="8482" max="8482" width="2.6640625" style="212" customWidth="1"/>
    <col min="8483" max="8483" width="3.33203125" style="212" customWidth="1"/>
    <col min="8484" max="8484" width="2.6640625" style="212" customWidth="1"/>
    <col min="8485" max="8485" width="2.44140625" style="212" customWidth="1"/>
    <col min="8486" max="8486" width="2.33203125" style="212" customWidth="1"/>
    <col min="8487" max="8487" width="2.44140625" style="212" customWidth="1"/>
    <col min="8488" max="8498" width="4.109375" style="212" customWidth="1"/>
    <col min="8499" max="8499" width="2.44140625" style="212" customWidth="1"/>
    <col min="8500" max="8510" width="4.109375" style="212" customWidth="1"/>
    <col min="8511" max="8511" width="5.88671875" style="212" customWidth="1"/>
    <col min="8512" max="8513" width="6.44140625" style="212" customWidth="1"/>
    <col min="8514" max="8514" width="6.6640625" style="212" customWidth="1"/>
    <col min="8515" max="8704" width="9.109375" style="212"/>
    <col min="8705" max="8705" width="3.44140625" style="212" customWidth="1"/>
    <col min="8706" max="8706" width="17.44140625" style="212" customWidth="1"/>
    <col min="8707" max="8707" width="13" style="212" customWidth="1"/>
    <col min="8708" max="8708" width="5" style="212" customWidth="1"/>
    <col min="8709" max="8709" width="5.21875" style="212" customWidth="1"/>
    <col min="8710" max="8710" width="4.6640625" style="212" customWidth="1"/>
    <col min="8711" max="8711" width="5.44140625" style="212" customWidth="1"/>
    <col min="8712" max="8715" width="4.6640625" style="212" customWidth="1"/>
    <col min="8716" max="8718" width="5" style="212" customWidth="1"/>
    <col min="8719" max="8719" width="3.33203125" style="212" customWidth="1"/>
    <col min="8720" max="8720" width="2.6640625" style="212" customWidth="1"/>
    <col min="8721" max="8721" width="3.33203125" style="212" customWidth="1"/>
    <col min="8722" max="8722" width="2.6640625" style="212" customWidth="1"/>
    <col min="8723" max="8723" width="3.33203125" style="212" customWidth="1"/>
    <col min="8724" max="8724" width="2.6640625" style="212" customWidth="1"/>
    <col min="8725" max="8725" width="3.33203125" style="212" customWidth="1"/>
    <col min="8726" max="8726" width="2.6640625" style="212" customWidth="1"/>
    <col min="8727" max="8727" width="3.33203125" style="212" customWidth="1"/>
    <col min="8728" max="8728" width="2.6640625" style="212" customWidth="1"/>
    <col min="8729" max="8729" width="3.33203125" style="212" customWidth="1"/>
    <col min="8730" max="8730" width="2.6640625" style="212" customWidth="1"/>
    <col min="8731" max="8731" width="3.33203125" style="212" customWidth="1"/>
    <col min="8732" max="8732" width="2.6640625" style="212" customWidth="1"/>
    <col min="8733" max="8733" width="3.33203125" style="212" customWidth="1"/>
    <col min="8734" max="8734" width="2.6640625" style="212" customWidth="1"/>
    <col min="8735" max="8735" width="3.33203125" style="212" customWidth="1"/>
    <col min="8736" max="8736" width="2.6640625" style="212" customWidth="1"/>
    <col min="8737" max="8737" width="3.33203125" style="212" customWidth="1"/>
    <col min="8738" max="8738" width="2.6640625" style="212" customWidth="1"/>
    <col min="8739" max="8739" width="3.33203125" style="212" customWidth="1"/>
    <col min="8740" max="8740" width="2.6640625" style="212" customWidth="1"/>
    <col min="8741" max="8741" width="2.44140625" style="212" customWidth="1"/>
    <col min="8742" max="8742" width="2.33203125" style="212" customWidth="1"/>
    <col min="8743" max="8743" width="2.44140625" style="212" customWidth="1"/>
    <col min="8744" max="8754" width="4.109375" style="212" customWidth="1"/>
    <col min="8755" max="8755" width="2.44140625" style="212" customWidth="1"/>
    <col min="8756" max="8766" width="4.109375" style="212" customWidth="1"/>
    <col min="8767" max="8767" width="5.88671875" style="212" customWidth="1"/>
    <col min="8768" max="8769" width="6.44140625" style="212" customWidth="1"/>
    <col min="8770" max="8770" width="6.6640625" style="212" customWidth="1"/>
    <col min="8771" max="8960" width="9.109375" style="212"/>
    <col min="8961" max="8961" width="3.44140625" style="212" customWidth="1"/>
    <col min="8962" max="8962" width="17.44140625" style="212" customWidth="1"/>
    <col min="8963" max="8963" width="13" style="212" customWidth="1"/>
    <col min="8964" max="8964" width="5" style="212" customWidth="1"/>
    <col min="8965" max="8965" width="5.21875" style="212" customWidth="1"/>
    <col min="8966" max="8966" width="4.6640625" style="212" customWidth="1"/>
    <col min="8967" max="8967" width="5.44140625" style="212" customWidth="1"/>
    <col min="8968" max="8971" width="4.6640625" style="212" customWidth="1"/>
    <col min="8972" max="8974" width="5" style="212" customWidth="1"/>
    <col min="8975" max="8975" width="3.33203125" style="212" customWidth="1"/>
    <col min="8976" max="8976" width="2.6640625" style="212" customWidth="1"/>
    <col min="8977" max="8977" width="3.33203125" style="212" customWidth="1"/>
    <col min="8978" max="8978" width="2.6640625" style="212" customWidth="1"/>
    <col min="8979" max="8979" width="3.33203125" style="212" customWidth="1"/>
    <col min="8980" max="8980" width="2.6640625" style="212" customWidth="1"/>
    <col min="8981" max="8981" width="3.33203125" style="212" customWidth="1"/>
    <col min="8982" max="8982" width="2.6640625" style="212" customWidth="1"/>
    <col min="8983" max="8983" width="3.33203125" style="212" customWidth="1"/>
    <col min="8984" max="8984" width="2.6640625" style="212" customWidth="1"/>
    <col min="8985" max="8985" width="3.33203125" style="212" customWidth="1"/>
    <col min="8986" max="8986" width="2.6640625" style="212" customWidth="1"/>
    <col min="8987" max="8987" width="3.33203125" style="212" customWidth="1"/>
    <col min="8988" max="8988" width="2.6640625" style="212" customWidth="1"/>
    <col min="8989" max="8989" width="3.33203125" style="212" customWidth="1"/>
    <col min="8990" max="8990" width="2.6640625" style="212" customWidth="1"/>
    <col min="8991" max="8991" width="3.33203125" style="212" customWidth="1"/>
    <col min="8992" max="8992" width="2.6640625" style="212" customWidth="1"/>
    <col min="8993" max="8993" width="3.33203125" style="212" customWidth="1"/>
    <col min="8994" max="8994" width="2.6640625" style="212" customWidth="1"/>
    <col min="8995" max="8995" width="3.33203125" style="212" customWidth="1"/>
    <col min="8996" max="8996" width="2.6640625" style="212" customWidth="1"/>
    <col min="8997" max="8997" width="2.44140625" style="212" customWidth="1"/>
    <col min="8998" max="8998" width="2.33203125" style="212" customWidth="1"/>
    <col min="8999" max="8999" width="2.44140625" style="212" customWidth="1"/>
    <col min="9000" max="9010" width="4.109375" style="212" customWidth="1"/>
    <col min="9011" max="9011" width="2.44140625" style="212" customWidth="1"/>
    <col min="9012" max="9022" width="4.109375" style="212" customWidth="1"/>
    <col min="9023" max="9023" width="5.88671875" style="212" customWidth="1"/>
    <col min="9024" max="9025" width="6.44140625" style="212" customWidth="1"/>
    <col min="9026" max="9026" width="6.6640625" style="212" customWidth="1"/>
    <col min="9027" max="9216" width="9.109375" style="212"/>
    <col min="9217" max="9217" width="3.44140625" style="212" customWidth="1"/>
    <col min="9218" max="9218" width="17.44140625" style="212" customWidth="1"/>
    <col min="9219" max="9219" width="13" style="212" customWidth="1"/>
    <col min="9220" max="9220" width="5" style="212" customWidth="1"/>
    <col min="9221" max="9221" width="5.21875" style="212" customWidth="1"/>
    <col min="9222" max="9222" width="4.6640625" style="212" customWidth="1"/>
    <col min="9223" max="9223" width="5.44140625" style="212" customWidth="1"/>
    <col min="9224" max="9227" width="4.6640625" style="212" customWidth="1"/>
    <col min="9228" max="9230" width="5" style="212" customWidth="1"/>
    <col min="9231" max="9231" width="3.33203125" style="212" customWidth="1"/>
    <col min="9232" max="9232" width="2.6640625" style="212" customWidth="1"/>
    <col min="9233" max="9233" width="3.33203125" style="212" customWidth="1"/>
    <col min="9234" max="9234" width="2.6640625" style="212" customWidth="1"/>
    <col min="9235" max="9235" width="3.33203125" style="212" customWidth="1"/>
    <col min="9236" max="9236" width="2.6640625" style="212" customWidth="1"/>
    <col min="9237" max="9237" width="3.33203125" style="212" customWidth="1"/>
    <col min="9238" max="9238" width="2.6640625" style="212" customWidth="1"/>
    <col min="9239" max="9239" width="3.33203125" style="212" customWidth="1"/>
    <col min="9240" max="9240" width="2.6640625" style="212" customWidth="1"/>
    <col min="9241" max="9241" width="3.33203125" style="212" customWidth="1"/>
    <col min="9242" max="9242" width="2.6640625" style="212" customWidth="1"/>
    <col min="9243" max="9243" width="3.33203125" style="212" customWidth="1"/>
    <col min="9244" max="9244" width="2.6640625" style="212" customWidth="1"/>
    <col min="9245" max="9245" width="3.33203125" style="212" customWidth="1"/>
    <col min="9246" max="9246" width="2.6640625" style="212" customWidth="1"/>
    <col min="9247" max="9247" width="3.33203125" style="212" customWidth="1"/>
    <col min="9248" max="9248" width="2.6640625" style="212" customWidth="1"/>
    <col min="9249" max="9249" width="3.33203125" style="212" customWidth="1"/>
    <col min="9250" max="9250" width="2.6640625" style="212" customWidth="1"/>
    <col min="9251" max="9251" width="3.33203125" style="212" customWidth="1"/>
    <col min="9252" max="9252" width="2.6640625" style="212" customWidth="1"/>
    <col min="9253" max="9253" width="2.44140625" style="212" customWidth="1"/>
    <col min="9254" max="9254" width="2.33203125" style="212" customWidth="1"/>
    <col min="9255" max="9255" width="2.44140625" style="212" customWidth="1"/>
    <col min="9256" max="9266" width="4.109375" style="212" customWidth="1"/>
    <col min="9267" max="9267" width="2.44140625" style="212" customWidth="1"/>
    <col min="9268" max="9278" width="4.109375" style="212" customWidth="1"/>
    <col min="9279" max="9279" width="5.88671875" style="212" customWidth="1"/>
    <col min="9280" max="9281" width="6.44140625" style="212" customWidth="1"/>
    <col min="9282" max="9282" width="6.6640625" style="212" customWidth="1"/>
    <col min="9283" max="9472" width="9.109375" style="212"/>
    <col min="9473" max="9473" width="3.44140625" style="212" customWidth="1"/>
    <col min="9474" max="9474" width="17.44140625" style="212" customWidth="1"/>
    <col min="9475" max="9475" width="13" style="212" customWidth="1"/>
    <col min="9476" max="9476" width="5" style="212" customWidth="1"/>
    <col min="9477" max="9477" width="5.21875" style="212" customWidth="1"/>
    <col min="9478" max="9478" width="4.6640625" style="212" customWidth="1"/>
    <col min="9479" max="9479" width="5.44140625" style="212" customWidth="1"/>
    <col min="9480" max="9483" width="4.6640625" style="212" customWidth="1"/>
    <col min="9484" max="9486" width="5" style="212" customWidth="1"/>
    <col min="9487" max="9487" width="3.33203125" style="212" customWidth="1"/>
    <col min="9488" max="9488" width="2.6640625" style="212" customWidth="1"/>
    <col min="9489" max="9489" width="3.33203125" style="212" customWidth="1"/>
    <col min="9490" max="9490" width="2.6640625" style="212" customWidth="1"/>
    <col min="9491" max="9491" width="3.33203125" style="212" customWidth="1"/>
    <col min="9492" max="9492" width="2.6640625" style="212" customWidth="1"/>
    <col min="9493" max="9493" width="3.33203125" style="212" customWidth="1"/>
    <col min="9494" max="9494" width="2.6640625" style="212" customWidth="1"/>
    <col min="9495" max="9495" width="3.33203125" style="212" customWidth="1"/>
    <col min="9496" max="9496" width="2.6640625" style="212" customWidth="1"/>
    <col min="9497" max="9497" width="3.33203125" style="212" customWidth="1"/>
    <col min="9498" max="9498" width="2.6640625" style="212" customWidth="1"/>
    <col min="9499" max="9499" width="3.33203125" style="212" customWidth="1"/>
    <col min="9500" max="9500" width="2.6640625" style="212" customWidth="1"/>
    <col min="9501" max="9501" width="3.33203125" style="212" customWidth="1"/>
    <col min="9502" max="9502" width="2.6640625" style="212" customWidth="1"/>
    <col min="9503" max="9503" width="3.33203125" style="212" customWidth="1"/>
    <col min="9504" max="9504" width="2.6640625" style="212" customWidth="1"/>
    <col min="9505" max="9505" width="3.33203125" style="212" customWidth="1"/>
    <col min="9506" max="9506" width="2.6640625" style="212" customWidth="1"/>
    <col min="9507" max="9507" width="3.33203125" style="212" customWidth="1"/>
    <col min="9508" max="9508" width="2.6640625" style="212" customWidth="1"/>
    <col min="9509" max="9509" width="2.44140625" style="212" customWidth="1"/>
    <col min="9510" max="9510" width="2.33203125" style="212" customWidth="1"/>
    <col min="9511" max="9511" width="2.44140625" style="212" customWidth="1"/>
    <col min="9512" max="9522" width="4.109375" style="212" customWidth="1"/>
    <col min="9523" max="9523" width="2.44140625" style="212" customWidth="1"/>
    <col min="9524" max="9534" width="4.109375" style="212" customWidth="1"/>
    <col min="9535" max="9535" width="5.88671875" style="212" customWidth="1"/>
    <col min="9536" max="9537" width="6.44140625" style="212" customWidth="1"/>
    <col min="9538" max="9538" width="6.6640625" style="212" customWidth="1"/>
    <col min="9539" max="9728" width="9.109375" style="212"/>
    <col min="9729" max="9729" width="3.44140625" style="212" customWidth="1"/>
    <col min="9730" max="9730" width="17.44140625" style="212" customWidth="1"/>
    <col min="9731" max="9731" width="13" style="212" customWidth="1"/>
    <col min="9732" max="9732" width="5" style="212" customWidth="1"/>
    <col min="9733" max="9733" width="5.21875" style="212" customWidth="1"/>
    <col min="9734" max="9734" width="4.6640625" style="212" customWidth="1"/>
    <col min="9735" max="9735" width="5.44140625" style="212" customWidth="1"/>
    <col min="9736" max="9739" width="4.6640625" style="212" customWidth="1"/>
    <col min="9740" max="9742" width="5" style="212" customWidth="1"/>
    <col min="9743" max="9743" width="3.33203125" style="212" customWidth="1"/>
    <col min="9744" max="9744" width="2.6640625" style="212" customWidth="1"/>
    <col min="9745" max="9745" width="3.33203125" style="212" customWidth="1"/>
    <col min="9746" max="9746" width="2.6640625" style="212" customWidth="1"/>
    <col min="9747" max="9747" width="3.33203125" style="212" customWidth="1"/>
    <col min="9748" max="9748" width="2.6640625" style="212" customWidth="1"/>
    <col min="9749" max="9749" width="3.33203125" style="212" customWidth="1"/>
    <col min="9750" max="9750" width="2.6640625" style="212" customWidth="1"/>
    <col min="9751" max="9751" width="3.33203125" style="212" customWidth="1"/>
    <col min="9752" max="9752" width="2.6640625" style="212" customWidth="1"/>
    <col min="9753" max="9753" width="3.33203125" style="212" customWidth="1"/>
    <col min="9754" max="9754" width="2.6640625" style="212" customWidth="1"/>
    <col min="9755" max="9755" width="3.33203125" style="212" customWidth="1"/>
    <col min="9756" max="9756" width="2.6640625" style="212" customWidth="1"/>
    <col min="9757" max="9757" width="3.33203125" style="212" customWidth="1"/>
    <col min="9758" max="9758" width="2.6640625" style="212" customWidth="1"/>
    <col min="9759" max="9759" width="3.33203125" style="212" customWidth="1"/>
    <col min="9760" max="9760" width="2.6640625" style="212" customWidth="1"/>
    <col min="9761" max="9761" width="3.33203125" style="212" customWidth="1"/>
    <col min="9762" max="9762" width="2.6640625" style="212" customWidth="1"/>
    <col min="9763" max="9763" width="3.33203125" style="212" customWidth="1"/>
    <col min="9764" max="9764" width="2.6640625" style="212" customWidth="1"/>
    <col min="9765" max="9765" width="2.44140625" style="212" customWidth="1"/>
    <col min="9766" max="9766" width="2.33203125" style="212" customWidth="1"/>
    <col min="9767" max="9767" width="2.44140625" style="212" customWidth="1"/>
    <col min="9768" max="9778" width="4.109375" style="212" customWidth="1"/>
    <col min="9779" max="9779" width="2.44140625" style="212" customWidth="1"/>
    <col min="9780" max="9790" width="4.109375" style="212" customWidth="1"/>
    <col min="9791" max="9791" width="5.88671875" style="212" customWidth="1"/>
    <col min="9792" max="9793" width="6.44140625" style="212" customWidth="1"/>
    <col min="9794" max="9794" width="6.6640625" style="212" customWidth="1"/>
    <col min="9795" max="9984" width="9.109375" style="212"/>
    <col min="9985" max="9985" width="3.44140625" style="212" customWidth="1"/>
    <col min="9986" max="9986" width="17.44140625" style="212" customWidth="1"/>
    <col min="9987" max="9987" width="13" style="212" customWidth="1"/>
    <col min="9988" max="9988" width="5" style="212" customWidth="1"/>
    <col min="9989" max="9989" width="5.21875" style="212" customWidth="1"/>
    <col min="9990" max="9990" width="4.6640625" style="212" customWidth="1"/>
    <col min="9991" max="9991" width="5.44140625" style="212" customWidth="1"/>
    <col min="9992" max="9995" width="4.6640625" style="212" customWidth="1"/>
    <col min="9996" max="9998" width="5" style="212" customWidth="1"/>
    <col min="9999" max="9999" width="3.33203125" style="212" customWidth="1"/>
    <col min="10000" max="10000" width="2.6640625" style="212" customWidth="1"/>
    <col min="10001" max="10001" width="3.33203125" style="212" customWidth="1"/>
    <col min="10002" max="10002" width="2.6640625" style="212" customWidth="1"/>
    <col min="10003" max="10003" width="3.33203125" style="212" customWidth="1"/>
    <col min="10004" max="10004" width="2.6640625" style="212" customWidth="1"/>
    <col min="10005" max="10005" width="3.33203125" style="212" customWidth="1"/>
    <col min="10006" max="10006" width="2.6640625" style="212" customWidth="1"/>
    <col min="10007" max="10007" width="3.33203125" style="212" customWidth="1"/>
    <col min="10008" max="10008" width="2.6640625" style="212" customWidth="1"/>
    <col min="10009" max="10009" width="3.33203125" style="212" customWidth="1"/>
    <col min="10010" max="10010" width="2.6640625" style="212" customWidth="1"/>
    <col min="10011" max="10011" width="3.33203125" style="212" customWidth="1"/>
    <col min="10012" max="10012" width="2.6640625" style="212" customWidth="1"/>
    <col min="10013" max="10013" width="3.33203125" style="212" customWidth="1"/>
    <col min="10014" max="10014" width="2.6640625" style="212" customWidth="1"/>
    <col min="10015" max="10015" width="3.33203125" style="212" customWidth="1"/>
    <col min="10016" max="10016" width="2.6640625" style="212" customWidth="1"/>
    <col min="10017" max="10017" width="3.33203125" style="212" customWidth="1"/>
    <col min="10018" max="10018" width="2.6640625" style="212" customWidth="1"/>
    <col min="10019" max="10019" width="3.33203125" style="212" customWidth="1"/>
    <col min="10020" max="10020" width="2.6640625" style="212" customWidth="1"/>
    <col min="10021" max="10021" width="2.44140625" style="212" customWidth="1"/>
    <col min="10022" max="10022" width="2.33203125" style="212" customWidth="1"/>
    <col min="10023" max="10023" width="2.44140625" style="212" customWidth="1"/>
    <col min="10024" max="10034" width="4.109375" style="212" customWidth="1"/>
    <col min="10035" max="10035" width="2.44140625" style="212" customWidth="1"/>
    <col min="10036" max="10046" width="4.109375" style="212" customWidth="1"/>
    <col min="10047" max="10047" width="5.88671875" style="212" customWidth="1"/>
    <col min="10048" max="10049" width="6.44140625" style="212" customWidth="1"/>
    <col min="10050" max="10050" width="6.6640625" style="212" customWidth="1"/>
    <col min="10051" max="10240" width="9.109375" style="212"/>
    <col min="10241" max="10241" width="3.44140625" style="212" customWidth="1"/>
    <col min="10242" max="10242" width="17.44140625" style="212" customWidth="1"/>
    <col min="10243" max="10243" width="13" style="212" customWidth="1"/>
    <col min="10244" max="10244" width="5" style="212" customWidth="1"/>
    <col min="10245" max="10245" width="5.21875" style="212" customWidth="1"/>
    <col min="10246" max="10246" width="4.6640625" style="212" customWidth="1"/>
    <col min="10247" max="10247" width="5.44140625" style="212" customWidth="1"/>
    <col min="10248" max="10251" width="4.6640625" style="212" customWidth="1"/>
    <col min="10252" max="10254" width="5" style="212" customWidth="1"/>
    <col min="10255" max="10255" width="3.33203125" style="212" customWidth="1"/>
    <col min="10256" max="10256" width="2.6640625" style="212" customWidth="1"/>
    <col min="10257" max="10257" width="3.33203125" style="212" customWidth="1"/>
    <col min="10258" max="10258" width="2.6640625" style="212" customWidth="1"/>
    <col min="10259" max="10259" width="3.33203125" style="212" customWidth="1"/>
    <col min="10260" max="10260" width="2.6640625" style="212" customWidth="1"/>
    <col min="10261" max="10261" width="3.33203125" style="212" customWidth="1"/>
    <col min="10262" max="10262" width="2.6640625" style="212" customWidth="1"/>
    <col min="10263" max="10263" width="3.33203125" style="212" customWidth="1"/>
    <col min="10264" max="10264" width="2.6640625" style="212" customWidth="1"/>
    <col min="10265" max="10265" width="3.33203125" style="212" customWidth="1"/>
    <col min="10266" max="10266" width="2.6640625" style="212" customWidth="1"/>
    <col min="10267" max="10267" width="3.33203125" style="212" customWidth="1"/>
    <col min="10268" max="10268" width="2.6640625" style="212" customWidth="1"/>
    <col min="10269" max="10269" width="3.33203125" style="212" customWidth="1"/>
    <col min="10270" max="10270" width="2.6640625" style="212" customWidth="1"/>
    <col min="10271" max="10271" width="3.33203125" style="212" customWidth="1"/>
    <col min="10272" max="10272" width="2.6640625" style="212" customWidth="1"/>
    <col min="10273" max="10273" width="3.33203125" style="212" customWidth="1"/>
    <col min="10274" max="10274" width="2.6640625" style="212" customWidth="1"/>
    <col min="10275" max="10275" width="3.33203125" style="212" customWidth="1"/>
    <col min="10276" max="10276" width="2.6640625" style="212" customWidth="1"/>
    <col min="10277" max="10277" width="2.44140625" style="212" customWidth="1"/>
    <col min="10278" max="10278" width="2.33203125" style="212" customWidth="1"/>
    <col min="10279" max="10279" width="2.44140625" style="212" customWidth="1"/>
    <col min="10280" max="10290" width="4.109375" style="212" customWidth="1"/>
    <col min="10291" max="10291" width="2.44140625" style="212" customWidth="1"/>
    <col min="10292" max="10302" width="4.109375" style="212" customWidth="1"/>
    <col min="10303" max="10303" width="5.88671875" style="212" customWidth="1"/>
    <col min="10304" max="10305" width="6.44140625" style="212" customWidth="1"/>
    <col min="10306" max="10306" width="6.6640625" style="212" customWidth="1"/>
    <col min="10307" max="10496" width="9.109375" style="212"/>
    <col min="10497" max="10497" width="3.44140625" style="212" customWidth="1"/>
    <col min="10498" max="10498" width="17.44140625" style="212" customWidth="1"/>
    <col min="10499" max="10499" width="13" style="212" customWidth="1"/>
    <col min="10500" max="10500" width="5" style="212" customWidth="1"/>
    <col min="10501" max="10501" width="5.21875" style="212" customWidth="1"/>
    <col min="10502" max="10502" width="4.6640625" style="212" customWidth="1"/>
    <col min="10503" max="10503" width="5.44140625" style="212" customWidth="1"/>
    <col min="10504" max="10507" width="4.6640625" style="212" customWidth="1"/>
    <col min="10508" max="10510" width="5" style="212" customWidth="1"/>
    <col min="10511" max="10511" width="3.33203125" style="212" customWidth="1"/>
    <col min="10512" max="10512" width="2.6640625" style="212" customWidth="1"/>
    <col min="10513" max="10513" width="3.33203125" style="212" customWidth="1"/>
    <col min="10514" max="10514" width="2.6640625" style="212" customWidth="1"/>
    <col min="10515" max="10515" width="3.33203125" style="212" customWidth="1"/>
    <col min="10516" max="10516" width="2.6640625" style="212" customWidth="1"/>
    <col min="10517" max="10517" width="3.33203125" style="212" customWidth="1"/>
    <col min="10518" max="10518" width="2.6640625" style="212" customWidth="1"/>
    <col min="10519" max="10519" width="3.33203125" style="212" customWidth="1"/>
    <col min="10520" max="10520" width="2.6640625" style="212" customWidth="1"/>
    <col min="10521" max="10521" width="3.33203125" style="212" customWidth="1"/>
    <col min="10522" max="10522" width="2.6640625" style="212" customWidth="1"/>
    <col min="10523" max="10523" width="3.33203125" style="212" customWidth="1"/>
    <col min="10524" max="10524" width="2.6640625" style="212" customWidth="1"/>
    <col min="10525" max="10525" width="3.33203125" style="212" customWidth="1"/>
    <col min="10526" max="10526" width="2.6640625" style="212" customWidth="1"/>
    <col min="10527" max="10527" width="3.33203125" style="212" customWidth="1"/>
    <col min="10528" max="10528" width="2.6640625" style="212" customWidth="1"/>
    <col min="10529" max="10529" width="3.33203125" style="212" customWidth="1"/>
    <col min="10530" max="10530" width="2.6640625" style="212" customWidth="1"/>
    <col min="10531" max="10531" width="3.33203125" style="212" customWidth="1"/>
    <col min="10532" max="10532" width="2.6640625" style="212" customWidth="1"/>
    <col min="10533" max="10533" width="2.44140625" style="212" customWidth="1"/>
    <col min="10534" max="10534" width="2.33203125" style="212" customWidth="1"/>
    <col min="10535" max="10535" width="2.44140625" style="212" customWidth="1"/>
    <col min="10536" max="10546" width="4.109375" style="212" customWidth="1"/>
    <col min="10547" max="10547" width="2.44140625" style="212" customWidth="1"/>
    <col min="10548" max="10558" width="4.109375" style="212" customWidth="1"/>
    <col min="10559" max="10559" width="5.88671875" style="212" customWidth="1"/>
    <col min="10560" max="10561" width="6.44140625" style="212" customWidth="1"/>
    <col min="10562" max="10562" width="6.6640625" style="212" customWidth="1"/>
    <col min="10563" max="10752" width="9.109375" style="212"/>
    <col min="10753" max="10753" width="3.44140625" style="212" customWidth="1"/>
    <col min="10754" max="10754" width="17.44140625" style="212" customWidth="1"/>
    <col min="10755" max="10755" width="13" style="212" customWidth="1"/>
    <col min="10756" max="10756" width="5" style="212" customWidth="1"/>
    <col min="10757" max="10757" width="5.21875" style="212" customWidth="1"/>
    <col min="10758" max="10758" width="4.6640625" style="212" customWidth="1"/>
    <col min="10759" max="10759" width="5.44140625" style="212" customWidth="1"/>
    <col min="10760" max="10763" width="4.6640625" style="212" customWidth="1"/>
    <col min="10764" max="10766" width="5" style="212" customWidth="1"/>
    <col min="10767" max="10767" width="3.33203125" style="212" customWidth="1"/>
    <col min="10768" max="10768" width="2.6640625" style="212" customWidth="1"/>
    <col min="10769" max="10769" width="3.33203125" style="212" customWidth="1"/>
    <col min="10770" max="10770" width="2.6640625" style="212" customWidth="1"/>
    <col min="10771" max="10771" width="3.33203125" style="212" customWidth="1"/>
    <col min="10772" max="10772" width="2.6640625" style="212" customWidth="1"/>
    <col min="10773" max="10773" width="3.33203125" style="212" customWidth="1"/>
    <col min="10774" max="10774" width="2.6640625" style="212" customWidth="1"/>
    <col min="10775" max="10775" width="3.33203125" style="212" customWidth="1"/>
    <col min="10776" max="10776" width="2.6640625" style="212" customWidth="1"/>
    <col min="10777" max="10777" width="3.33203125" style="212" customWidth="1"/>
    <col min="10778" max="10778" width="2.6640625" style="212" customWidth="1"/>
    <col min="10779" max="10779" width="3.33203125" style="212" customWidth="1"/>
    <col min="10780" max="10780" width="2.6640625" style="212" customWidth="1"/>
    <col min="10781" max="10781" width="3.33203125" style="212" customWidth="1"/>
    <col min="10782" max="10782" width="2.6640625" style="212" customWidth="1"/>
    <col min="10783" max="10783" width="3.33203125" style="212" customWidth="1"/>
    <col min="10784" max="10784" width="2.6640625" style="212" customWidth="1"/>
    <col min="10785" max="10785" width="3.33203125" style="212" customWidth="1"/>
    <col min="10786" max="10786" width="2.6640625" style="212" customWidth="1"/>
    <col min="10787" max="10787" width="3.33203125" style="212" customWidth="1"/>
    <col min="10788" max="10788" width="2.6640625" style="212" customWidth="1"/>
    <col min="10789" max="10789" width="2.44140625" style="212" customWidth="1"/>
    <col min="10790" max="10790" width="2.33203125" style="212" customWidth="1"/>
    <col min="10791" max="10791" width="2.44140625" style="212" customWidth="1"/>
    <col min="10792" max="10802" width="4.109375" style="212" customWidth="1"/>
    <col min="10803" max="10803" width="2.44140625" style="212" customWidth="1"/>
    <col min="10804" max="10814" width="4.109375" style="212" customWidth="1"/>
    <col min="10815" max="10815" width="5.88671875" style="212" customWidth="1"/>
    <col min="10816" max="10817" width="6.44140625" style="212" customWidth="1"/>
    <col min="10818" max="10818" width="6.6640625" style="212" customWidth="1"/>
    <col min="10819" max="11008" width="9.109375" style="212"/>
    <col min="11009" max="11009" width="3.44140625" style="212" customWidth="1"/>
    <col min="11010" max="11010" width="17.44140625" style="212" customWidth="1"/>
    <col min="11011" max="11011" width="13" style="212" customWidth="1"/>
    <col min="11012" max="11012" width="5" style="212" customWidth="1"/>
    <col min="11013" max="11013" width="5.21875" style="212" customWidth="1"/>
    <col min="11014" max="11014" width="4.6640625" style="212" customWidth="1"/>
    <col min="11015" max="11015" width="5.44140625" style="212" customWidth="1"/>
    <col min="11016" max="11019" width="4.6640625" style="212" customWidth="1"/>
    <col min="11020" max="11022" width="5" style="212" customWidth="1"/>
    <col min="11023" max="11023" width="3.33203125" style="212" customWidth="1"/>
    <col min="11024" max="11024" width="2.6640625" style="212" customWidth="1"/>
    <col min="11025" max="11025" width="3.33203125" style="212" customWidth="1"/>
    <col min="11026" max="11026" width="2.6640625" style="212" customWidth="1"/>
    <col min="11027" max="11027" width="3.33203125" style="212" customWidth="1"/>
    <col min="11028" max="11028" width="2.6640625" style="212" customWidth="1"/>
    <col min="11029" max="11029" width="3.33203125" style="212" customWidth="1"/>
    <col min="11030" max="11030" width="2.6640625" style="212" customWidth="1"/>
    <col min="11031" max="11031" width="3.33203125" style="212" customWidth="1"/>
    <col min="11032" max="11032" width="2.6640625" style="212" customWidth="1"/>
    <col min="11033" max="11033" width="3.33203125" style="212" customWidth="1"/>
    <col min="11034" max="11034" width="2.6640625" style="212" customWidth="1"/>
    <col min="11035" max="11035" width="3.33203125" style="212" customWidth="1"/>
    <col min="11036" max="11036" width="2.6640625" style="212" customWidth="1"/>
    <col min="11037" max="11037" width="3.33203125" style="212" customWidth="1"/>
    <col min="11038" max="11038" width="2.6640625" style="212" customWidth="1"/>
    <col min="11039" max="11039" width="3.33203125" style="212" customWidth="1"/>
    <col min="11040" max="11040" width="2.6640625" style="212" customWidth="1"/>
    <col min="11041" max="11041" width="3.33203125" style="212" customWidth="1"/>
    <col min="11042" max="11042" width="2.6640625" style="212" customWidth="1"/>
    <col min="11043" max="11043" width="3.33203125" style="212" customWidth="1"/>
    <col min="11044" max="11044" width="2.6640625" style="212" customWidth="1"/>
    <col min="11045" max="11045" width="2.44140625" style="212" customWidth="1"/>
    <col min="11046" max="11046" width="2.33203125" style="212" customWidth="1"/>
    <col min="11047" max="11047" width="2.44140625" style="212" customWidth="1"/>
    <col min="11048" max="11058" width="4.109375" style="212" customWidth="1"/>
    <col min="11059" max="11059" width="2.44140625" style="212" customWidth="1"/>
    <col min="11060" max="11070" width="4.109375" style="212" customWidth="1"/>
    <col min="11071" max="11071" width="5.88671875" style="212" customWidth="1"/>
    <col min="11072" max="11073" width="6.44140625" style="212" customWidth="1"/>
    <col min="11074" max="11074" width="6.6640625" style="212" customWidth="1"/>
    <col min="11075" max="11264" width="9.109375" style="212"/>
    <col min="11265" max="11265" width="3.44140625" style="212" customWidth="1"/>
    <col min="11266" max="11266" width="17.44140625" style="212" customWidth="1"/>
    <col min="11267" max="11267" width="13" style="212" customWidth="1"/>
    <col min="11268" max="11268" width="5" style="212" customWidth="1"/>
    <col min="11269" max="11269" width="5.21875" style="212" customWidth="1"/>
    <col min="11270" max="11270" width="4.6640625" style="212" customWidth="1"/>
    <col min="11271" max="11271" width="5.44140625" style="212" customWidth="1"/>
    <col min="11272" max="11275" width="4.6640625" style="212" customWidth="1"/>
    <col min="11276" max="11278" width="5" style="212" customWidth="1"/>
    <col min="11279" max="11279" width="3.33203125" style="212" customWidth="1"/>
    <col min="11280" max="11280" width="2.6640625" style="212" customWidth="1"/>
    <col min="11281" max="11281" width="3.33203125" style="212" customWidth="1"/>
    <col min="11282" max="11282" width="2.6640625" style="212" customWidth="1"/>
    <col min="11283" max="11283" width="3.33203125" style="212" customWidth="1"/>
    <col min="11284" max="11284" width="2.6640625" style="212" customWidth="1"/>
    <col min="11285" max="11285" width="3.33203125" style="212" customWidth="1"/>
    <col min="11286" max="11286" width="2.6640625" style="212" customWidth="1"/>
    <col min="11287" max="11287" width="3.33203125" style="212" customWidth="1"/>
    <col min="11288" max="11288" width="2.6640625" style="212" customWidth="1"/>
    <col min="11289" max="11289" width="3.33203125" style="212" customWidth="1"/>
    <col min="11290" max="11290" width="2.6640625" style="212" customWidth="1"/>
    <col min="11291" max="11291" width="3.33203125" style="212" customWidth="1"/>
    <col min="11292" max="11292" width="2.6640625" style="212" customWidth="1"/>
    <col min="11293" max="11293" width="3.33203125" style="212" customWidth="1"/>
    <col min="11294" max="11294" width="2.6640625" style="212" customWidth="1"/>
    <col min="11295" max="11295" width="3.33203125" style="212" customWidth="1"/>
    <col min="11296" max="11296" width="2.6640625" style="212" customWidth="1"/>
    <col min="11297" max="11297" width="3.33203125" style="212" customWidth="1"/>
    <col min="11298" max="11298" width="2.6640625" style="212" customWidth="1"/>
    <col min="11299" max="11299" width="3.33203125" style="212" customWidth="1"/>
    <col min="11300" max="11300" width="2.6640625" style="212" customWidth="1"/>
    <col min="11301" max="11301" width="2.44140625" style="212" customWidth="1"/>
    <col min="11302" max="11302" width="2.33203125" style="212" customWidth="1"/>
    <col min="11303" max="11303" width="2.44140625" style="212" customWidth="1"/>
    <col min="11304" max="11314" width="4.109375" style="212" customWidth="1"/>
    <col min="11315" max="11315" width="2.44140625" style="212" customWidth="1"/>
    <col min="11316" max="11326" width="4.109375" style="212" customWidth="1"/>
    <col min="11327" max="11327" width="5.88671875" style="212" customWidth="1"/>
    <col min="11328" max="11329" width="6.44140625" style="212" customWidth="1"/>
    <col min="11330" max="11330" width="6.6640625" style="212" customWidth="1"/>
    <col min="11331" max="11520" width="9.109375" style="212"/>
    <col min="11521" max="11521" width="3.44140625" style="212" customWidth="1"/>
    <col min="11522" max="11522" width="17.44140625" style="212" customWidth="1"/>
    <col min="11523" max="11523" width="13" style="212" customWidth="1"/>
    <col min="11524" max="11524" width="5" style="212" customWidth="1"/>
    <col min="11525" max="11525" width="5.21875" style="212" customWidth="1"/>
    <col min="11526" max="11526" width="4.6640625" style="212" customWidth="1"/>
    <col min="11527" max="11527" width="5.44140625" style="212" customWidth="1"/>
    <col min="11528" max="11531" width="4.6640625" style="212" customWidth="1"/>
    <col min="11532" max="11534" width="5" style="212" customWidth="1"/>
    <col min="11535" max="11535" width="3.33203125" style="212" customWidth="1"/>
    <col min="11536" max="11536" width="2.6640625" style="212" customWidth="1"/>
    <col min="11537" max="11537" width="3.33203125" style="212" customWidth="1"/>
    <col min="11538" max="11538" width="2.6640625" style="212" customWidth="1"/>
    <col min="11539" max="11539" width="3.33203125" style="212" customWidth="1"/>
    <col min="11540" max="11540" width="2.6640625" style="212" customWidth="1"/>
    <col min="11541" max="11541" width="3.33203125" style="212" customWidth="1"/>
    <col min="11542" max="11542" width="2.6640625" style="212" customWidth="1"/>
    <col min="11543" max="11543" width="3.33203125" style="212" customWidth="1"/>
    <col min="11544" max="11544" width="2.6640625" style="212" customWidth="1"/>
    <col min="11545" max="11545" width="3.33203125" style="212" customWidth="1"/>
    <col min="11546" max="11546" width="2.6640625" style="212" customWidth="1"/>
    <col min="11547" max="11547" width="3.33203125" style="212" customWidth="1"/>
    <col min="11548" max="11548" width="2.6640625" style="212" customWidth="1"/>
    <col min="11549" max="11549" width="3.33203125" style="212" customWidth="1"/>
    <col min="11550" max="11550" width="2.6640625" style="212" customWidth="1"/>
    <col min="11551" max="11551" width="3.33203125" style="212" customWidth="1"/>
    <col min="11552" max="11552" width="2.6640625" style="212" customWidth="1"/>
    <col min="11553" max="11553" width="3.33203125" style="212" customWidth="1"/>
    <col min="11554" max="11554" width="2.6640625" style="212" customWidth="1"/>
    <col min="11555" max="11555" width="3.33203125" style="212" customWidth="1"/>
    <col min="11556" max="11556" width="2.6640625" style="212" customWidth="1"/>
    <col min="11557" max="11557" width="2.44140625" style="212" customWidth="1"/>
    <col min="11558" max="11558" width="2.33203125" style="212" customWidth="1"/>
    <col min="11559" max="11559" width="2.44140625" style="212" customWidth="1"/>
    <col min="11560" max="11570" width="4.109375" style="212" customWidth="1"/>
    <col min="11571" max="11571" width="2.44140625" style="212" customWidth="1"/>
    <col min="11572" max="11582" width="4.109375" style="212" customWidth="1"/>
    <col min="11583" max="11583" width="5.88671875" style="212" customWidth="1"/>
    <col min="11584" max="11585" width="6.44140625" style="212" customWidth="1"/>
    <col min="11586" max="11586" width="6.6640625" style="212" customWidth="1"/>
    <col min="11587" max="11776" width="9.109375" style="212"/>
    <col min="11777" max="11777" width="3.44140625" style="212" customWidth="1"/>
    <col min="11778" max="11778" width="17.44140625" style="212" customWidth="1"/>
    <col min="11779" max="11779" width="13" style="212" customWidth="1"/>
    <col min="11780" max="11780" width="5" style="212" customWidth="1"/>
    <col min="11781" max="11781" width="5.21875" style="212" customWidth="1"/>
    <col min="11782" max="11782" width="4.6640625" style="212" customWidth="1"/>
    <col min="11783" max="11783" width="5.44140625" style="212" customWidth="1"/>
    <col min="11784" max="11787" width="4.6640625" style="212" customWidth="1"/>
    <col min="11788" max="11790" width="5" style="212" customWidth="1"/>
    <col min="11791" max="11791" width="3.33203125" style="212" customWidth="1"/>
    <col min="11792" max="11792" width="2.6640625" style="212" customWidth="1"/>
    <col min="11793" max="11793" width="3.33203125" style="212" customWidth="1"/>
    <col min="11794" max="11794" width="2.6640625" style="212" customWidth="1"/>
    <col min="11795" max="11795" width="3.33203125" style="212" customWidth="1"/>
    <col min="11796" max="11796" width="2.6640625" style="212" customWidth="1"/>
    <col min="11797" max="11797" width="3.33203125" style="212" customWidth="1"/>
    <col min="11798" max="11798" width="2.6640625" style="212" customWidth="1"/>
    <col min="11799" max="11799" width="3.33203125" style="212" customWidth="1"/>
    <col min="11800" max="11800" width="2.6640625" style="212" customWidth="1"/>
    <col min="11801" max="11801" width="3.33203125" style="212" customWidth="1"/>
    <col min="11802" max="11802" width="2.6640625" style="212" customWidth="1"/>
    <col min="11803" max="11803" width="3.33203125" style="212" customWidth="1"/>
    <col min="11804" max="11804" width="2.6640625" style="212" customWidth="1"/>
    <col min="11805" max="11805" width="3.33203125" style="212" customWidth="1"/>
    <col min="11806" max="11806" width="2.6640625" style="212" customWidth="1"/>
    <col min="11807" max="11807" width="3.33203125" style="212" customWidth="1"/>
    <col min="11808" max="11808" width="2.6640625" style="212" customWidth="1"/>
    <col min="11809" max="11809" width="3.33203125" style="212" customWidth="1"/>
    <col min="11810" max="11810" width="2.6640625" style="212" customWidth="1"/>
    <col min="11811" max="11811" width="3.33203125" style="212" customWidth="1"/>
    <col min="11812" max="11812" width="2.6640625" style="212" customWidth="1"/>
    <col min="11813" max="11813" width="2.44140625" style="212" customWidth="1"/>
    <col min="11814" max="11814" width="2.33203125" style="212" customWidth="1"/>
    <col min="11815" max="11815" width="2.44140625" style="212" customWidth="1"/>
    <col min="11816" max="11826" width="4.109375" style="212" customWidth="1"/>
    <col min="11827" max="11827" width="2.44140625" style="212" customWidth="1"/>
    <col min="11828" max="11838" width="4.109375" style="212" customWidth="1"/>
    <col min="11839" max="11839" width="5.88671875" style="212" customWidth="1"/>
    <col min="11840" max="11841" width="6.44140625" style="212" customWidth="1"/>
    <col min="11842" max="11842" width="6.6640625" style="212" customWidth="1"/>
    <col min="11843" max="12032" width="9.109375" style="212"/>
    <col min="12033" max="12033" width="3.44140625" style="212" customWidth="1"/>
    <col min="12034" max="12034" width="17.44140625" style="212" customWidth="1"/>
    <col min="12035" max="12035" width="13" style="212" customWidth="1"/>
    <col min="12036" max="12036" width="5" style="212" customWidth="1"/>
    <col min="12037" max="12037" width="5.21875" style="212" customWidth="1"/>
    <col min="12038" max="12038" width="4.6640625" style="212" customWidth="1"/>
    <col min="12039" max="12039" width="5.44140625" style="212" customWidth="1"/>
    <col min="12040" max="12043" width="4.6640625" style="212" customWidth="1"/>
    <col min="12044" max="12046" width="5" style="212" customWidth="1"/>
    <col min="12047" max="12047" width="3.33203125" style="212" customWidth="1"/>
    <col min="12048" max="12048" width="2.6640625" style="212" customWidth="1"/>
    <col min="12049" max="12049" width="3.33203125" style="212" customWidth="1"/>
    <col min="12050" max="12050" width="2.6640625" style="212" customWidth="1"/>
    <col min="12051" max="12051" width="3.33203125" style="212" customWidth="1"/>
    <col min="12052" max="12052" width="2.6640625" style="212" customWidth="1"/>
    <col min="12053" max="12053" width="3.33203125" style="212" customWidth="1"/>
    <col min="12054" max="12054" width="2.6640625" style="212" customWidth="1"/>
    <col min="12055" max="12055" width="3.33203125" style="212" customWidth="1"/>
    <col min="12056" max="12056" width="2.6640625" style="212" customWidth="1"/>
    <col min="12057" max="12057" width="3.33203125" style="212" customWidth="1"/>
    <col min="12058" max="12058" width="2.6640625" style="212" customWidth="1"/>
    <col min="12059" max="12059" width="3.33203125" style="212" customWidth="1"/>
    <col min="12060" max="12060" width="2.6640625" style="212" customWidth="1"/>
    <col min="12061" max="12061" width="3.33203125" style="212" customWidth="1"/>
    <col min="12062" max="12062" width="2.6640625" style="212" customWidth="1"/>
    <col min="12063" max="12063" width="3.33203125" style="212" customWidth="1"/>
    <col min="12064" max="12064" width="2.6640625" style="212" customWidth="1"/>
    <col min="12065" max="12065" width="3.33203125" style="212" customWidth="1"/>
    <col min="12066" max="12066" width="2.6640625" style="212" customWidth="1"/>
    <col min="12067" max="12067" width="3.33203125" style="212" customWidth="1"/>
    <col min="12068" max="12068" width="2.6640625" style="212" customWidth="1"/>
    <col min="12069" max="12069" width="2.44140625" style="212" customWidth="1"/>
    <col min="12070" max="12070" width="2.33203125" style="212" customWidth="1"/>
    <col min="12071" max="12071" width="2.44140625" style="212" customWidth="1"/>
    <col min="12072" max="12082" width="4.109375" style="212" customWidth="1"/>
    <col min="12083" max="12083" width="2.44140625" style="212" customWidth="1"/>
    <col min="12084" max="12094" width="4.109375" style="212" customWidth="1"/>
    <col min="12095" max="12095" width="5.88671875" style="212" customWidth="1"/>
    <col min="12096" max="12097" width="6.44140625" style="212" customWidth="1"/>
    <col min="12098" max="12098" width="6.6640625" style="212" customWidth="1"/>
    <col min="12099" max="12288" width="9.109375" style="212"/>
    <col min="12289" max="12289" width="3.44140625" style="212" customWidth="1"/>
    <col min="12290" max="12290" width="17.44140625" style="212" customWidth="1"/>
    <col min="12291" max="12291" width="13" style="212" customWidth="1"/>
    <col min="12292" max="12292" width="5" style="212" customWidth="1"/>
    <col min="12293" max="12293" width="5.21875" style="212" customWidth="1"/>
    <col min="12294" max="12294" width="4.6640625" style="212" customWidth="1"/>
    <col min="12295" max="12295" width="5.44140625" style="212" customWidth="1"/>
    <col min="12296" max="12299" width="4.6640625" style="212" customWidth="1"/>
    <col min="12300" max="12302" width="5" style="212" customWidth="1"/>
    <col min="12303" max="12303" width="3.33203125" style="212" customWidth="1"/>
    <col min="12304" max="12304" width="2.6640625" style="212" customWidth="1"/>
    <col min="12305" max="12305" width="3.33203125" style="212" customWidth="1"/>
    <col min="12306" max="12306" width="2.6640625" style="212" customWidth="1"/>
    <col min="12307" max="12307" width="3.33203125" style="212" customWidth="1"/>
    <col min="12308" max="12308" width="2.6640625" style="212" customWidth="1"/>
    <col min="12309" max="12309" width="3.33203125" style="212" customWidth="1"/>
    <col min="12310" max="12310" width="2.6640625" style="212" customWidth="1"/>
    <col min="12311" max="12311" width="3.33203125" style="212" customWidth="1"/>
    <col min="12312" max="12312" width="2.6640625" style="212" customWidth="1"/>
    <col min="12313" max="12313" width="3.33203125" style="212" customWidth="1"/>
    <col min="12314" max="12314" width="2.6640625" style="212" customWidth="1"/>
    <col min="12315" max="12315" width="3.33203125" style="212" customWidth="1"/>
    <col min="12316" max="12316" width="2.6640625" style="212" customWidth="1"/>
    <col min="12317" max="12317" width="3.33203125" style="212" customWidth="1"/>
    <col min="12318" max="12318" width="2.6640625" style="212" customWidth="1"/>
    <col min="12319" max="12319" width="3.33203125" style="212" customWidth="1"/>
    <col min="12320" max="12320" width="2.6640625" style="212" customWidth="1"/>
    <col min="12321" max="12321" width="3.33203125" style="212" customWidth="1"/>
    <col min="12322" max="12322" width="2.6640625" style="212" customWidth="1"/>
    <col min="12323" max="12323" width="3.33203125" style="212" customWidth="1"/>
    <col min="12324" max="12324" width="2.6640625" style="212" customWidth="1"/>
    <col min="12325" max="12325" width="2.44140625" style="212" customWidth="1"/>
    <col min="12326" max="12326" width="2.33203125" style="212" customWidth="1"/>
    <col min="12327" max="12327" width="2.44140625" style="212" customWidth="1"/>
    <col min="12328" max="12338" width="4.109375" style="212" customWidth="1"/>
    <col min="12339" max="12339" width="2.44140625" style="212" customWidth="1"/>
    <col min="12340" max="12350" width="4.109375" style="212" customWidth="1"/>
    <col min="12351" max="12351" width="5.88671875" style="212" customWidth="1"/>
    <col min="12352" max="12353" width="6.44140625" style="212" customWidth="1"/>
    <col min="12354" max="12354" width="6.6640625" style="212" customWidth="1"/>
    <col min="12355" max="12544" width="9.109375" style="212"/>
    <col min="12545" max="12545" width="3.44140625" style="212" customWidth="1"/>
    <col min="12546" max="12546" width="17.44140625" style="212" customWidth="1"/>
    <col min="12547" max="12547" width="13" style="212" customWidth="1"/>
    <col min="12548" max="12548" width="5" style="212" customWidth="1"/>
    <col min="12549" max="12549" width="5.21875" style="212" customWidth="1"/>
    <col min="12550" max="12550" width="4.6640625" style="212" customWidth="1"/>
    <col min="12551" max="12551" width="5.44140625" style="212" customWidth="1"/>
    <col min="12552" max="12555" width="4.6640625" style="212" customWidth="1"/>
    <col min="12556" max="12558" width="5" style="212" customWidth="1"/>
    <col min="12559" max="12559" width="3.33203125" style="212" customWidth="1"/>
    <col min="12560" max="12560" width="2.6640625" style="212" customWidth="1"/>
    <col min="12561" max="12561" width="3.33203125" style="212" customWidth="1"/>
    <col min="12562" max="12562" width="2.6640625" style="212" customWidth="1"/>
    <col min="12563" max="12563" width="3.33203125" style="212" customWidth="1"/>
    <col min="12564" max="12564" width="2.6640625" style="212" customWidth="1"/>
    <col min="12565" max="12565" width="3.33203125" style="212" customWidth="1"/>
    <col min="12566" max="12566" width="2.6640625" style="212" customWidth="1"/>
    <col min="12567" max="12567" width="3.33203125" style="212" customWidth="1"/>
    <col min="12568" max="12568" width="2.6640625" style="212" customWidth="1"/>
    <col min="12569" max="12569" width="3.33203125" style="212" customWidth="1"/>
    <col min="12570" max="12570" width="2.6640625" style="212" customWidth="1"/>
    <col min="12571" max="12571" width="3.33203125" style="212" customWidth="1"/>
    <col min="12572" max="12572" width="2.6640625" style="212" customWidth="1"/>
    <col min="12573" max="12573" width="3.33203125" style="212" customWidth="1"/>
    <col min="12574" max="12574" width="2.6640625" style="212" customWidth="1"/>
    <col min="12575" max="12575" width="3.33203125" style="212" customWidth="1"/>
    <col min="12576" max="12576" width="2.6640625" style="212" customWidth="1"/>
    <col min="12577" max="12577" width="3.33203125" style="212" customWidth="1"/>
    <col min="12578" max="12578" width="2.6640625" style="212" customWidth="1"/>
    <col min="12579" max="12579" width="3.33203125" style="212" customWidth="1"/>
    <col min="12580" max="12580" width="2.6640625" style="212" customWidth="1"/>
    <col min="12581" max="12581" width="2.44140625" style="212" customWidth="1"/>
    <col min="12582" max="12582" width="2.33203125" style="212" customWidth="1"/>
    <col min="12583" max="12583" width="2.44140625" style="212" customWidth="1"/>
    <col min="12584" max="12594" width="4.109375" style="212" customWidth="1"/>
    <col min="12595" max="12595" width="2.44140625" style="212" customWidth="1"/>
    <col min="12596" max="12606" width="4.109375" style="212" customWidth="1"/>
    <col min="12607" max="12607" width="5.88671875" style="212" customWidth="1"/>
    <col min="12608" max="12609" width="6.44140625" style="212" customWidth="1"/>
    <col min="12610" max="12610" width="6.6640625" style="212" customWidth="1"/>
    <col min="12611" max="12800" width="9.109375" style="212"/>
    <col min="12801" max="12801" width="3.44140625" style="212" customWidth="1"/>
    <col min="12802" max="12802" width="17.44140625" style="212" customWidth="1"/>
    <col min="12803" max="12803" width="13" style="212" customWidth="1"/>
    <col min="12804" max="12804" width="5" style="212" customWidth="1"/>
    <col min="12805" max="12805" width="5.21875" style="212" customWidth="1"/>
    <col min="12806" max="12806" width="4.6640625" style="212" customWidth="1"/>
    <col min="12807" max="12807" width="5.44140625" style="212" customWidth="1"/>
    <col min="12808" max="12811" width="4.6640625" style="212" customWidth="1"/>
    <col min="12812" max="12814" width="5" style="212" customWidth="1"/>
    <col min="12815" max="12815" width="3.33203125" style="212" customWidth="1"/>
    <col min="12816" max="12816" width="2.6640625" style="212" customWidth="1"/>
    <col min="12817" max="12817" width="3.33203125" style="212" customWidth="1"/>
    <col min="12818" max="12818" width="2.6640625" style="212" customWidth="1"/>
    <col min="12819" max="12819" width="3.33203125" style="212" customWidth="1"/>
    <col min="12820" max="12820" width="2.6640625" style="212" customWidth="1"/>
    <col min="12821" max="12821" width="3.33203125" style="212" customWidth="1"/>
    <col min="12822" max="12822" width="2.6640625" style="212" customWidth="1"/>
    <col min="12823" max="12823" width="3.33203125" style="212" customWidth="1"/>
    <col min="12824" max="12824" width="2.6640625" style="212" customWidth="1"/>
    <col min="12825" max="12825" width="3.33203125" style="212" customWidth="1"/>
    <col min="12826" max="12826" width="2.6640625" style="212" customWidth="1"/>
    <col min="12827" max="12827" width="3.33203125" style="212" customWidth="1"/>
    <col min="12828" max="12828" width="2.6640625" style="212" customWidth="1"/>
    <col min="12829" max="12829" width="3.33203125" style="212" customWidth="1"/>
    <col min="12830" max="12830" width="2.6640625" style="212" customWidth="1"/>
    <col min="12831" max="12831" width="3.33203125" style="212" customWidth="1"/>
    <col min="12832" max="12832" width="2.6640625" style="212" customWidth="1"/>
    <col min="12833" max="12833" width="3.33203125" style="212" customWidth="1"/>
    <col min="12834" max="12834" width="2.6640625" style="212" customWidth="1"/>
    <col min="12835" max="12835" width="3.33203125" style="212" customWidth="1"/>
    <col min="12836" max="12836" width="2.6640625" style="212" customWidth="1"/>
    <col min="12837" max="12837" width="2.44140625" style="212" customWidth="1"/>
    <col min="12838" max="12838" width="2.33203125" style="212" customWidth="1"/>
    <col min="12839" max="12839" width="2.44140625" style="212" customWidth="1"/>
    <col min="12840" max="12850" width="4.109375" style="212" customWidth="1"/>
    <col min="12851" max="12851" width="2.44140625" style="212" customWidth="1"/>
    <col min="12852" max="12862" width="4.109375" style="212" customWidth="1"/>
    <col min="12863" max="12863" width="5.88671875" style="212" customWidth="1"/>
    <col min="12864" max="12865" width="6.44140625" style="212" customWidth="1"/>
    <col min="12866" max="12866" width="6.6640625" style="212" customWidth="1"/>
    <col min="12867" max="13056" width="9.109375" style="212"/>
    <col min="13057" max="13057" width="3.44140625" style="212" customWidth="1"/>
    <col min="13058" max="13058" width="17.44140625" style="212" customWidth="1"/>
    <col min="13059" max="13059" width="13" style="212" customWidth="1"/>
    <col min="13060" max="13060" width="5" style="212" customWidth="1"/>
    <col min="13061" max="13061" width="5.21875" style="212" customWidth="1"/>
    <col min="13062" max="13062" width="4.6640625" style="212" customWidth="1"/>
    <col min="13063" max="13063" width="5.44140625" style="212" customWidth="1"/>
    <col min="13064" max="13067" width="4.6640625" style="212" customWidth="1"/>
    <col min="13068" max="13070" width="5" style="212" customWidth="1"/>
    <col min="13071" max="13071" width="3.33203125" style="212" customWidth="1"/>
    <col min="13072" max="13072" width="2.6640625" style="212" customWidth="1"/>
    <col min="13073" max="13073" width="3.33203125" style="212" customWidth="1"/>
    <col min="13074" max="13074" width="2.6640625" style="212" customWidth="1"/>
    <col min="13075" max="13075" width="3.33203125" style="212" customWidth="1"/>
    <col min="13076" max="13076" width="2.6640625" style="212" customWidth="1"/>
    <col min="13077" max="13077" width="3.33203125" style="212" customWidth="1"/>
    <col min="13078" max="13078" width="2.6640625" style="212" customWidth="1"/>
    <col min="13079" max="13079" width="3.33203125" style="212" customWidth="1"/>
    <col min="13080" max="13080" width="2.6640625" style="212" customWidth="1"/>
    <col min="13081" max="13081" width="3.33203125" style="212" customWidth="1"/>
    <col min="13082" max="13082" width="2.6640625" style="212" customWidth="1"/>
    <col min="13083" max="13083" width="3.33203125" style="212" customWidth="1"/>
    <col min="13084" max="13084" width="2.6640625" style="212" customWidth="1"/>
    <col min="13085" max="13085" width="3.33203125" style="212" customWidth="1"/>
    <col min="13086" max="13086" width="2.6640625" style="212" customWidth="1"/>
    <col min="13087" max="13087" width="3.33203125" style="212" customWidth="1"/>
    <col min="13088" max="13088" width="2.6640625" style="212" customWidth="1"/>
    <col min="13089" max="13089" width="3.33203125" style="212" customWidth="1"/>
    <col min="13090" max="13090" width="2.6640625" style="212" customWidth="1"/>
    <col min="13091" max="13091" width="3.33203125" style="212" customWidth="1"/>
    <col min="13092" max="13092" width="2.6640625" style="212" customWidth="1"/>
    <col min="13093" max="13093" width="2.44140625" style="212" customWidth="1"/>
    <col min="13094" max="13094" width="2.33203125" style="212" customWidth="1"/>
    <col min="13095" max="13095" width="2.44140625" style="212" customWidth="1"/>
    <col min="13096" max="13106" width="4.109375" style="212" customWidth="1"/>
    <col min="13107" max="13107" width="2.44140625" style="212" customWidth="1"/>
    <col min="13108" max="13118" width="4.109375" style="212" customWidth="1"/>
    <col min="13119" max="13119" width="5.88671875" style="212" customWidth="1"/>
    <col min="13120" max="13121" width="6.44140625" style="212" customWidth="1"/>
    <col min="13122" max="13122" width="6.6640625" style="212" customWidth="1"/>
    <col min="13123" max="13312" width="9.109375" style="212"/>
    <col min="13313" max="13313" width="3.44140625" style="212" customWidth="1"/>
    <col min="13314" max="13314" width="17.44140625" style="212" customWidth="1"/>
    <col min="13315" max="13315" width="13" style="212" customWidth="1"/>
    <col min="13316" max="13316" width="5" style="212" customWidth="1"/>
    <col min="13317" max="13317" width="5.21875" style="212" customWidth="1"/>
    <col min="13318" max="13318" width="4.6640625" style="212" customWidth="1"/>
    <col min="13319" max="13319" width="5.44140625" style="212" customWidth="1"/>
    <col min="13320" max="13323" width="4.6640625" style="212" customWidth="1"/>
    <col min="13324" max="13326" width="5" style="212" customWidth="1"/>
    <col min="13327" max="13327" width="3.33203125" style="212" customWidth="1"/>
    <col min="13328" max="13328" width="2.6640625" style="212" customWidth="1"/>
    <col min="13329" max="13329" width="3.33203125" style="212" customWidth="1"/>
    <col min="13330" max="13330" width="2.6640625" style="212" customWidth="1"/>
    <col min="13331" max="13331" width="3.33203125" style="212" customWidth="1"/>
    <col min="13332" max="13332" width="2.6640625" style="212" customWidth="1"/>
    <col min="13333" max="13333" width="3.33203125" style="212" customWidth="1"/>
    <col min="13334" max="13334" width="2.6640625" style="212" customWidth="1"/>
    <col min="13335" max="13335" width="3.33203125" style="212" customWidth="1"/>
    <col min="13336" max="13336" width="2.6640625" style="212" customWidth="1"/>
    <col min="13337" max="13337" width="3.33203125" style="212" customWidth="1"/>
    <col min="13338" max="13338" width="2.6640625" style="212" customWidth="1"/>
    <col min="13339" max="13339" width="3.33203125" style="212" customWidth="1"/>
    <col min="13340" max="13340" width="2.6640625" style="212" customWidth="1"/>
    <col min="13341" max="13341" width="3.33203125" style="212" customWidth="1"/>
    <col min="13342" max="13342" width="2.6640625" style="212" customWidth="1"/>
    <col min="13343" max="13343" width="3.33203125" style="212" customWidth="1"/>
    <col min="13344" max="13344" width="2.6640625" style="212" customWidth="1"/>
    <col min="13345" max="13345" width="3.33203125" style="212" customWidth="1"/>
    <col min="13346" max="13346" width="2.6640625" style="212" customWidth="1"/>
    <col min="13347" max="13347" width="3.33203125" style="212" customWidth="1"/>
    <col min="13348" max="13348" width="2.6640625" style="212" customWidth="1"/>
    <col min="13349" max="13349" width="2.44140625" style="212" customWidth="1"/>
    <col min="13350" max="13350" width="2.33203125" style="212" customWidth="1"/>
    <col min="13351" max="13351" width="2.44140625" style="212" customWidth="1"/>
    <col min="13352" max="13362" width="4.109375" style="212" customWidth="1"/>
    <col min="13363" max="13363" width="2.44140625" style="212" customWidth="1"/>
    <col min="13364" max="13374" width="4.109375" style="212" customWidth="1"/>
    <col min="13375" max="13375" width="5.88671875" style="212" customWidth="1"/>
    <col min="13376" max="13377" width="6.44140625" style="212" customWidth="1"/>
    <col min="13378" max="13378" width="6.6640625" style="212" customWidth="1"/>
    <col min="13379" max="13568" width="9.109375" style="212"/>
    <col min="13569" max="13569" width="3.44140625" style="212" customWidth="1"/>
    <col min="13570" max="13570" width="17.44140625" style="212" customWidth="1"/>
    <col min="13571" max="13571" width="13" style="212" customWidth="1"/>
    <col min="13572" max="13572" width="5" style="212" customWidth="1"/>
    <col min="13573" max="13573" width="5.21875" style="212" customWidth="1"/>
    <col min="13574" max="13574" width="4.6640625" style="212" customWidth="1"/>
    <col min="13575" max="13575" width="5.44140625" style="212" customWidth="1"/>
    <col min="13576" max="13579" width="4.6640625" style="212" customWidth="1"/>
    <col min="13580" max="13582" width="5" style="212" customWidth="1"/>
    <col min="13583" max="13583" width="3.33203125" style="212" customWidth="1"/>
    <col min="13584" max="13584" width="2.6640625" style="212" customWidth="1"/>
    <col min="13585" max="13585" width="3.33203125" style="212" customWidth="1"/>
    <col min="13586" max="13586" width="2.6640625" style="212" customWidth="1"/>
    <col min="13587" max="13587" width="3.33203125" style="212" customWidth="1"/>
    <col min="13588" max="13588" width="2.6640625" style="212" customWidth="1"/>
    <col min="13589" max="13589" width="3.33203125" style="212" customWidth="1"/>
    <col min="13590" max="13590" width="2.6640625" style="212" customWidth="1"/>
    <col min="13591" max="13591" width="3.33203125" style="212" customWidth="1"/>
    <col min="13592" max="13592" width="2.6640625" style="212" customWidth="1"/>
    <col min="13593" max="13593" width="3.33203125" style="212" customWidth="1"/>
    <col min="13594" max="13594" width="2.6640625" style="212" customWidth="1"/>
    <col min="13595" max="13595" width="3.33203125" style="212" customWidth="1"/>
    <col min="13596" max="13596" width="2.6640625" style="212" customWidth="1"/>
    <col min="13597" max="13597" width="3.33203125" style="212" customWidth="1"/>
    <col min="13598" max="13598" width="2.6640625" style="212" customWidth="1"/>
    <col min="13599" max="13599" width="3.33203125" style="212" customWidth="1"/>
    <col min="13600" max="13600" width="2.6640625" style="212" customWidth="1"/>
    <col min="13601" max="13601" width="3.33203125" style="212" customWidth="1"/>
    <col min="13602" max="13602" width="2.6640625" style="212" customWidth="1"/>
    <col min="13603" max="13603" width="3.33203125" style="212" customWidth="1"/>
    <col min="13604" max="13604" width="2.6640625" style="212" customWidth="1"/>
    <col min="13605" max="13605" width="2.44140625" style="212" customWidth="1"/>
    <col min="13606" max="13606" width="2.33203125" style="212" customWidth="1"/>
    <col min="13607" max="13607" width="2.44140625" style="212" customWidth="1"/>
    <col min="13608" max="13618" width="4.109375" style="212" customWidth="1"/>
    <col min="13619" max="13619" width="2.44140625" style="212" customWidth="1"/>
    <col min="13620" max="13630" width="4.109375" style="212" customWidth="1"/>
    <col min="13631" max="13631" width="5.88671875" style="212" customWidth="1"/>
    <col min="13632" max="13633" width="6.44140625" style="212" customWidth="1"/>
    <col min="13634" max="13634" width="6.6640625" style="212" customWidth="1"/>
    <col min="13635" max="13824" width="9.109375" style="212"/>
    <col min="13825" max="13825" width="3.44140625" style="212" customWidth="1"/>
    <col min="13826" max="13826" width="17.44140625" style="212" customWidth="1"/>
    <col min="13827" max="13827" width="13" style="212" customWidth="1"/>
    <col min="13828" max="13828" width="5" style="212" customWidth="1"/>
    <col min="13829" max="13829" width="5.21875" style="212" customWidth="1"/>
    <col min="13830" max="13830" width="4.6640625" style="212" customWidth="1"/>
    <col min="13831" max="13831" width="5.44140625" style="212" customWidth="1"/>
    <col min="13832" max="13835" width="4.6640625" style="212" customWidth="1"/>
    <col min="13836" max="13838" width="5" style="212" customWidth="1"/>
    <col min="13839" max="13839" width="3.33203125" style="212" customWidth="1"/>
    <col min="13840" max="13840" width="2.6640625" style="212" customWidth="1"/>
    <col min="13841" max="13841" width="3.33203125" style="212" customWidth="1"/>
    <col min="13842" max="13842" width="2.6640625" style="212" customWidth="1"/>
    <col min="13843" max="13843" width="3.33203125" style="212" customWidth="1"/>
    <col min="13844" max="13844" width="2.6640625" style="212" customWidth="1"/>
    <col min="13845" max="13845" width="3.33203125" style="212" customWidth="1"/>
    <col min="13846" max="13846" width="2.6640625" style="212" customWidth="1"/>
    <col min="13847" max="13847" width="3.33203125" style="212" customWidth="1"/>
    <col min="13848" max="13848" width="2.6640625" style="212" customWidth="1"/>
    <col min="13849" max="13849" width="3.33203125" style="212" customWidth="1"/>
    <col min="13850" max="13850" width="2.6640625" style="212" customWidth="1"/>
    <col min="13851" max="13851" width="3.33203125" style="212" customWidth="1"/>
    <col min="13852" max="13852" width="2.6640625" style="212" customWidth="1"/>
    <col min="13853" max="13853" width="3.33203125" style="212" customWidth="1"/>
    <col min="13854" max="13854" width="2.6640625" style="212" customWidth="1"/>
    <col min="13855" max="13855" width="3.33203125" style="212" customWidth="1"/>
    <col min="13856" max="13856" width="2.6640625" style="212" customWidth="1"/>
    <col min="13857" max="13857" width="3.33203125" style="212" customWidth="1"/>
    <col min="13858" max="13858" width="2.6640625" style="212" customWidth="1"/>
    <col min="13859" max="13859" width="3.33203125" style="212" customWidth="1"/>
    <col min="13860" max="13860" width="2.6640625" style="212" customWidth="1"/>
    <col min="13861" max="13861" width="2.44140625" style="212" customWidth="1"/>
    <col min="13862" max="13862" width="2.33203125" style="212" customWidth="1"/>
    <col min="13863" max="13863" width="2.44140625" style="212" customWidth="1"/>
    <col min="13864" max="13874" width="4.109375" style="212" customWidth="1"/>
    <col min="13875" max="13875" width="2.44140625" style="212" customWidth="1"/>
    <col min="13876" max="13886" width="4.109375" style="212" customWidth="1"/>
    <col min="13887" max="13887" width="5.88671875" style="212" customWidth="1"/>
    <col min="13888" max="13889" width="6.44140625" style="212" customWidth="1"/>
    <col min="13890" max="13890" width="6.6640625" style="212" customWidth="1"/>
    <col min="13891" max="14080" width="9.109375" style="212"/>
    <col min="14081" max="14081" width="3.44140625" style="212" customWidth="1"/>
    <col min="14082" max="14082" width="17.44140625" style="212" customWidth="1"/>
    <col min="14083" max="14083" width="13" style="212" customWidth="1"/>
    <col min="14084" max="14084" width="5" style="212" customWidth="1"/>
    <col min="14085" max="14085" width="5.21875" style="212" customWidth="1"/>
    <col min="14086" max="14086" width="4.6640625" style="212" customWidth="1"/>
    <col min="14087" max="14087" width="5.44140625" style="212" customWidth="1"/>
    <col min="14088" max="14091" width="4.6640625" style="212" customWidth="1"/>
    <col min="14092" max="14094" width="5" style="212" customWidth="1"/>
    <col min="14095" max="14095" width="3.33203125" style="212" customWidth="1"/>
    <col min="14096" max="14096" width="2.6640625" style="212" customWidth="1"/>
    <col min="14097" max="14097" width="3.33203125" style="212" customWidth="1"/>
    <col min="14098" max="14098" width="2.6640625" style="212" customWidth="1"/>
    <col min="14099" max="14099" width="3.33203125" style="212" customWidth="1"/>
    <col min="14100" max="14100" width="2.6640625" style="212" customWidth="1"/>
    <col min="14101" max="14101" width="3.33203125" style="212" customWidth="1"/>
    <col min="14102" max="14102" width="2.6640625" style="212" customWidth="1"/>
    <col min="14103" max="14103" width="3.33203125" style="212" customWidth="1"/>
    <col min="14104" max="14104" width="2.6640625" style="212" customWidth="1"/>
    <col min="14105" max="14105" width="3.33203125" style="212" customWidth="1"/>
    <col min="14106" max="14106" width="2.6640625" style="212" customWidth="1"/>
    <col min="14107" max="14107" width="3.33203125" style="212" customWidth="1"/>
    <col min="14108" max="14108" width="2.6640625" style="212" customWidth="1"/>
    <col min="14109" max="14109" width="3.33203125" style="212" customWidth="1"/>
    <col min="14110" max="14110" width="2.6640625" style="212" customWidth="1"/>
    <col min="14111" max="14111" width="3.33203125" style="212" customWidth="1"/>
    <col min="14112" max="14112" width="2.6640625" style="212" customWidth="1"/>
    <col min="14113" max="14113" width="3.33203125" style="212" customWidth="1"/>
    <col min="14114" max="14114" width="2.6640625" style="212" customWidth="1"/>
    <col min="14115" max="14115" width="3.33203125" style="212" customWidth="1"/>
    <col min="14116" max="14116" width="2.6640625" style="212" customWidth="1"/>
    <col min="14117" max="14117" width="2.44140625" style="212" customWidth="1"/>
    <col min="14118" max="14118" width="2.33203125" style="212" customWidth="1"/>
    <col min="14119" max="14119" width="2.44140625" style="212" customWidth="1"/>
    <col min="14120" max="14130" width="4.109375" style="212" customWidth="1"/>
    <col min="14131" max="14131" width="2.44140625" style="212" customWidth="1"/>
    <col min="14132" max="14142" width="4.109375" style="212" customWidth="1"/>
    <col min="14143" max="14143" width="5.88671875" style="212" customWidth="1"/>
    <col min="14144" max="14145" width="6.44140625" style="212" customWidth="1"/>
    <col min="14146" max="14146" width="6.6640625" style="212" customWidth="1"/>
    <col min="14147" max="14336" width="9.109375" style="212"/>
    <col min="14337" max="14337" width="3.44140625" style="212" customWidth="1"/>
    <col min="14338" max="14338" width="17.44140625" style="212" customWidth="1"/>
    <col min="14339" max="14339" width="13" style="212" customWidth="1"/>
    <col min="14340" max="14340" width="5" style="212" customWidth="1"/>
    <col min="14341" max="14341" width="5.21875" style="212" customWidth="1"/>
    <col min="14342" max="14342" width="4.6640625" style="212" customWidth="1"/>
    <col min="14343" max="14343" width="5.44140625" style="212" customWidth="1"/>
    <col min="14344" max="14347" width="4.6640625" style="212" customWidth="1"/>
    <col min="14348" max="14350" width="5" style="212" customWidth="1"/>
    <col min="14351" max="14351" width="3.33203125" style="212" customWidth="1"/>
    <col min="14352" max="14352" width="2.6640625" style="212" customWidth="1"/>
    <col min="14353" max="14353" width="3.33203125" style="212" customWidth="1"/>
    <col min="14354" max="14354" width="2.6640625" style="212" customWidth="1"/>
    <col min="14355" max="14355" width="3.33203125" style="212" customWidth="1"/>
    <col min="14356" max="14356" width="2.6640625" style="212" customWidth="1"/>
    <col min="14357" max="14357" width="3.33203125" style="212" customWidth="1"/>
    <col min="14358" max="14358" width="2.6640625" style="212" customWidth="1"/>
    <col min="14359" max="14359" width="3.33203125" style="212" customWidth="1"/>
    <col min="14360" max="14360" width="2.6640625" style="212" customWidth="1"/>
    <col min="14361" max="14361" width="3.33203125" style="212" customWidth="1"/>
    <col min="14362" max="14362" width="2.6640625" style="212" customWidth="1"/>
    <col min="14363" max="14363" width="3.33203125" style="212" customWidth="1"/>
    <col min="14364" max="14364" width="2.6640625" style="212" customWidth="1"/>
    <col min="14365" max="14365" width="3.33203125" style="212" customWidth="1"/>
    <col min="14366" max="14366" width="2.6640625" style="212" customWidth="1"/>
    <col min="14367" max="14367" width="3.33203125" style="212" customWidth="1"/>
    <col min="14368" max="14368" width="2.6640625" style="212" customWidth="1"/>
    <col min="14369" max="14369" width="3.33203125" style="212" customWidth="1"/>
    <col min="14370" max="14370" width="2.6640625" style="212" customWidth="1"/>
    <col min="14371" max="14371" width="3.33203125" style="212" customWidth="1"/>
    <col min="14372" max="14372" width="2.6640625" style="212" customWidth="1"/>
    <col min="14373" max="14373" width="2.44140625" style="212" customWidth="1"/>
    <col min="14374" max="14374" width="2.33203125" style="212" customWidth="1"/>
    <col min="14375" max="14375" width="2.44140625" style="212" customWidth="1"/>
    <col min="14376" max="14386" width="4.109375" style="212" customWidth="1"/>
    <col min="14387" max="14387" width="2.44140625" style="212" customWidth="1"/>
    <col min="14388" max="14398" width="4.109375" style="212" customWidth="1"/>
    <col min="14399" max="14399" width="5.88671875" style="212" customWidth="1"/>
    <col min="14400" max="14401" width="6.44140625" style="212" customWidth="1"/>
    <col min="14402" max="14402" width="6.6640625" style="212" customWidth="1"/>
    <col min="14403" max="14592" width="9.109375" style="212"/>
    <col min="14593" max="14593" width="3.44140625" style="212" customWidth="1"/>
    <col min="14594" max="14594" width="17.44140625" style="212" customWidth="1"/>
    <col min="14595" max="14595" width="13" style="212" customWidth="1"/>
    <col min="14596" max="14596" width="5" style="212" customWidth="1"/>
    <col min="14597" max="14597" width="5.21875" style="212" customWidth="1"/>
    <col min="14598" max="14598" width="4.6640625" style="212" customWidth="1"/>
    <col min="14599" max="14599" width="5.44140625" style="212" customWidth="1"/>
    <col min="14600" max="14603" width="4.6640625" style="212" customWidth="1"/>
    <col min="14604" max="14606" width="5" style="212" customWidth="1"/>
    <col min="14607" max="14607" width="3.33203125" style="212" customWidth="1"/>
    <col min="14608" max="14608" width="2.6640625" style="212" customWidth="1"/>
    <col min="14609" max="14609" width="3.33203125" style="212" customWidth="1"/>
    <col min="14610" max="14610" width="2.6640625" style="212" customWidth="1"/>
    <col min="14611" max="14611" width="3.33203125" style="212" customWidth="1"/>
    <col min="14612" max="14612" width="2.6640625" style="212" customWidth="1"/>
    <col min="14613" max="14613" width="3.33203125" style="212" customWidth="1"/>
    <col min="14614" max="14614" width="2.6640625" style="212" customWidth="1"/>
    <col min="14615" max="14615" width="3.33203125" style="212" customWidth="1"/>
    <col min="14616" max="14616" width="2.6640625" style="212" customWidth="1"/>
    <col min="14617" max="14617" width="3.33203125" style="212" customWidth="1"/>
    <col min="14618" max="14618" width="2.6640625" style="212" customWidth="1"/>
    <col min="14619" max="14619" width="3.33203125" style="212" customWidth="1"/>
    <col min="14620" max="14620" width="2.6640625" style="212" customWidth="1"/>
    <col min="14621" max="14621" width="3.33203125" style="212" customWidth="1"/>
    <col min="14622" max="14622" width="2.6640625" style="212" customWidth="1"/>
    <col min="14623" max="14623" width="3.33203125" style="212" customWidth="1"/>
    <col min="14624" max="14624" width="2.6640625" style="212" customWidth="1"/>
    <col min="14625" max="14625" width="3.33203125" style="212" customWidth="1"/>
    <col min="14626" max="14626" width="2.6640625" style="212" customWidth="1"/>
    <col min="14627" max="14627" width="3.33203125" style="212" customWidth="1"/>
    <col min="14628" max="14628" width="2.6640625" style="212" customWidth="1"/>
    <col min="14629" max="14629" width="2.44140625" style="212" customWidth="1"/>
    <col min="14630" max="14630" width="2.33203125" style="212" customWidth="1"/>
    <col min="14631" max="14631" width="2.44140625" style="212" customWidth="1"/>
    <col min="14632" max="14642" width="4.109375" style="212" customWidth="1"/>
    <col min="14643" max="14643" width="2.44140625" style="212" customWidth="1"/>
    <col min="14644" max="14654" width="4.109375" style="212" customWidth="1"/>
    <col min="14655" max="14655" width="5.88671875" style="212" customWidth="1"/>
    <col min="14656" max="14657" width="6.44140625" style="212" customWidth="1"/>
    <col min="14658" max="14658" width="6.6640625" style="212" customWidth="1"/>
    <col min="14659" max="14848" width="9.109375" style="212"/>
    <col min="14849" max="14849" width="3.44140625" style="212" customWidth="1"/>
    <col min="14850" max="14850" width="17.44140625" style="212" customWidth="1"/>
    <col min="14851" max="14851" width="13" style="212" customWidth="1"/>
    <col min="14852" max="14852" width="5" style="212" customWidth="1"/>
    <col min="14853" max="14853" width="5.21875" style="212" customWidth="1"/>
    <col min="14854" max="14854" width="4.6640625" style="212" customWidth="1"/>
    <col min="14855" max="14855" width="5.44140625" style="212" customWidth="1"/>
    <col min="14856" max="14859" width="4.6640625" style="212" customWidth="1"/>
    <col min="14860" max="14862" width="5" style="212" customWidth="1"/>
    <col min="14863" max="14863" width="3.33203125" style="212" customWidth="1"/>
    <col min="14864" max="14864" width="2.6640625" style="212" customWidth="1"/>
    <col min="14865" max="14865" width="3.33203125" style="212" customWidth="1"/>
    <col min="14866" max="14866" width="2.6640625" style="212" customWidth="1"/>
    <col min="14867" max="14867" width="3.33203125" style="212" customWidth="1"/>
    <col min="14868" max="14868" width="2.6640625" style="212" customWidth="1"/>
    <col min="14869" max="14869" width="3.33203125" style="212" customWidth="1"/>
    <col min="14870" max="14870" width="2.6640625" style="212" customWidth="1"/>
    <col min="14871" max="14871" width="3.33203125" style="212" customWidth="1"/>
    <col min="14872" max="14872" width="2.6640625" style="212" customWidth="1"/>
    <col min="14873" max="14873" width="3.33203125" style="212" customWidth="1"/>
    <col min="14874" max="14874" width="2.6640625" style="212" customWidth="1"/>
    <col min="14875" max="14875" width="3.33203125" style="212" customWidth="1"/>
    <col min="14876" max="14876" width="2.6640625" style="212" customWidth="1"/>
    <col min="14877" max="14877" width="3.33203125" style="212" customWidth="1"/>
    <col min="14878" max="14878" width="2.6640625" style="212" customWidth="1"/>
    <col min="14879" max="14879" width="3.33203125" style="212" customWidth="1"/>
    <col min="14880" max="14880" width="2.6640625" style="212" customWidth="1"/>
    <col min="14881" max="14881" width="3.33203125" style="212" customWidth="1"/>
    <col min="14882" max="14882" width="2.6640625" style="212" customWidth="1"/>
    <col min="14883" max="14883" width="3.33203125" style="212" customWidth="1"/>
    <col min="14884" max="14884" width="2.6640625" style="212" customWidth="1"/>
    <col min="14885" max="14885" width="2.44140625" style="212" customWidth="1"/>
    <col min="14886" max="14886" width="2.33203125" style="212" customWidth="1"/>
    <col min="14887" max="14887" width="2.44140625" style="212" customWidth="1"/>
    <col min="14888" max="14898" width="4.109375" style="212" customWidth="1"/>
    <col min="14899" max="14899" width="2.44140625" style="212" customWidth="1"/>
    <col min="14900" max="14910" width="4.109375" style="212" customWidth="1"/>
    <col min="14911" max="14911" width="5.88671875" style="212" customWidth="1"/>
    <col min="14912" max="14913" width="6.44140625" style="212" customWidth="1"/>
    <col min="14914" max="14914" width="6.6640625" style="212" customWidth="1"/>
    <col min="14915" max="15104" width="9.109375" style="212"/>
    <col min="15105" max="15105" width="3.44140625" style="212" customWidth="1"/>
    <col min="15106" max="15106" width="17.44140625" style="212" customWidth="1"/>
    <col min="15107" max="15107" width="13" style="212" customWidth="1"/>
    <col min="15108" max="15108" width="5" style="212" customWidth="1"/>
    <col min="15109" max="15109" width="5.21875" style="212" customWidth="1"/>
    <col min="15110" max="15110" width="4.6640625" style="212" customWidth="1"/>
    <col min="15111" max="15111" width="5.44140625" style="212" customWidth="1"/>
    <col min="15112" max="15115" width="4.6640625" style="212" customWidth="1"/>
    <col min="15116" max="15118" width="5" style="212" customWidth="1"/>
    <col min="15119" max="15119" width="3.33203125" style="212" customWidth="1"/>
    <col min="15120" max="15120" width="2.6640625" style="212" customWidth="1"/>
    <col min="15121" max="15121" width="3.33203125" style="212" customWidth="1"/>
    <col min="15122" max="15122" width="2.6640625" style="212" customWidth="1"/>
    <col min="15123" max="15123" width="3.33203125" style="212" customWidth="1"/>
    <col min="15124" max="15124" width="2.6640625" style="212" customWidth="1"/>
    <col min="15125" max="15125" width="3.33203125" style="212" customWidth="1"/>
    <col min="15126" max="15126" width="2.6640625" style="212" customWidth="1"/>
    <col min="15127" max="15127" width="3.33203125" style="212" customWidth="1"/>
    <col min="15128" max="15128" width="2.6640625" style="212" customWidth="1"/>
    <col min="15129" max="15129" width="3.33203125" style="212" customWidth="1"/>
    <col min="15130" max="15130" width="2.6640625" style="212" customWidth="1"/>
    <col min="15131" max="15131" width="3.33203125" style="212" customWidth="1"/>
    <col min="15132" max="15132" width="2.6640625" style="212" customWidth="1"/>
    <col min="15133" max="15133" width="3.33203125" style="212" customWidth="1"/>
    <col min="15134" max="15134" width="2.6640625" style="212" customWidth="1"/>
    <col min="15135" max="15135" width="3.33203125" style="212" customWidth="1"/>
    <col min="15136" max="15136" width="2.6640625" style="212" customWidth="1"/>
    <col min="15137" max="15137" width="3.33203125" style="212" customWidth="1"/>
    <col min="15138" max="15138" width="2.6640625" style="212" customWidth="1"/>
    <col min="15139" max="15139" width="3.33203125" style="212" customWidth="1"/>
    <col min="15140" max="15140" width="2.6640625" style="212" customWidth="1"/>
    <col min="15141" max="15141" width="2.44140625" style="212" customWidth="1"/>
    <col min="15142" max="15142" width="2.33203125" style="212" customWidth="1"/>
    <col min="15143" max="15143" width="2.44140625" style="212" customWidth="1"/>
    <col min="15144" max="15154" width="4.109375" style="212" customWidth="1"/>
    <col min="15155" max="15155" width="2.44140625" style="212" customWidth="1"/>
    <col min="15156" max="15166" width="4.109375" style="212" customWidth="1"/>
    <col min="15167" max="15167" width="5.88671875" style="212" customWidth="1"/>
    <col min="15168" max="15169" width="6.44140625" style="212" customWidth="1"/>
    <col min="15170" max="15170" width="6.6640625" style="212" customWidth="1"/>
    <col min="15171" max="15360" width="9.109375" style="212"/>
    <col min="15361" max="15361" width="3.44140625" style="212" customWidth="1"/>
    <col min="15362" max="15362" width="17.44140625" style="212" customWidth="1"/>
    <col min="15363" max="15363" width="13" style="212" customWidth="1"/>
    <col min="15364" max="15364" width="5" style="212" customWidth="1"/>
    <col min="15365" max="15365" width="5.21875" style="212" customWidth="1"/>
    <col min="15366" max="15366" width="4.6640625" style="212" customWidth="1"/>
    <col min="15367" max="15367" width="5.44140625" style="212" customWidth="1"/>
    <col min="15368" max="15371" width="4.6640625" style="212" customWidth="1"/>
    <col min="15372" max="15374" width="5" style="212" customWidth="1"/>
    <col min="15375" max="15375" width="3.33203125" style="212" customWidth="1"/>
    <col min="15376" max="15376" width="2.6640625" style="212" customWidth="1"/>
    <col min="15377" max="15377" width="3.33203125" style="212" customWidth="1"/>
    <col min="15378" max="15378" width="2.6640625" style="212" customWidth="1"/>
    <col min="15379" max="15379" width="3.33203125" style="212" customWidth="1"/>
    <col min="15380" max="15380" width="2.6640625" style="212" customWidth="1"/>
    <col min="15381" max="15381" width="3.33203125" style="212" customWidth="1"/>
    <col min="15382" max="15382" width="2.6640625" style="212" customWidth="1"/>
    <col min="15383" max="15383" width="3.33203125" style="212" customWidth="1"/>
    <col min="15384" max="15384" width="2.6640625" style="212" customWidth="1"/>
    <col min="15385" max="15385" width="3.33203125" style="212" customWidth="1"/>
    <col min="15386" max="15386" width="2.6640625" style="212" customWidth="1"/>
    <col min="15387" max="15387" width="3.33203125" style="212" customWidth="1"/>
    <col min="15388" max="15388" width="2.6640625" style="212" customWidth="1"/>
    <col min="15389" max="15389" width="3.33203125" style="212" customWidth="1"/>
    <col min="15390" max="15390" width="2.6640625" style="212" customWidth="1"/>
    <col min="15391" max="15391" width="3.33203125" style="212" customWidth="1"/>
    <col min="15392" max="15392" width="2.6640625" style="212" customWidth="1"/>
    <col min="15393" max="15393" width="3.33203125" style="212" customWidth="1"/>
    <col min="15394" max="15394" width="2.6640625" style="212" customWidth="1"/>
    <col min="15395" max="15395" width="3.33203125" style="212" customWidth="1"/>
    <col min="15396" max="15396" width="2.6640625" style="212" customWidth="1"/>
    <col min="15397" max="15397" width="2.44140625" style="212" customWidth="1"/>
    <col min="15398" max="15398" width="2.33203125" style="212" customWidth="1"/>
    <col min="15399" max="15399" width="2.44140625" style="212" customWidth="1"/>
    <col min="15400" max="15410" width="4.109375" style="212" customWidth="1"/>
    <col min="15411" max="15411" width="2.44140625" style="212" customWidth="1"/>
    <col min="15412" max="15422" width="4.109375" style="212" customWidth="1"/>
    <col min="15423" max="15423" width="5.88671875" style="212" customWidth="1"/>
    <col min="15424" max="15425" width="6.44140625" style="212" customWidth="1"/>
    <col min="15426" max="15426" width="6.6640625" style="212" customWidth="1"/>
    <col min="15427" max="15616" width="9.109375" style="212"/>
    <col min="15617" max="15617" width="3.44140625" style="212" customWidth="1"/>
    <col min="15618" max="15618" width="17.44140625" style="212" customWidth="1"/>
    <col min="15619" max="15619" width="13" style="212" customWidth="1"/>
    <col min="15620" max="15620" width="5" style="212" customWidth="1"/>
    <col min="15621" max="15621" width="5.21875" style="212" customWidth="1"/>
    <col min="15622" max="15622" width="4.6640625" style="212" customWidth="1"/>
    <col min="15623" max="15623" width="5.44140625" style="212" customWidth="1"/>
    <col min="15624" max="15627" width="4.6640625" style="212" customWidth="1"/>
    <col min="15628" max="15630" width="5" style="212" customWidth="1"/>
    <col min="15631" max="15631" width="3.33203125" style="212" customWidth="1"/>
    <col min="15632" max="15632" width="2.6640625" style="212" customWidth="1"/>
    <col min="15633" max="15633" width="3.33203125" style="212" customWidth="1"/>
    <col min="15634" max="15634" width="2.6640625" style="212" customWidth="1"/>
    <col min="15635" max="15635" width="3.33203125" style="212" customWidth="1"/>
    <col min="15636" max="15636" width="2.6640625" style="212" customWidth="1"/>
    <col min="15637" max="15637" width="3.33203125" style="212" customWidth="1"/>
    <col min="15638" max="15638" width="2.6640625" style="212" customWidth="1"/>
    <col min="15639" max="15639" width="3.33203125" style="212" customWidth="1"/>
    <col min="15640" max="15640" width="2.6640625" style="212" customWidth="1"/>
    <col min="15641" max="15641" width="3.33203125" style="212" customWidth="1"/>
    <col min="15642" max="15642" width="2.6640625" style="212" customWidth="1"/>
    <col min="15643" max="15643" width="3.33203125" style="212" customWidth="1"/>
    <col min="15644" max="15644" width="2.6640625" style="212" customWidth="1"/>
    <col min="15645" max="15645" width="3.33203125" style="212" customWidth="1"/>
    <col min="15646" max="15646" width="2.6640625" style="212" customWidth="1"/>
    <col min="15647" max="15647" width="3.33203125" style="212" customWidth="1"/>
    <col min="15648" max="15648" width="2.6640625" style="212" customWidth="1"/>
    <col min="15649" max="15649" width="3.33203125" style="212" customWidth="1"/>
    <col min="15650" max="15650" width="2.6640625" style="212" customWidth="1"/>
    <col min="15651" max="15651" width="3.33203125" style="212" customWidth="1"/>
    <col min="15652" max="15652" width="2.6640625" style="212" customWidth="1"/>
    <col min="15653" max="15653" width="2.44140625" style="212" customWidth="1"/>
    <col min="15654" max="15654" width="2.33203125" style="212" customWidth="1"/>
    <col min="15655" max="15655" width="2.44140625" style="212" customWidth="1"/>
    <col min="15656" max="15666" width="4.109375" style="212" customWidth="1"/>
    <col min="15667" max="15667" width="2.44140625" style="212" customWidth="1"/>
    <col min="15668" max="15678" width="4.109375" style="212" customWidth="1"/>
    <col min="15679" max="15679" width="5.88671875" style="212" customWidth="1"/>
    <col min="15680" max="15681" width="6.44140625" style="212" customWidth="1"/>
    <col min="15682" max="15682" width="6.6640625" style="212" customWidth="1"/>
    <col min="15683" max="15872" width="9.109375" style="212"/>
    <col min="15873" max="15873" width="3.44140625" style="212" customWidth="1"/>
    <col min="15874" max="15874" width="17.44140625" style="212" customWidth="1"/>
    <col min="15875" max="15875" width="13" style="212" customWidth="1"/>
    <col min="15876" max="15876" width="5" style="212" customWidth="1"/>
    <col min="15877" max="15877" width="5.21875" style="212" customWidth="1"/>
    <col min="15878" max="15878" width="4.6640625" style="212" customWidth="1"/>
    <col min="15879" max="15879" width="5.44140625" style="212" customWidth="1"/>
    <col min="15880" max="15883" width="4.6640625" style="212" customWidth="1"/>
    <col min="15884" max="15886" width="5" style="212" customWidth="1"/>
    <col min="15887" max="15887" width="3.33203125" style="212" customWidth="1"/>
    <col min="15888" max="15888" width="2.6640625" style="212" customWidth="1"/>
    <col min="15889" max="15889" width="3.33203125" style="212" customWidth="1"/>
    <col min="15890" max="15890" width="2.6640625" style="212" customWidth="1"/>
    <col min="15891" max="15891" width="3.33203125" style="212" customWidth="1"/>
    <col min="15892" max="15892" width="2.6640625" style="212" customWidth="1"/>
    <col min="15893" max="15893" width="3.33203125" style="212" customWidth="1"/>
    <col min="15894" max="15894" width="2.6640625" style="212" customWidth="1"/>
    <col min="15895" max="15895" width="3.33203125" style="212" customWidth="1"/>
    <col min="15896" max="15896" width="2.6640625" style="212" customWidth="1"/>
    <col min="15897" max="15897" width="3.33203125" style="212" customWidth="1"/>
    <col min="15898" max="15898" width="2.6640625" style="212" customWidth="1"/>
    <col min="15899" max="15899" width="3.33203125" style="212" customWidth="1"/>
    <col min="15900" max="15900" width="2.6640625" style="212" customWidth="1"/>
    <col min="15901" max="15901" width="3.33203125" style="212" customWidth="1"/>
    <col min="15902" max="15902" width="2.6640625" style="212" customWidth="1"/>
    <col min="15903" max="15903" width="3.33203125" style="212" customWidth="1"/>
    <col min="15904" max="15904" width="2.6640625" style="212" customWidth="1"/>
    <col min="15905" max="15905" width="3.33203125" style="212" customWidth="1"/>
    <col min="15906" max="15906" width="2.6640625" style="212" customWidth="1"/>
    <col min="15907" max="15907" width="3.33203125" style="212" customWidth="1"/>
    <col min="15908" max="15908" width="2.6640625" style="212" customWidth="1"/>
    <col min="15909" max="15909" width="2.44140625" style="212" customWidth="1"/>
    <col min="15910" max="15910" width="2.33203125" style="212" customWidth="1"/>
    <col min="15911" max="15911" width="2.44140625" style="212" customWidth="1"/>
    <col min="15912" max="15922" width="4.109375" style="212" customWidth="1"/>
    <col min="15923" max="15923" width="2.44140625" style="212" customWidth="1"/>
    <col min="15924" max="15934" width="4.109375" style="212" customWidth="1"/>
    <col min="15935" max="15935" width="5.88671875" style="212" customWidth="1"/>
    <col min="15936" max="15937" width="6.44140625" style="212" customWidth="1"/>
    <col min="15938" max="15938" width="6.6640625" style="212" customWidth="1"/>
    <col min="15939" max="16128" width="9.109375" style="212"/>
    <col min="16129" max="16129" width="3.44140625" style="212" customWidth="1"/>
    <col min="16130" max="16130" width="17.44140625" style="212" customWidth="1"/>
    <col min="16131" max="16131" width="13" style="212" customWidth="1"/>
    <col min="16132" max="16132" width="5" style="212" customWidth="1"/>
    <col min="16133" max="16133" width="5.21875" style="212" customWidth="1"/>
    <col min="16134" max="16134" width="4.6640625" style="212" customWidth="1"/>
    <col min="16135" max="16135" width="5.44140625" style="212" customWidth="1"/>
    <col min="16136" max="16139" width="4.6640625" style="212" customWidth="1"/>
    <col min="16140" max="16142" width="5" style="212" customWidth="1"/>
    <col min="16143" max="16143" width="3.33203125" style="212" customWidth="1"/>
    <col min="16144" max="16144" width="2.6640625" style="212" customWidth="1"/>
    <col min="16145" max="16145" width="3.33203125" style="212" customWidth="1"/>
    <col min="16146" max="16146" width="2.6640625" style="212" customWidth="1"/>
    <col min="16147" max="16147" width="3.33203125" style="212" customWidth="1"/>
    <col min="16148" max="16148" width="2.6640625" style="212" customWidth="1"/>
    <col min="16149" max="16149" width="3.33203125" style="212" customWidth="1"/>
    <col min="16150" max="16150" width="2.6640625" style="212" customWidth="1"/>
    <col min="16151" max="16151" width="3.33203125" style="212" customWidth="1"/>
    <col min="16152" max="16152" width="2.6640625" style="212" customWidth="1"/>
    <col min="16153" max="16153" width="3.33203125" style="212" customWidth="1"/>
    <col min="16154" max="16154" width="2.6640625" style="212" customWidth="1"/>
    <col min="16155" max="16155" width="3.33203125" style="212" customWidth="1"/>
    <col min="16156" max="16156" width="2.6640625" style="212" customWidth="1"/>
    <col min="16157" max="16157" width="3.33203125" style="212" customWidth="1"/>
    <col min="16158" max="16158" width="2.6640625" style="212" customWidth="1"/>
    <col min="16159" max="16159" width="3.33203125" style="212" customWidth="1"/>
    <col min="16160" max="16160" width="2.6640625" style="212" customWidth="1"/>
    <col min="16161" max="16161" width="3.33203125" style="212" customWidth="1"/>
    <col min="16162" max="16162" width="2.6640625" style="212" customWidth="1"/>
    <col min="16163" max="16163" width="3.33203125" style="212" customWidth="1"/>
    <col min="16164" max="16164" width="2.6640625" style="212" customWidth="1"/>
    <col min="16165" max="16165" width="2.44140625" style="212" customWidth="1"/>
    <col min="16166" max="16166" width="2.33203125" style="212" customWidth="1"/>
    <col min="16167" max="16167" width="2.44140625" style="212" customWidth="1"/>
    <col min="16168" max="16178" width="4.109375" style="212" customWidth="1"/>
    <col min="16179" max="16179" width="2.44140625" style="212" customWidth="1"/>
    <col min="16180" max="16190" width="4.109375" style="212" customWidth="1"/>
    <col min="16191" max="16191" width="5.88671875" style="212" customWidth="1"/>
    <col min="16192" max="16193" width="6.44140625" style="212" customWidth="1"/>
    <col min="16194" max="16194" width="6.6640625" style="212" customWidth="1"/>
    <col min="16195" max="16384" width="9.109375" style="212"/>
  </cols>
  <sheetData>
    <row r="1" spans="1:67" ht="17.399999999999999" x14ac:dyDescent="0.3">
      <c r="A1" s="362" t="s">
        <v>210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H1" s="213"/>
      <c r="AI1" s="213"/>
      <c r="AJ1" s="213"/>
      <c r="AK1" s="33"/>
      <c r="AL1" s="33"/>
      <c r="AM1" s="214"/>
      <c r="AN1" s="380" t="s">
        <v>112</v>
      </c>
      <c r="AO1" s="381"/>
      <c r="AP1" s="215">
        <f>SUM(MAX(K5:K46)*2)</f>
        <v>22</v>
      </c>
      <c r="AQ1" s="382" t="s">
        <v>113</v>
      </c>
      <c r="AR1" s="383"/>
      <c r="AS1" s="384"/>
      <c r="AT1" s="216">
        <f>SUM(ROUND(AP1/100*65,0))</f>
        <v>14</v>
      </c>
      <c r="AU1" s="380" t="s">
        <v>114</v>
      </c>
      <c r="AV1" s="381"/>
      <c r="AW1" s="216">
        <f>MAX(K5:K46)</f>
        <v>11</v>
      </c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7"/>
    </row>
    <row r="2" spans="1:67" ht="24.6" x14ac:dyDescent="0.4">
      <c r="A2" s="362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4"/>
      <c r="AH2" s="34"/>
      <c r="AI2" s="34"/>
      <c r="AJ2" s="34"/>
      <c r="AK2" s="213"/>
      <c r="AL2" s="213"/>
      <c r="AM2" s="213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3"/>
      <c r="BL2" s="213"/>
      <c r="BM2" s="213"/>
      <c r="BN2" s="213"/>
      <c r="BO2" s="217"/>
    </row>
    <row r="3" spans="1:67" ht="15.6" x14ac:dyDescent="0.3">
      <c r="A3" s="371" t="s">
        <v>200</v>
      </c>
      <c r="B3" s="371"/>
      <c r="C3" s="35"/>
      <c r="D3" s="358"/>
      <c r="E3" s="358"/>
      <c r="F3" s="358"/>
      <c r="G3" s="358"/>
      <c r="H3" s="219"/>
      <c r="I3" s="219"/>
      <c r="J3" s="219"/>
      <c r="K3" s="219"/>
      <c r="L3" s="358" t="s">
        <v>115</v>
      </c>
      <c r="M3" s="358"/>
      <c r="N3" s="358"/>
      <c r="O3" s="358"/>
      <c r="P3" s="372" t="s">
        <v>116</v>
      </c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50"/>
      <c r="AL3" s="50"/>
      <c r="AM3" s="50"/>
      <c r="AN3" s="376" t="s">
        <v>117</v>
      </c>
      <c r="AO3" s="376"/>
      <c r="AP3" s="376"/>
      <c r="AQ3" s="376"/>
      <c r="AR3" s="376"/>
      <c r="AS3" s="376"/>
      <c r="AT3" s="376"/>
      <c r="AU3" s="376"/>
      <c r="AV3" s="376"/>
      <c r="AW3" s="376"/>
      <c r="AX3" s="376"/>
      <c r="AY3" s="213"/>
      <c r="AZ3" s="376" t="s">
        <v>118</v>
      </c>
      <c r="BA3" s="376"/>
      <c r="BB3" s="376"/>
      <c r="BC3" s="376"/>
      <c r="BD3" s="376"/>
      <c r="BE3" s="376"/>
      <c r="BF3" s="376"/>
      <c r="BG3" s="376"/>
      <c r="BH3" s="376"/>
      <c r="BI3" s="376"/>
      <c r="BJ3" s="376"/>
      <c r="BK3" s="376"/>
      <c r="BL3" s="376"/>
      <c r="BM3" s="376"/>
      <c r="BN3" s="376"/>
      <c r="BO3" s="217"/>
    </row>
    <row r="4" spans="1:67" ht="22.8" x14ac:dyDescent="0.25">
      <c r="A4" s="220" t="s">
        <v>119</v>
      </c>
      <c r="B4" s="221" t="s">
        <v>120</v>
      </c>
      <c r="C4" s="222" t="s">
        <v>121</v>
      </c>
      <c r="D4" s="223" t="s">
        <v>0</v>
      </c>
      <c r="E4" s="224" t="s">
        <v>122</v>
      </c>
      <c r="F4" s="225" t="s">
        <v>123</v>
      </c>
      <c r="G4" s="225" t="s">
        <v>124</v>
      </c>
      <c r="H4" s="225" t="s">
        <v>125</v>
      </c>
      <c r="I4" s="225" t="s">
        <v>1</v>
      </c>
      <c r="J4" s="225" t="s">
        <v>126</v>
      </c>
      <c r="K4" s="225" t="s">
        <v>127</v>
      </c>
      <c r="L4" s="225" t="s">
        <v>128</v>
      </c>
      <c r="M4" s="225" t="s">
        <v>129</v>
      </c>
      <c r="N4" s="226" t="s">
        <v>187</v>
      </c>
      <c r="O4" s="377">
        <v>1</v>
      </c>
      <c r="P4" s="378"/>
      <c r="Q4" s="375">
        <v>2</v>
      </c>
      <c r="R4" s="379"/>
      <c r="S4" s="379">
        <v>3</v>
      </c>
      <c r="T4" s="379"/>
      <c r="U4" s="379">
        <v>4</v>
      </c>
      <c r="V4" s="379"/>
      <c r="W4" s="379">
        <v>5</v>
      </c>
      <c r="X4" s="379"/>
      <c r="Y4" s="379">
        <v>6</v>
      </c>
      <c r="Z4" s="379"/>
      <c r="AA4" s="379">
        <v>7</v>
      </c>
      <c r="AB4" s="379"/>
      <c r="AC4" s="379">
        <v>8</v>
      </c>
      <c r="AD4" s="379"/>
      <c r="AE4" s="379">
        <v>9</v>
      </c>
      <c r="AF4" s="379"/>
      <c r="AG4" s="374">
        <v>10</v>
      </c>
      <c r="AH4" s="375"/>
      <c r="AI4" s="374">
        <v>11</v>
      </c>
      <c r="AJ4" s="375"/>
      <c r="AK4" s="227"/>
      <c r="AL4" s="227"/>
      <c r="AM4" s="227"/>
      <c r="AN4" s="228">
        <v>1</v>
      </c>
      <c r="AO4" s="228">
        <v>2</v>
      </c>
      <c r="AP4" s="228">
        <v>3</v>
      </c>
      <c r="AQ4" s="228">
        <v>4</v>
      </c>
      <c r="AR4" s="228">
        <v>5</v>
      </c>
      <c r="AS4" s="228">
        <v>6</v>
      </c>
      <c r="AT4" s="228">
        <v>7</v>
      </c>
      <c r="AU4" s="228">
        <v>8</v>
      </c>
      <c r="AV4" s="228">
        <v>9</v>
      </c>
      <c r="AW4" s="228">
        <v>10</v>
      </c>
      <c r="AX4" s="228">
        <v>11</v>
      </c>
      <c r="AY4" s="229"/>
      <c r="AZ4" s="230">
        <v>1</v>
      </c>
      <c r="BA4" s="230">
        <v>2</v>
      </c>
      <c r="BB4" s="230">
        <v>3</v>
      </c>
      <c r="BC4" s="230">
        <v>4</v>
      </c>
      <c r="BD4" s="230">
        <v>5</v>
      </c>
      <c r="BE4" s="230">
        <v>6</v>
      </c>
      <c r="BF4" s="230">
        <v>7</v>
      </c>
      <c r="BG4" s="230">
        <v>8</v>
      </c>
      <c r="BH4" s="230">
        <v>9</v>
      </c>
      <c r="BI4" s="230">
        <v>10</v>
      </c>
      <c r="BJ4" s="230">
        <v>11</v>
      </c>
      <c r="BK4" s="230" t="s">
        <v>130</v>
      </c>
      <c r="BL4" s="231" t="s">
        <v>131</v>
      </c>
      <c r="BM4" s="231" t="s">
        <v>132</v>
      </c>
      <c r="BN4" s="232" t="s">
        <v>133</v>
      </c>
      <c r="BO4" s="217"/>
    </row>
    <row r="5" spans="1:67" ht="13.8" x14ac:dyDescent="0.25">
      <c r="A5" s="295">
        <v>1</v>
      </c>
      <c r="B5" s="296" t="s">
        <v>161</v>
      </c>
      <c r="C5" s="296" t="s">
        <v>159</v>
      </c>
      <c r="D5" s="297" t="s">
        <v>104</v>
      </c>
      <c r="E5" s="298">
        <f>IF(G5=0,0,IF(G5+F5&lt;1000,1000,G5+F5))</f>
        <v>1593</v>
      </c>
      <c r="F5" s="299">
        <f t="shared" ref="F5:F46" si="0">IF(K5=0,0,IF(G5+(IF(H5&gt;-150,(IF(H5&gt;=150,IF(J5&gt;=$AT$1,0,SUM(IF(MAX(O5:AJ5)=999,J5-2,J5)-K5*2*(15+50)%)*10),SUM(IF(MAX(O5:AJ5)=999,J5-2,J5)-K5*2*(H5/10+50)%)*10)),(IF(H5&lt;-150,IF((IF(MAX(O5:AJ5)=999,J5-2,J5)-K5*2*(H5/10+50)%)*10&lt;1,0,(IF(MAX(O5:AJ5)=999,J5-2,J5)-K5*2*(H5/10+50)%)*10))))),(IF(H5&gt;-150,(IF(H5&gt;150,IF(J5&gt;=$AT$1,0,SUM(IF(MAX(O5:AJ5)=999,J5-2,J5)-K5*2*(15+50)%)*10),SUM(IF(MAX(O5:AJ5)=999,J5-2,J5)-K5*2*(H5/10+50)%)*10)),(IF(H5&lt;-150,IF((IF(MAX(O5:AJ5)=999,J5-2,J5)-K5*2*(H5/10+50)%)*10&lt;1,0,(IF(MAX(O5:AJ5)=999,J5-2,J5)-K5*2*(H5/10+50)%)*10)))))))</f>
        <v>0</v>
      </c>
      <c r="G5" s="297">
        <v>1593</v>
      </c>
      <c r="H5" s="300">
        <f t="shared" ref="H5:H46" si="1">SUM(G5-L5)</f>
        <v>268.09090909090901</v>
      </c>
      <c r="I5" s="301">
        <v>1</v>
      </c>
      <c r="J5" s="302">
        <v>18</v>
      </c>
      <c r="K5" s="303">
        <v>11</v>
      </c>
      <c r="L5" s="303">
        <f>SUM(AN5:AX5)/K5</f>
        <v>1324.909090909091</v>
      </c>
      <c r="M5" s="300">
        <f>BK5</f>
        <v>156</v>
      </c>
      <c r="N5" s="304">
        <f>BN5</f>
        <v>146</v>
      </c>
      <c r="O5" s="233">
        <v>22</v>
      </c>
      <c r="P5" s="234">
        <v>2</v>
      </c>
      <c r="Q5" s="235">
        <v>20</v>
      </c>
      <c r="R5" s="234">
        <v>2</v>
      </c>
      <c r="S5" s="236">
        <v>16</v>
      </c>
      <c r="T5" s="237">
        <v>2</v>
      </c>
      <c r="U5" s="238">
        <v>14</v>
      </c>
      <c r="V5" s="237">
        <v>0</v>
      </c>
      <c r="W5" s="236">
        <v>18</v>
      </c>
      <c r="X5" s="237">
        <v>2</v>
      </c>
      <c r="Y5" s="236">
        <v>24</v>
      </c>
      <c r="Z5" s="237">
        <v>2</v>
      </c>
      <c r="AA5" s="236">
        <v>9</v>
      </c>
      <c r="AB5" s="239">
        <v>2</v>
      </c>
      <c r="AC5" s="240">
        <v>19</v>
      </c>
      <c r="AD5" s="241">
        <v>2</v>
      </c>
      <c r="AE5" s="238">
        <v>4</v>
      </c>
      <c r="AF5" s="239">
        <v>0</v>
      </c>
      <c r="AG5" s="238">
        <v>8</v>
      </c>
      <c r="AH5" s="237">
        <v>2</v>
      </c>
      <c r="AI5" s="236">
        <v>3</v>
      </c>
      <c r="AJ5" s="237">
        <v>2</v>
      </c>
      <c r="AK5" s="242"/>
      <c r="AL5" s="243">
        <f t="shared" ref="AL5:AL46" si="2">SUM(P5+R5+T5+V5+X5+Z5+AB5+AD5+AF5+AH5+AJ5)</f>
        <v>18</v>
      </c>
      <c r="AM5" s="242"/>
      <c r="AN5" s="244">
        <f t="shared" ref="AN5:AN46" si="3">IF(B5="BRIVS",0,(LOOKUP(O5,$A$5:$A$46,$G$5:$G$46)))</f>
        <v>1231</v>
      </c>
      <c r="AO5" s="245">
        <f t="shared" ref="AO5:AO46" si="4">IF(B5="BRIVS",0,(LOOKUP(Q5,$A$5:$A$46,$G$5:$G$46)))</f>
        <v>1260</v>
      </c>
      <c r="AP5" s="246">
        <f t="shared" ref="AP5:AP46" si="5">IF(B5="BRIVS",0,(LOOKUP(S5,$A$5:$A$46,$G$5:$G$46)))</f>
        <v>1306</v>
      </c>
      <c r="AQ5" s="245">
        <f t="shared" ref="AQ5:AQ46" si="6">IF(B5="BRIVS",0,(LOOKUP(U5,$A$5:$A$46,$G$5:$G$46)))</f>
        <v>1332</v>
      </c>
      <c r="AR5" s="246">
        <f t="shared" ref="AR5:AR46" si="7">IF(B5="BRIVS",0,(LOOKUP(W5,$A$5:$A$46,$G$5:$G$46)))</f>
        <v>1273</v>
      </c>
      <c r="AS5" s="246">
        <f t="shared" ref="AS5:AS46" si="8">IF(B5="BRIVS",0,(LOOKUP(Y5,$A$5:$A$46,$G$5:$G$46)))</f>
        <v>1222</v>
      </c>
      <c r="AT5" s="246">
        <f t="shared" ref="AT5:AT46" si="9">IF(B5="BRIVS",0,(LOOKUP(AA5,$A$5:$A$46,$G$5:$G$46)))</f>
        <v>1378</v>
      </c>
      <c r="AU5" s="246">
        <f t="shared" ref="AU5:AU46" si="10">IF(B5="BRIVS",0,(LOOKUP(AC5,$A$5:$A$46,$G$5:$G$46)))</f>
        <v>1262</v>
      </c>
      <c r="AV5" s="245">
        <f t="shared" ref="AV5:AV46" si="11">IF(B5="BRIVS",0,(LOOKUP(AE5,$A$5:$A$46,$G$5:$G$46)))</f>
        <v>1441</v>
      </c>
      <c r="AW5" s="246">
        <f t="shared" ref="AW5:AW46" si="12">IF(B5="BRIVS",0,(LOOKUP(AG5,$A$5:$A$46,$G$5:$G$46)))</f>
        <v>1388</v>
      </c>
      <c r="AX5" s="246">
        <f t="shared" ref="AX5:AX46" si="13">IF(B5="BRIVS",0,(LOOKUP(AI5,$A$5:$A$46,$G$5:$G$46)))</f>
        <v>1481</v>
      </c>
      <c r="AY5" s="213"/>
      <c r="AZ5" s="247">
        <f t="shared" ref="AZ5:AZ46" si="14">IF(O5=999,0,(LOOKUP($O5,$A$5:$A$46,$J$5:$J$46)))</f>
        <v>10</v>
      </c>
      <c r="BA5" s="248">
        <f t="shared" ref="BA5:BA46" si="15">IF(Q5=999,0,(LOOKUP($Q5,$A$5:$A$46,$J$5:$J$46)))</f>
        <v>12</v>
      </c>
      <c r="BB5" s="248">
        <f t="shared" ref="BB5:BB46" si="16">IF(S5=999,0,(LOOKUP($S5,$A$5:$A$46,$J$5:$J$46)))</f>
        <v>16</v>
      </c>
      <c r="BC5" s="249">
        <f t="shared" ref="BC5:BC46" si="17">IF(U5=999,0,(LOOKUP($U5,$A$5:$A$46,$J$5:$J$46)))</f>
        <v>12</v>
      </c>
      <c r="BD5" s="248">
        <f t="shared" ref="BD5:BD46" si="18">IF(W5=999,0,(LOOKUP($W5,$A$5:$A$46,$J$5:$J$46)))</f>
        <v>12</v>
      </c>
      <c r="BE5" s="248">
        <f t="shared" ref="BE5:BE46" si="19">IF(Y5=999,0,(LOOKUP($Y5,$A$5:$A$46,$J$5:$J$46)))</f>
        <v>16</v>
      </c>
      <c r="BF5" s="248">
        <f t="shared" ref="BF5:BF46" si="20">IF(AA5=999,0,(LOOKUP($AA5,$A$5:$A$46,$J$5:$J$46)))</f>
        <v>18</v>
      </c>
      <c r="BG5" s="248">
        <f t="shared" ref="BG5:BG46" si="21">IF(AC5=999,0,(LOOKUP($AC5,$A$5:$A$46,$J$5:$J$46)))</f>
        <v>16</v>
      </c>
      <c r="BH5" s="248">
        <f t="shared" ref="BH5:BH46" si="22">IF(AE5=999,0,(LOOKUP($AE5,$A$5:$A$46,$J$5:$J$46)))</f>
        <v>16</v>
      </c>
      <c r="BI5" s="248">
        <f t="shared" ref="BI5:BI46" si="23">IF(AG5=999,0,(LOOKUP($AG5,$A$5:$A$46,$J$5:$J$46)))</f>
        <v>14</v>
      </c>
      <c r="BJ5" s="248">
        <f t="shared" ref="BJ5:BJ46" si="24">IF(AI5=999,0,(LOOKUP($AI5,$A$5:$A$46,$J$5:$J$46)))</f>
        <v>14</v>
      </c>
      <c r="BK5" s="250">
        <f>SUM(AZ5,BA5,BB5,BC5,BD5,BF5,BE5,BG5,BH5,BI5,BJ5)</f>
        <v>156</v>
      </c>
      <c r="BL5" s="249">
        <f>IF($AW$1&gt;8,(IF($AW$1=9,MIN(AZ5:BH5),IF($AW$1=10,MIN(AZ5:BI5),IF($AW$1=11,MIN(AZ5:BJ5))))),(IF($AW$1=4,MIN(AZ5:BC5),IF($AW$1=5,MIN(AZ5:BD5),IF($AW$1=6,MIN(AZ5:BE5),IF($AW$1=7,MIN(AZ5:BF5),IF($AW$1=8,MIN(AZ5:BG5))))))))</f>
        <v>10</v>
      </c>
      <c r="BM5" s="249">
        <f>IF($AW$1&gt;8,(IF($AW$1=9,MAX(AZ5:BH5),IF($AW$1=10,MAX(AZ5:BI5),IF($AW$1=11,MAX(AZ5:BJ5))))),(IF($AW$1=4,MAX(AZ5:BC5),IF($AW$1=5,MAX(AZ5:BD5),IF($AW$1=6,MAX(AZ5:BE5),IF($AW$1=7,MAX(AZ5:BF5),IF($AW$1=8,MAX(AZ5:BG5))))))))</f>
        <v>18</v>
      </c>
      <c r="BN5" s="251">
        <f>SUM($BK5-$BL5)</f>
        <v>146</v>
      </c>
      <c r="BO5" s="217"/>
    </row>
    <row r="6" spans="1:67" ht="13.8" x14ac:dyDescent="0.25">
      <c r="A6" s="252">
        <v>2</v>
      </c>
      <c r="B6" s="253" t="s">
        <v>188</v>
      </c>
      <c r="C6" s="253" t="s">
        <v>8</v>
      </c>
      <c r="D6" s="254" t="s">
        <v>104</v>
      </c>
      <c r="E6" s="255">
        <f>IF(G6=0,0,IF(G6+F6&lt;1000,1000,G6+F6))</f>
        <v>1460</v>
      </c>
      <c r="F6" s="256">
        <f t="shared" si="0"/>
        <v>-23.000000000000007</v>
      </c>
      <c r="G6" s="254">
        <v>1483</v>
      </c>
      <c r="H6" s="257">
        <f t="shared" si="1"/>
        <v>221.18181818181824</v>
      </c>
      <c r="I6" s="258">
        <v>14</v>
      </c>
      <c r="J6" s="259">
        <v>12</v>
      </c>
      <c r="K6" s="260">
        <v>11</v>
      </c>
      <c r="L6" s="261">
        <f>SUM(AN6:AX6)/K6</f>
        <v>1261.8181818181818</v>
      </c>
      <c r="M6" s="257">
        <f>BK6</f>
        <v>130</v>
      </c>
      <c r="N6" s="262">
        <f>BN6</f>
        <v>122</v>
      </c>
      <c r="O6" s="263">
        <v>23</v>
      </c>
      <c r="P6" s="264">
        <v>2</v>
      </c>
      <c r="Q6" s="265">
        <v>24</v>
      </c>
      <c r="R6" s="266">
        <v>0</v>
      </c>
      <c r="S6" s="267">
        <v>28</v>
      </c>
      <c r="T6" s="268">
        <v>0</v>
      </c>
      <c r="U6" s="265">
        <v>39</v>
      </c>
      <c r="V6" s="268">
        <v>2</v>
      </c>
      <c r="W6" s="267">
        <v>25</v>
      </c>
      <c r="X6" s="268">
        <v>2</v>
      </c>
      <c r="Y6" s="267">
        <v>15</v>
      </c>
      <c r="Z6" s="268">
        <v>2</v>
      </c>
      <c r="AA6" s="267">
        <v>14</v>
      </c>
      <c r="AB6" s="266">
        <v>0</v>
      </c>
      <c r="AC6" s="263">
        <v>17</v>
      </c>
      <c r="AD6" s="264">
        <v>2</v>
      </c>
      <c r="AE6" s="269">
        <v>8</v>
      </c>
      <c r="AF6" s="266">
        <v>0</v>
      </c>
      <c r="AG6" s="265">
        <v>12</v>
      </c>
      <c r="AH6" s="268">
        <v>2</v>
      </c>
      <c r="AI6" s="265">
        <v>11</v>
      </c>
      <c r="AJ6" s="268">
        <v>0</v>
      </c>
      <c r="AK6" s="242"/>
      <c r="AL6" s="243">
        <f t="shared" si="2"/>
        <v>12</v>
      </c>
      <c r="AM6" s="242"/>
      <c r="AN6" s="270">
        <f t="shared" si="3"/>
        <v>1230</v>
      </c>
      <c r="AO6" s="249">
        <f t="shared" si="4"/>
        <v>1222</v>
      </c>
      <c r="AP6" s="271">
        <f t="shared" si="5"/>
        <v>1179</v>
      </c>
      <c r="AQ6" s="249">
        <f t="shared" si="6"/>
        <v>1010</v>
      </c>
      <c r="AR6" s="271">
        <f t="shared" si="7"/>
        <v>1220</v>
      </c>
      <c r="AS6" s="271">
        <f t="shared" si="8"/>
        <v>1307</v>
      </c>
      <c r="AT6" s="271">
        <f t="shared" si="9"/>
        <v>1332</v>
      </c>
      <c r="AU6" s="271">
        <f t="shared" si="10"/>
        <v>1279</v>
      </c>
      <c r="AV6" s="249">
        <f t="shared" si="11"/>
        <v>1388</v>
      </c>
      <c r="AW6" s="271">
        <f t="shared" si="12"/>
        <v>1348</v>
      </c>
      <c r="AX6" s="271">
        <f t="shared" si="13"/>
        <v>1365</v>
      </c>
      <c r="AY6" s="213"/>
      <c r="AZ6" s="272">
        <f t="shared" si="14"/>
        <v>8</v>
      </c>
      <c r="BA6" s="271">
        <f t="shared" si="15"/>
        <v>16</v>
      </c>
      <c r="BB6" s="271">
        <f t="shared" si="16"/>
        <v>10</v>
      </c>
      <c r="BC6" s="249">
        <f t="shared" si="17"/>
        <v>10</v>
      </c>
      <c r="BD6" s="271">
        <f t="shared" si="18"/>
        <v>10</v>
      </c>
      <c r="BE6" s="271">
        <f t="shared" si="19"/>
        <v>14</v>
      </c>
      <c r="BF6" s="271">
        <f t="shared" si="20"/>
        <v>12</v>
      </c>
      <c r="BG6" s="271">
        <f t="shared" si="21"/>
        <v>10</v>
      </c>
      <c r="BH6" s="271">
        <f t="shared" si="22"/>
        <v>14</v>
      </c>
      <c r="BI6" s="271">
        <f t="shared" si="23"/>
        <v>12</v>
      </c>
      <c r="BJ6" s="271">
        <f t="shared" si="24"/>
        <v>14</v>
      </c>
      <c r="BK6" s="250">
        <f>SUM(AZ6,BA6,BB6,BC6,BD6,BF6,BE6,BG6,BH6,BI6,BJ6)</f>
        <v>130</v>
      </c>
      <c r="BL6" s="249">
        <f>IF($AW$1&gt;8,(IF($AW$1=9,MIN(AZ6:BH6),IF($AW$1=10,MIN(AZ6:BI6),IF($AW$1=11,MIN(AZ6:BJ6))))),(IF($AW$1=4,MIN(AZ6:BC6),IF($AW$1=5,MIN(AZ6:BD6),IF($AW$1=6,MIN(AZ6:BE6),IF($AW$1=7,MIN(AZ6:BF6),IF($AW$1=8,MIN(AZ6:BG6))))))))</f>
        <v>8</v>
      </c>
      <c r="BM6" s="249">
        <f>IF($AW$1&gt;8,(IF($AW$1=9,MAX(AZ6:BH6),IF($AW$1=10,MAX(AZ6:BI6),IF($AW$1=11,MAX(AZ6:BJ6))))),(IF($AW$1=4,MAX(AZ6:BC6),IF($AW$1=5,MAX(AZ6:BD6),IF($AW$1=6,MAX(AZ6:BE6),IF($AW$1=7,MAX(AZ6:BF6),IF($AW$1=8,MAX(AZ6:BG6))))))))</f>
        <v>16</v>
      </c>
      <c r="BN6" s="251">
        <f>SUM($BK6-$BL6)</f>
        <v>122</v>
      </c>
      <c r="BO6" s="217"/>
    </row>
    <row r="7" spans="1:67" ht="13.8" x14ac:dyDescent="0.25">
      <c r="A7" s="252">
        <v>3</v>
      </c>
      <c r="B7" s="253" t="s">
        <v>163</v>
      </c>
      <c r="C7" s="273" t="s">
        <v>33</v>
      </c>
      <c r="D7" s="254" t="s">
        <v>104</v>
      </c>
      <c r="E7" s="255">
        <f t="shared" ref="E7:E46" si="25">IF(G7=0,0,IF(G7+F7&lt;1000,1000,G7+F7))</f>
        <v>1481</v>
      </c>
      <c r="F7" s="256">
        <f t="shared" si="0"/>
        <v>0</v>
      </c>
      <c r="G7" s="254">
        <v>1481</v>
      </c>
      <c r="H7" s="257">
        <f t="shared" si="1"/>
        <v>183</v>
      </c>
      <c r="I7" s="258">
        <v>7</v>
      </c>
      <c r="J7" s="259">
        <v>14</v>
      </c>
      <c r="K7" s="274">
        <v>11</v>
      </c>
      <c r="L7" s="261">
        <f t="shared" ref="L7:L46" si="26">SUM(AN7:AX7)/K7</f>
        <v>1298</v>
      </c>
      <c r="M7" s="257">
        <f t="shared" ref="M7:M46" si="27">BK7</f>
        <v>136</v>
      </c>
      <c r="N7" s="262">
        <f t="shared" ref="N7:N46" si="28">BN7</f>
        <v>130</v>
      </c>
      <c r="O7" s="263">
        <v>24</v>
      </c>
      <c r="P7" s="264">
        <v>0</v>
      </c>
      <c r="Q7" s="265">
        <v>42</v>
      </c>
      <c r="R7" s="266">
        <v>2</v>
      </c>
      <c r="S7" s="267">
        <v>32</v>
      </c>
      <c r="T7" s="268">
        <v>2</v>
      </c>
      <c r="U7" s="265">
        <v>20</v>
      </c>
      <c r="V7" s="268">
        <v>2</v>
      </c>
      <c r="W7" s="267">
        <v>5</v>
      </c>
      <c r="X7" s="268">
        <v>0</v>
      </c>
      <c r="Y7" s="267">
        <v>10</v>
      </c>
      <c r="Z7" s="268">
        <v>2</v>
      </c>
      <c r="AA7" s="267">
        <v>18</v>
      </c>
      <c r="AB7" s="266">
        <v>2</v>
      </c>
      <c r="AC7" s="263">
        <v>8</v>
      </c>
      <c r="AD7" s="264">
        <v>2</v>
      </c>
      <c r="AE7" s="269">
        <v>19</v>
      </c>
      <c r="AF7" s="266">
        <v>0</v>
      </c>
      <c r="AG7" s="265">
        <v>14</v>
      </c>
      <c r="AH7" s="268">
        <v>2</v>
      </c>
      <c r="AI7" s="265">
        <v>1</v>
      </c>
      <c r="AJ7" s="268">
        <v>0</v>
      </c>
      <c r="AK7" s="242"/>
      <c r="AL7" s="243">
        <f t="shared" si="2"/>
        <v>14</v>
      </c>
      <c r="AM7" s="242"/>
      <c r="AN7" s="270">
        <f t="shared" si="3"/>
        <v>1222</v>
      </c>
      <c r="AO7" s="249">
        <f t="shared" si="4"/>
        <v>1000</v>
      </c>
      <c r="AP7" s="271">
        <f t="shared" si="5"/>
        <v>1153</v>
      </c>
      <c r="AQ7" s="249">
        <f t="shared" si="6"/>
        <v>1260</v>
      </c>
      <c r="AR7" s="271">
        <f t="shared" si="7"/>
        <v>1422</v>
      </c>
      <c r="AS7" s="271">
        <f t="shared" si="8"/>
        <v>1373</v>
      </c>
      <c r="AT7" s="271">
        <f t="shared" si="9"/>
        <v>1273</v>
      </c>
      <c r="AU7" s="271">
        <f t="shared" si="10"/>
        <v>1388</v>
      </c>
      <c r="AV7" s="249">
        <f t="shared" si="11"/>
        <v>1262</v>
      </c>
      <c r="AW7" s="271">
        <f t="shared" si="12"/>
        <v>1332</v>
      </c>
      <c r="AX7" s="271">
        <f t="shared" si="13"/>
        <v>1593</v>
      </c>
      <c r="AY7" s="213"/>
      <c r="AZ7" s="272">
        <f t="shared" si="14"/>
        <v>16</v>
      </c>
      <c r="BA7" s="271">
        <f t="shared" si="15"/>
        <v>6</v>
      </c>
      <c r="BB7" s="271">
        <f t="shared" si="16"/>
        <v>8</v>
      </c>
      <c r="BC7" s="249">
        <f t="shared" si="17"/>
        <v>12</v>
      </c>
      <c r="BD7" s="271">
        <f t="shared" si="18"/>
        <v>10</v>
      </c>
      <c r="BE7" s="271">
        <f t="shared" si="19"/>
        <v>12</v>
      </c>
      <c r="BF7" s="271">
        <f t="shared" si="20"/>
        <v>12</v>
      </c>
      <c r="BG7" s="271">
        <f t="shared" si="21"/>
        <v>14</v>
      </c>
      <c r="BH7" s="271">
        <f t="shared" si="22"/>
        <v>16</v>
      </c>
      <c r="BI7" s="271">
        <f t="shared" si="23"/>
        <v>12</v>
      </c>
      <c r="BJ7" s="271">
        <f t="shared" si="24"/>
        <v>18</v>
      </c>
      <c r="BK7" s="250">
        <f t="shared" ref="BK7:BK46" si="29">SUM(AZ7,BA7,BB7,BC7,BD7,BF7,BE7,BG7,BH7,BI7,BJ7)</f>
        <v>136</v>
      </c>
      <c r="BL7" s="249">
        <f t="shared" ref="BL7:BL46" si="30">IF($AW$1&gt;8,(IF($AW$1=9,MIN(AZ7:BH7),IF($AW$1=10,MIN(AZ7:BI7),IF($AW$1=11,MIN(AZ7:BJ7))))),(IF($AW$1=4,MIN(AZ7:BC7),IF($AW$1=5,MIN(AZ7:BD7),IF($AW$1=6,MIN(AZ7:BE7),IF($AW$1=7,MIN(AZ7:BF7),IF($AW$1=8,MIN(AZ7:BG7))))))))</f>
        <v>6</v>
      </c>
      <c r="BM7" s="249">
        <f t="shared" ref="BM7:BM46" si="31">IF($AW$1&gt;8,(IF($AW$1=9,MAX(AZ7:BH7),IF($AW$1=10,MAX(AZ7:BI7),IF($AW$1=11,MAX(AZ7:BJ7))))),(IF($AW$1=4,MAX(AZ7:BC7),IF($AW$1=5,MAX(AZ7:BD7),IF($AW$1=6,MAX(AZ7:BE7),IF($AW$1=7,MAX(AZ7:BF7),IF($AW$1=8,MAX(AZ7:BG7))))))))</f>
        <v>18</v>
      </c>
      <c r="BN7" s="251">
        <f t="shared" ref="BN7:BN46" si="32">SUM($BK7-$BL7)</f>
        <v>130</v>
      </c>
      <c r="BO7" s="217"/>
    </row>
    <row r="8" spans="1:67" ht="13.8" x14ac:dyDescent="0.25">
      <c r="A8" s="252">
        <v>4</v>
      </c>
      <c r="B8" s="253" t="s">
        <v>26</v>
      </c>
      <c r="C8" s="273" t="s">
        <v>27</v>
      </c>
      <c r="D8" s="254" t="s">
        <v>104</v>
      </c>
      <c r="E8" s="255">
        <f t="shared" si="25"/>
        <v>1441</v>
      </c>
      <c r="F8" s="256">
        <f t="shared" si="0"/>
        <v>0</v>
      </c>
      <c r="G8" s="254">
        <v>1441</v>
      </c>
      <c r="H8" s="257">
        <f t="shared" si="1"/>
        <v>202.36363636363626</v>
      </c>
      <c r="I8" s="258">
        <v>6</v>
      </c>
      <c r="J8" s="259">
        <v>16</v>
      </c>
      <c r="K8" s="260">
        <v>11</v>
      </c>
      <c r="L8" s="261">
        <f t="shared" si="26"/>
        <v>1238.6363636363637</v>
      </c>
      <c r="M8" s="257">
        <f t="shared" si="27"/>
        <v>132</v>
      </c>
      <c r="N8" s="262">
        <f t="shared" si="28"/>
        <v>128</v>
      </c>
      <c r="O8" s="263">
        <v>25</v>
      </c>
      <c r="P8" s="264">
        <v>2</v>
      </c>
      <c r="Q8" s="265">
        <v>29</v>
      </c>
      <c r="R8" s="266">
        <v>0</v>
      </c>
      <c r="S8" s="267">
        <v>31</v>
      </c>
      <c r="T8" s="268">
        <v>0</v>
      </c>
      <c r="U8" s="265">
        <v>37</v>
      </c>
      <c r="V8" s="268">
        <v>2</v>
      </c>
      <c r="W8" s="267">
        <v>41</v>
      </c>
      <c r="X8" s="268">
        <v>2</v>
      </c>
      <c r="Y8" s="267">
        <v>28</v>
      </c>
      <c r="Z8" s="268">
        <v>2</v>
      </c>
      <c r="AA8" s="267">
        <v>24</v>
      </c>
      <c r="AB8" s="266">
        <v>2</v>
      </c>
      <c r="AC8" s="263">
        <v>7</v>
      </c>
      <c r="AD8" s="264">
        <v>2</v>
      </c>
      <c r="AE8" s="269">
        <v>1</v>
      </c>
      <c r="AF8" s="266">
        <v>2</v>
      </c>
      <c r="AG8" s="265">
        <v>19</v>
      </c>
      <c r="AH8" s="268">
        <v>2</v>
      </c>
      <c r="AI8" s="265">
        <v>9</v>
      </c>
      <c r="AJ8" s="268">
        <v>0</v>
      </c>
      <c r="AK8" s="242"/>
      <c r="AL8" s="243">
        <f t="shared" si="2"/>
        <v>16</v>
      </c>
      <c r="AM8" s="242"/>
      <c r="AN8" s="270">
        <f t="shared" si="3"/>
        <v>1220</v>
      </c>
      <c r="AO8" s="249">
        <f t="shared" si="4"/>
        <v>1173</v>
      </c>
      <c r="AP8" s="271">
        <f t="shared" si="5"/>
        <v>1158</v>
      </c>
      <c r="AQ8" s="249">
        <f t="shared" si="6"/>
        <v>1035</v>
      </c>
      <c r="AR8" s="271">
        <f t="shared" si="7"/>
        <v>1004</v>
      </c>
      <c r="AS8" s="271">
        <f t="shared" si="8"/>
        <v>1179</v>
      </c>
      <c r="AT8" s="271">
        <f t="shared" si="9"/>
        <v>1222</v>
      </c>
      <c r="AU8" s="271">
        <f t="shared" si="10"/>
        <v>1401</v>
      </c>
      <c r="AV8" s="249">
        <f t="shared" si="11"/>
        <v>1593</v>
      </c>
      <c r="AW8" s="271">
        <f t="shared" si="12"/>
        <v>1262</v>
      </c>
      <c r="AX8" s="271">
        <f t="shared" si="13"/>
        <v>1378</v>
      </c>
      <c r="AY8" s="213"/>
      <c r="AZ8" s="272">
        <f t="shared" si="14"/>
        <v>10</v>
      </c>
      <c r="BA8" s="271">
        <f t="shared" si="15"/>
        <v>10</v>
      </c>
      <c r="BB8" s="271">
        <f t="shared" si="16"/>
        <v>10</v>
      </c>
      <c r="BC8" s="249">
        <f t="shared" si="17"/>
        <v>8</v>
      </c>
      <c r="BD8" s="271">
        <f t="shared" si="18"/>
        <v>4</v>
      </c>
      <c r="BE8" s="271">
        <f t="shared" si="19"/>
        <v>10</v>
      </c>
      <c r="BF8" s="271">
        <f t="shared" si="20"/>
        <v>16</v>
      </c>
      <c r="BG8" s="271">
        <f t="shared" si="21"/>
        <v>12</v>
      </c>
      <c r="BH8" s="271">
        <f t="shared" si="22"/>
        <v>18</v>
      </c>
      <c r="BI8" s="271">
        <f t="shared" si="23"/>
        <v>16</v>
      </c>
      <c r="BJ8" s="271">
        <f t="shared" si="24"/>
        <v>18</v>
      </c>
      <c r="BK8" s="250">
        <f t="shared" si="29"/>
        <v>132</v>
      </c>
      <c r="BL8" s="249">
        <f t="shared" si="30"/>
        <v>4</v>
      </c>
      <c r="BM8" s="249">
        <f t="shared" si="31"/>
        <v>18</v>
      </c>
      <c r="BN8" s="251">
        <f t="shared" si="32"/>
        <v>128</v>
      </c>
      <c r="BO8" s="217"/>
    </row>
    <row r="9" spans="1:67" ht="13.8" x14ac:dyDescent="0.25">
      <c r="A9" s="252">
        <v>5</v>
      </c>
      <c r="B9" s="253" t="s">
        <v>201</v>
      </c>
      <c r="C9" s="273" t="s">
        <v>37</v>
      </c>
      <c r="D9" s="254" t="s">
        <v>104</v>
      </c>
      <c r="E9" s="255">
        <f t="shared" si="25"/>
        <v>1379</v>
      </c>
      <c r="F9" s="256">
        <f t="shared" si="0"/>
        <v>-43.000000000000007</v>
      </c>
      <c r="G9" s="254">
        <v>1422</v>
      </c>
      <c r="H9" s="257">
        <f t="shared" si="1"/>
        <v>154.5454545454545</v>
      </c>
      <c r="I9" s="258">
        <v>25</v>
      </c>
      <c r="J9" s="259">
        <v>10</v>
      </c>
      <c r="K9" s="275">
        <v>11</v>
      </c>
      <c r="L9" s="261">
        <f t="shared" si="26"/>
        <v>1267.4545454545455</v>
      </c>
      <c r="M9" s="257">
        <f t="shared" si="27"/>
        <v>128</v>
      </c>
      <c r="N9" s="262">
        <f t="shared" si="28"/>
        <v>122</v>
      </c>
      <c r="O9" s="263">
        <v>26</v>
      </c>
      <c r="P9" s="264">
        <v>2</v>
      </c>
      <c r="Q9" s="265">
        <v>32</v>
      </c>
      <c r="R9" s="266">
        <v>2</v>
      </c>
      <c r="S9" s="267">
        <v>18</v>
      </c>
      <c r="T9" s="268">
        <v>2</v>
      </c>
      <c r="U9" s="265">
        <v>19</v>
      </c>
      <c r="V9" s="268">
        <v>0</v>
      </c>
      <c r="W9" s="267">
        <v>3</v>
      </c>
      <c r="X9" s="268">
        <v>2</v>
      </c>
      <c r="Y9" s="267">
        <v>7</v>
      </c>
      <c r="Z9" s="268">
        <v>0</v>
      </c>
      <c r="AA9" s="267">
        <v>8</v>
      </c>
      <c r="AB9" s="266">
        <v>0</v>
      </c>
      <c r="AC9" s="263">
        <v>12</v>
      </c>
      <c r="AD9" s="264">
        <v>0</v>
      </c>
      <c r="AE9" s="269">
        <v>15</v>
      </c>
      <c r="AF9" s="266">
        <v>0</v>
      </c>
      <c r="AG9" s="265">
        <v>40</v>
      </c>
      <c r="AH9" s="268">
        <v>2</v>
      </c>
      <c r="AI9" s="265">
        <v>33</v>
      </c>
      <c r="AJ9" s="268">
        <v>0</v>
      </c>
      <c r="AK9" s="242"/>
      <c r="AL9" s="243">
        <f t="shared" si="2"/>
        <v>10</v>
      </c>
      <c r="AM9" s="242"/>
      <c r="AN9" s="270">
        <f t="shared" si="3"/>
        <v>1187</v>
      </c>
      <c r="AO9" s="249">
        <f t="shared" si="4"/>
        <v>1153</v>
      </c>
      <c r="AP9" s="271">
        <f t="shared" si="5"/>
        <v>1273</v>
      </c>
      <c r="AQ9" s="249">
        <f t="shared" si="6"/>
        <v>1262</v>
      </c>
      <c r="AR9" s="271">
        <f t="shared" si="7"/>
        <v>1481</v>
      </c>
      <c r="AS9" s="271">
        <f t="shared" si="8"/>
        <v>1401</v>
      </c>
      <c r="AT9" s="271">
        <f t="shared" si="9"/>
        <v>1388</v>
      </c>
      <c r="AU9" s="271">
        <f t="shared" si="10"/>
        <v>1348</v>
      </c>
      <c r="AV9" s="249">
        <f t="shared" si="11"/>
        <v>1307</v>
      </c>
      <c r="AW9" s="271">
        <f t="shared" si="12"/>
        <v>1010</v>
      </c>
      <c r="AX9" s="271">
        <f t="shared" si="13"/>
        <v>1132</v>
      </c>
      <c r="AY9" s="213"/>
      <c r="AZ9" s="272">
        <f t="shared" si="14"/>
        <v>6</v>
      </c>
      <c r="BA9" s="271">
        <f t="shared" si="15"/>
        <v>8</v>
      </c>
      <c r="BB9" s="271">
        <f t="shared" si="16"/>
        <v>12</v>
      </c>
      <c r="BC9" s="249">
        <f t="shared" si="17"/>
        <v>16</v>
      </c>
      <c r="BD9" s="271">
        <f t="shared" si="18"/>
        <v>14</v>
      </c>
      <c r="BE9" s="271">
        <f t="shared" si="19"/>
        <v>12</v>
      </c>
      <c r="BF9" s="271">
        <f t="shared" si="20"/>
        <v>14</v>
      </c>
      <c r="BG9" s="271">
        <f t="shared" si="21"/>
        <v>12</v>
      </c>
      <c r="BH9" s="271">
        <f t="shared" si="22"/>
        <v>14</v>
      </c>
      <c r="BI9" s="271">
        <f t="shared" si="23"/>
        <v>8</v>
      </c>
      <c r="BJ9" s="271">
        <f t="shared" si="24"/>
        <v>12</v>
      </c>
      <c r="BK9" s="250">
        <f t="shared" si="29"/>
        <v>128</v>
      </c>
      <c r="BL9" s="249">
        <f t="shared" si="30"/>
        <v>6</v>
      </c>
      <c r="BM9" s="249">
        <f t="shared" si="31"/>
        <v>16</v>
      </c>
      <c r="BN9" s="251">
        <f t="shared" si="32"/>
        <v>122</v>
      </c>
      <c r="BO9" s="217"/>
    </row>
    <row r="10" spans="1:67" ht="13.8" x14ac:dyDescent="0.25">
      <c r="A10" s="252">
        <v>6</v>
      </c>
      <c r="B10" s="253" t="s">
        <v>2</v>
      </c>
      <c r="C10" s="273" t="s">
        <v>6</v>
      </c>
      <c r="D10" s="254"/>
      <c r="E10" s="255">
        <f t="shared" si="25"/>
        <v>1390</v>
      </c>
      <c r="F10" s="256">
        <f t="shared" si="0"/>
        <v>-23.000000000000007</v>
      </c>
      <c r="G10" s="254">
        <v>1413</v>
      </c>
      <c r="H10" s="257">
        <f t="shared" si="1"/>
        <v>198.81818181818176</v>
      </c>
      <c r="I10" s="258">
        <v>16</v>
      </c>
      <c r="J10" s="259">
        <v>12</v>
      </c>
      <c r="K10" s="260">
        <v>11</v>
      </c>
      <c r="L10" s="261">
        <f t="shared" si="26"/>
        <v>1214.1818181818182</v>
      </c>
      <c r="M10" s="257">
        <f t="shared" si="27"/>
        <v>120</v>
      </c>
      <c r="N10" s="262">
        <f t="shared" si="28"/>
        <v>114</v>
      </c>
      <c r="O10" s="263">
        <v>27</v>
      </c>
      <c r="P10" s="264">
        <v>2</v>
      </c>
      <c r="Q10" s="265">
        <v>31</v>
      </c>
      <c r="R10" s="266">
        <v>2</v>
      </c>
      <c r="S10" s="267">
        <v>19</v>
      </c>
      <c r="T10" s="268">
        <v>0</v>
      </c>
      <c r="U10" s="265">
        <v>25</v>
      </c>
      <c r="V10" s="268">
        <v>0</v>
      </c>
      <c r="W10" s="267">
        <v>15</v>
      </c>
      <c r="X10" s="268">
        <v>0</v>
      </c>
      <c r="Y10" s="267">
        <v>42</v>
      </c>
      <c r="Z10" s="268">
        <v>2</v>
      </c>
      <c r="AA10" s="267">
        <v>12</v>
      </c>
      <c r="AB10" s="266">
        <v>0</v>
      </c>
      <c r="AC10" s="263">
        <v>37</v>
      </c>
      <c r="AD10" s="264">
        <v>2</v>
      </c>
      <c r="AE10" s="269">
        <v>21</v>
      </c>
      <c r="AF10" s="266">
        <v>2</v>
      </c>
      <c r="AG10" s="265">
        <v>10</v>
      </c>
      <c r="AH10" s="268">
        <v>0</v>
      </c>
      <c r="AI10" s="265">
        <v>22</v>
      </c>
      <c r="AJ10" s="268">
        <v>2</v>
      </c>
      <c r="AK10" s="242"/>
      <c r="AL10" s="243">
        <f t="shared" si="2"/>
        <v>12</v>
      </c>
      <c r="AM10" s="242"/>
      <c r="AN10" s="270">
        <f t="shared" si="3"/>
        <v>1182</v>
      </c>
      <c r="AO10" s="249">
        <f t="shared" si="4"/>
        <v>1158</v>
      </c>
      <c r="AP10" s="271">
        <f t="shared" si="5"/>
        <v>1262</v>
      </c>
      <c r="AQ10" s="249">
        <f t="shared" si="6"/>
        <v>1220</v>
      </c>
      <c r="AR10" s="271">
        <f t="shared" si="7"/>
        <v>1307</v>
      </c>
      <c r="AS10" s="271">
        <f t="shared" si="8"/>
        <v>1000</v>
      </c>
      <c r="AT10" s="271">
        <f t="shared" si="9"/>
        <v>1348</v>
      </c>
      <c r="AU10" s="271">
        <f t="shared" si="10"/>
        <v>1035</v>
      </c>
      <c r="AV10" s="249">
        <f t="shared" si="11"/>
        <v>1240</v>
      </c>
      <c r="AW10" s="271">
        <f t="shared" si="12"/>
        <v>1373</v>
      </c>
      <c r="AX10" s="271">
        <f t="shared" si="13"/>
        <v>1231</v>
      </c>
      <c r="AY10" s="213"/>
      <c r="AZ10" s="272">
        <f t="shared" si="14"/>
        <v>12</v>
      </c>
      <c r="BA10" s="271">
        <f t="shared" si="15"/>
        <v>10</v>
      </c>
      <c r="BB10" s="271">
        <f t="shared" si="16"/>
        <v>16</v>
      </c>
      <c r="BC10" s="249">
        <f t="shared" si="17"/>
        <v>10</v>
      </c>
      <c r="BD10" s="271">
        <f t="shared" si="18"/>
        <v>14</v>
      </c>
      <c r="BE10" s="271">
        <f t="shared" si="19"/>
        <v>6</v>
      </c>
      <c r="BF10" s="271">
        <f t="shared" si="20"/>
        <v>12</v>
      </c>
      <c r="BG10" s="271">
        <f t="shared" si="21"/>
        <v>8</v>
      </c>
      <c r="BH10" s="271">
        <f t="shared" si="22"/>
        <v>10</v>
      </c>
      <c r="BI10" s="271">
        <f t="shared" si="23"/>
        <v>12</v>
      </c>
      <c r="BJ10" s="271">
        <f t="shared" si="24"/>
        <v>10</v>
      </c>
      <c r="BK10" s="250">
        <f t="shared" si="29"/>
        <v>120</v>
      </c>
      <c r="BL10" s="249">
        <f t="shared" si="30"/>
        <v>6</v>
      </c>
      <c r="BM10" s="249">
        <f t="shared" si="31"/>
        <v>16</v>
      </c>
      <c r="BN10" s="251">
        <f t="shared" si="32"/>
        <v>114</v>
      </c>
      <c r="BO10" s="217"/>
    </row>
    <row r="11" spans="1:67" ht="13.8" x14ac:dyDescent="0.25">
      <c r="A11" s="252">
        <v>7</v>
      </c>
      <c r="B11" s="253" t="s">
        <v>202</v>
      </c>
      <c r="C11" s="273" t="s">
        <v>203</v>
      </c>
      <c r="D11" s="254"/>
      <c r="E11" s="255">
        <f t="shared" si="25"/>
        <v>1386.84</v>
      </c>
      <c r="F11" s="256">
        <f t="shared" si="0"/>
        <v>-14.160000000000004</v>
      </c>
      <c r="G11" s="254">
        <v>1401</v>
      </c>
      <c r="H11" s="257">
        <f t="shared" si="1"/>
        <v>109.81818181818176</v>
      </c>
      <c r="I11" s="258">
        <v>11</v>
      </c>
      <c r="J11" s="259">
        <v>12</v>
      </c>
      <c r="K11" s="260">
        <v>11</v>
      </c>
      <c r="L11" s="261">
        <f t="shared" si="26"/>
        <v>1291.1818181818182</v>
      </c>
      <c r="M11" s="257">
        <f t="shared" si="27"/>
        <v>144</v>
      </c>
      <c r="N11" s="262">
        <f t="shared" si="28"/>
        <v>138</v>
      </c>
      <c r="O11" s="263">
        <v>28</v>
      </c>
      <c r="P11" s="264">
        <v>2</v>
      </c>
      <c r="Q11" s="265">
        <v>34</v>
      </c>
      <c r="R11" s="266">
        <v>2</v>
      </c>
      <c r="S11" s="267">
        <v>24</v>
      </c>
      <c r="T11" s="268">
        <v>2</v>
      </c>
      <c r="U11" s="265">
        <v>9</v>
      </c>
      <c r="V11" s="268">
        <v>0</v>
      </c>
      <c r="W11" s="267">
        <v>21</v>
      </c>
      <c r="X11" s="268">
        <v>2</v>
      </c>
      <c r="Y11" s="267">
        <v>5</v>
      </c>
      <c r="Z11" s="268">
        <v>2</v>
      </c>
      <c r="AA11" s="267">
        <v>19</v>
      </c>
      <c r="AB11" s="266">
        <v>0</v>
      </c>
      <c r="AC11" s="263">
        <v>4</v>
      </c>
      <c r="AD11" s="264">
        <v>0</v>
      </c>
      <c r="AE11" s="269">
        <v>12</v>
      </c>
      <c r="AF11" s="266">
        <v>2</v>
      </c>
      <c r="AG11" s="265">
        <v>16</v>
      </c>
      <c r="AH11" s="268">
        <v>0</v>
      </c>
      <c r="AI11" s="265">
        <v>15</v>
      </c>
      <c r="AJ11" s="268">
        <v>0</v>
      </c>
      <c r="AK11" s="242"/>
      <c r="AL11" s="243">
        <f t="shared" si="2"/>
        <v>12</v>
      </c>
      <c r="AM11" s="242"/>
      <c r="AN11" s="270">
        <f t="shared" si="3"/>
        <v>1179</v>
      </c>
      <c r="AO11" s="249">
        <f t="shared" si="4"/>
        <v>1098</v>
      </c>
      <c r="AP11" s="271">
        <f t="shared" si="5"/>
        <v>1222</v>
      </c>
      <c r="AQ11" s="249">
        <f t="shared" si="6"/>
        <v>1378</v>
      </c>
      <c r="AR11" s="271">
        <f t="shared" si="7"/>
        <v>1240</v>
      </c>
      <c r="AS11" s="271">
        <f t="shared" si="8"/>
        <v>1422</v>
      </c>
      <c r="AT11" s="271">
        <f t="shared" si="9"/>
        <v>1262</v>
      </c>
      <c r="AU11" s="271">
        <f t="shared" si="10"/>
        <v>1441</v>
      </c>
      <c r="AV11" s="249">
        <f t="shared" si="11"/>
        <v>1348</v>
      </c>
      <c r="AW11" s="271">
        <f t="shared" si="12"/>
        <v>1306</v>
      </c>
      <c r="AX11" s="271">
        <f t="shared" si="13"/>
        <v>1307</v>
      </c>
      <c r="AY11" s="213"/>
      <c r="AZ11" s="272">
        <f t="shared" si="14"/>
        <v>10</v>
      </c>
      <c r="BA11" s="271">
        <f t="shared" si="15"/>
        <v>6</v>
      </c>
      <c r="BB11" s="271">
        <f t="shared" si="16"/>
        <v>16</v>
      </c>
      <c r="BC11" s="249">
        <f t="shared" si="17"/>
        <v>18</v>
      </c>
      <c r="BD11" s="271">
        <f t="shared" si="18"/>
        <v>10</v>
      </c>
      <c r="BE11" s="271">
        <f t="shared" si="19"/>
        <v>10</v>
      </c>
      <c r="BF11" s="271">
        <f t="shared" si="20"/>
        <v>16</v>
      </c>
      <c r="BG11" s="271">
        <f t="shared" si="21"/>
        <v>16</v>
      </c>
      <c r="BH11" s="271">
        <f t="shared" si="22"/>
        <v>12</v>
      </c>
      <c r="BI11" s="271">
        <f t="shared" si="23"/>
        <v>16</v>
      </c>
      <c r="BJ11" s="271">
        <f t="shared" si="24"/>
        <v>14</v>
      </c>
      <c r="BK11" s="250">
        <f t="shared" si="29"/>
        <v>144</v>
      </c>
      <c r="BL11" s="249">
        <f t="shared" si="30"/>
        <v>6</v>
      </c>
      <c r="BM11" s="249">
        <f t="shared" si="31"/>
        <v>18</v>
      </c>
      <c r="BN11" s="251">
        <f t="shared" si="32"/>
        <v>138</v>
      </c>
      <c r="BO11" s="217"/>
    </row>
    <row r="12" spans="1:67" ht="13.8" x14ac:dyDescent="0.25">
      <c r="A12" s="252">
        <v>8</v>
      </c>
      <c r="B12" s="253" t="s">
        <v>164</v>
      </c>
      <c r="C12" s="273" t="s">
        <v>27</v>
      </c>
      <c r="D12" s="276" t="s">
        <v>104</v>
      </c>
      <c r="E12" s="255">
        <f t="shared" si="25"/>
        <v>1397.08</v>
      </c>
      <c r="F12" s="256">
        <f t="shared" si="0"/>
        <v>9.0800000000000125</v>
      </c>
      <c r="G12" s="254">
        <v>1388</v>
      </c>
      <c r="H12" s="257">
        <f t="shared" si="1"/>
        <v>95.090909090909008</v>
      </c>
      <c r="I12" s="258">
        <v>8</v>
      </c>
      <c r="J12" s="259">
        <v>14</v>
      </c>
      <c r="K12" s="260">
        <v>11</v>
      </c>
      <c r="L12" s="261">
        <f t="shared" si="26"/>
        <v>1292.909090909091</v>
      </c>
      <c r="M12" s="257">
        <f t="shared" si="27"/>
        <v>122</v>
      </c>
      <c r="N12" s="262">
        <f t="shared" si="28"/>
        <v>116</v>
      </c>
      <c r="O12" s="263">
        <v>29</v>
      </c>
      <c r="P12" s="264">
        <v>0</v>
      </c>
      <c r="Q12" s="265">
        <v>23</v>
      </c>
      <c r="R12" s="266">
        <v>2</v>
      </c>
      <c r="S12" s="267">
        <v>33</v>
      </c>
      <c r="T12" s="268">
        <v>2</v>
      </c>
      <c r="U12" s="265">
        <v>28</v>
      </c>
      <c r="V12" s="268">
        <v>0</v>
      </c>
      <c r="W12" s="267">
        <v>34</v>
      </c>
      <c r="X12" s="268">
        <v>2</v>
      </c>
      <c r="Y12" s="267">
        <v>31</v>
      </c>
      <c r="Z12" s="268">
        <v>2</v>
      </c>
      <c r="AA12" s="267">
        <v>5</v>
      </c>
      <c r="AB12" s="266">
        <v>2</v>
      </c>
      <c r="AC12" s="263">
        <v>3</v>
      </c>
      <c r="AD12" s="264">
        <v>0</v>
      </c>
      <c r="AE12" s="269">
        <v>2</v>
      </c>
      <c r="AF12" s="266">
        <v>2</v>
      </c>
      <c r="AG12" s="265">
        <v>1</v>
      </c>
      <c r="AH12" s="268">
        <v>0</v>
      </c>
      <c r="AI12" s="265">
        <v>18</v>
      </c>
      <c r="AJ12" s="268">
        <v>2</v>
      </c>
      <c r="AK12" s="242"/>
      <c r="AL12" s="243">
        <f t="shared" si="2"/>
        <v>14</v>
      </c>
      <c r="AM12" s="242"/>
      <c r="AN12" s="270">
        <f t="shared" si="3"/>
        <v>1173</v>
      </c>
      <c r="AO12" s="249">
        <f t="shared" si="4"/>
        <v>1230</v>
      </c>
      <c r="AP12" s="271">
        <f t="shared" si="5"/>
        <v>1132</v>
      </c>
      <c r="AQ12" s="249">
        <f t="shared" si="6"/>
        <v>1179</v>
      </c>
      <c r="AR12" s="271">
        <f t="shared" si="7"/>
        <v>1098</v>
      </c>
      <c r="AS12" s="271">
        <f t="shared" si="8"/>
        <v>1158</v>
      </c>
      <c r="AT12" s="271">
        <f t="shared" si="9"/>
        <v>1422</v>
      </c>
      <c r="AU12" s="271">
        <f t="shared" si="10"/>
        <v>1481</v>
      </c>
      <c r="AV12" s="249">
        <f t="shared" si="11"/>
        <v>1483</v>
      </c>
      <c r="AW12" s="271">
        <f t="shared" si="12"/>
        <v>1593</v>
      </c>
      <c r="AX12" s="271">
        <f t="shared" si="13"/>
        <v>1273</v>
      </c>
      <c r="AY12" s="213"/>
      <c r="AZ12" s="272">
        <f t="shared" si="14"/>
        <v>10</v>
      </c>
      <c r="BA12" s="271">
        <f t="shared" si="15"/>
        <v>8</v>
      </c>
      <c r="BB12" s="271">
        <f t="shared" si="16"/>
        <v>12</v>
      </c>
      <c r="BC12" s="249">
        <f t="shared" si="17"/>
        <v>10</v>
      </c>
      <c r="BD12" s="271">
        <f t="shared" si="18"/>
        <v>6</v>
      </c>
      <c r="BE12" s="271">
        <f t="shared" si="19"/>
        <v>10</v>
      </c>
      <c r="BF12" s="271">
        <f t="shared" si="20"/>
        <v>10</v>
      </c>
      <c r="BG12" s="271">
        <f t="shared" si="21"/>
        <v>14</v>
      </c>
      <c r="BH12" s="271">
        <f t="shared" si="22"/>
        <v>12</v>
      </c>
      <c r="BI12" s="271">
        <f t="shared" si="23"/>
        <v>18</v>
      </c>
      <c r="BJ12" s="271">
        <f t="shared" si="24"/>
        <v>12</v>
      </c>
      <c r="BK12" s="250">
        <f t="shared" si="29"/>
        <v>122</v>
      </c>
      <c r="BL12" s="249">
        <f t="shared" si="30"/>
        <v>6</v>
      </c>
      <c r="BM12" s="249">
        <f t="shared" si="31"/>
        <v>18</v>
      </c>
      <c r="BN12" s="251">
        <f t="shared" si="32"/>
        <v>116</v>
      </c>
      <c r="BO12" s="217"/>
    </row>
    <row r="13" spans="1:67" ht="13.8" x14ac:dyDescent="0.25">
      <c r="A13" s="305">
        <v>9</v>
      </c>
      <c r="B13" s="306" t="s">
        <v>166</v>
      </c>
      <c r="C13" s="316" t="s">
        <v>165</v>
      </c>
      <c r="D13" s="317"/>
      <c r="E13" s="308">
        <f t="shared" si="25"/>
        <v>1431.36</v>
      </c>
      <c r="F13" s="309">
        <f t="shared" si="0"/>
        <v>53.359999999999985</v>
      </c>
      <c r="G13" s="307">
        <v>1378</v>
      </c>
      <c r="H13" s="310">
        <f t="shared" si="1"/>
        <v>75.63636363636374</v>
      </c>
      <c r="I13" s="311">
        <v>2</v>
      </c>
      <c r="J13" s="312">
        <v>18</v>
      </c>
      <c r="K13" s="313">
        <v>11</v>
      </c>
      <c r="L13" s="314">
        <f t="shared" si="26"/>
        <v>1302.3636363636363</v>
      </c>
      <c r="M13" s="310">
        <f t="shared" si="27"/>
        <v>140</v>
      </c>
      <c r="N13" s="315">
        <f t="shared" si="28"/>
        <v>132</v>
      </c>
      <c r="O13" s="263">
        <v>30</v>
      </c>
      <c r="P13" s="264">
        <v>2</v>
      </c>
      <c r="Q13" s="265">
        <v>36</v>
      </c>
      <c r="R13" s="266">
        <v>2</v>
      </c>
      <c r="S13" s="267">
        <v>29</v>
      </c>
      <c r="T13" s="268">
        <v>2</v>
      </c>
      <c r="U13" s="265">
        <v>7</v>
      </c>
      <c r="V13" s="268">
        <v>2</v>
      </c>
      <c r="W13" s="267">
        <v>19</v>
      </c>
      <c r="X13" s="268">
        <v>0</v>
      </c>
      <c r="Y13" s="267">
        <v>16</v>
      </c>
      <c r="Z13" s="268">
        <v>2</v>
      </c>
      <c r="AA13" s="267">
        <v>1</v>
      </c>
      <c r="AB13" s="266">
        <v>0</v>
      </c>
      <c r="AC13" s="263">
        <v>13</v>
      </c>
      <c r="AD13" s="264">
        <v>2</v>
      </c>
      <c r="AE13" s="269">
        <v>14</v>
      </c>
      <c r="AF13" s="266">
        <v>2</v>
      </c>
      <c r="AG13" s="265">
        <v>18</v>
      </c>
      <c r="AH13" s="268">
        <v>2</v>
      </c>
      <c r="AI13" s="265">
        <v>4</v>
      </c>
      <c r="AJ13" s="268">
        <v>2</v>
      </c>
      <c r="AK13" s="242"/>
      <c r="AL13" s="243">
        <f t="shared" si="2"/>
        <v>18</v>
      </c>
      <c r="AM13" s="242"/>
      <c r="AN13" s="270">
        <f t="shared" si="3"/>
        <v>1166</v>
      </c>
      <c r="AO13" s="249">
        <f t="shared" si="4"/>
        <v>1047</v>
      </c>
      <c r="AP13" s="271">
        <f t="shared" si="5"/>
        <v>1173</v>
      </c>
      <c r="AQ13" s="249">
        <f t="shared" si="6"/>
        <v>1401</v>
      </c>
      <c r="AR13" s="271">
        <f t="shared" si="7"/>
        <v>1262</v>
      </c>
      <c r="AS13" s="271">
        <f t="shared" si="8"/>
        <v>1306</v>
      </c>
      <c r="AT13" s="271">
        <f t="shared" si="9"/>
        <v>1593</v>
      </c>
      <c r="AU13" s="271">
        <f t="shared" si="10"/>
        <v>1332</v>
      </c>
      <c r="AV13" s="249">
        <f t="shared" si="11"/>
        <v>1332</v>
      </c>
      <c r="AW13" s="271">
        <f t="shared" si="12"/>
        <v>1273</v>
      </c>
      <c r="AX13" s="271">
        <f t="shared" si="13"/>
        <v>1441</v>
      </c>
      <c r="AY13" s="213"/>
      <c r="AZ13" s="272">
        <f t="shared" si="14"/>
        <v>8</v>
      </c>
      <c r="BA13" s="271">
        <f t="shared" si="15"/>
        <v>8</v>
      </c>
      <c r="BB13" s="271">
        <f t="shared" si="16"/>
        <v>10</v>
      </c>
      <c r="BC13" s="249">
        <f t="shared" si="17"/>
        <v>12</v>
      </c>
      <c r="BD13" s="271">
        <f t="shared" si="18"/>
        <v>16</v>
      </c>
      <c r="BE13" s="271">
        <f t="shared" si="19"/>
        <v>16</v>
      </c>
      <c r="BF13" s="271">
        <f t="shared" si="20"/>
        <v>18</v>
      </c>
      <c r="BG13" s="271">
        <f t="shared" si="21"/>
        <v>12</v>
      </c>
      <c r="BH13" s="271">
        <f t="shared" si="22"/>
        <v>12</v>
      </c>
      <c r="BI13" s="271">
        <f t="shared" si="23"/>
        <v>12</v>
      </c>
      <c r="BJ13" s="271">
        <f t="shared" si="24"/>
        <v>16</v>
      </c>
      <c r="BK13" s="250">
        <f t="shared" si="29"/>
        <v>140</v>
      </c>
      <c r="BL13" s="249">
        <f t="shared" si="30"/>
        <v>8</v>
      </c>
      <c r="BM13" s="249">
        <f t="shared" si="31"/>
        <v>18</v>
      </c>
      <c r="BN13" s="251">
        <f t="shared" si="32"/>
        <v>132</v>
      </c>
      <c r="BO13" s="217"/>
    </row>
    <row r="14" spans="1:67" ht="13.8" x14ac:dyDescent="0.25">
      <c r="A14" s="252">
        <v>10</v>
      </c>
      <c r="B14" s="253" t="s">
        <v>189</v>
      </c>
      <c r="C14" s="273" t="s">
        <v>33</v>
      </c>
      <c r="D14" s="276" t="s">
        <v>193</v>
      </c>
      <c r="E14" s="255">
        <f t="shared" si="25"/>
        <v>1359.8</v>
      </c>
      <c r="F14" s="256">
        <f t="shared" si="0"/>
        <v>-13.200000000000003</v>
      </c>
      <c r="G14" s="277">
        <v>1373</v>
      </c>
      <c r="H14" s="257">
        <f t="shared" si="1"/>
        <v>105.4545454545455</v>
      </c>
      <c r="I14" s="258">
        <v>15</v>
      </c>
      <c r="J14" s="259">
        <v>12</v>
      </c>
      <c r="K14" s="260">
        <v>11</v>
      </c>
      <c r="L14" s="261">
        <f t="shared" si="26"/>
        <v>1267.5454545454545</v>
      </c>
      <c r="M14" s="257">
        <f t="shared" si="27"/>
        <v>128</v>
      </c>
      <c r="N14" s="262">
        <f t="shared" si="28"/>
        <v>122</v>
      </c>
      <c r="O14" s="263">
        <v>31</v>
      </c>
      <c r="P14" s="264">
        <v>0</v>
      </c>
      <c r="Q14" s="265">
        <v>25</v>
      </c>
      <c r="R14" s="266">
        <v>2</v>
      </c>
      <c r="S14" s="267">
        <v>34</v>
      </c>
      <c r="T14" s="268">
        <v>2</v>
      </c>
      <c r="U14" s="265">
        <v>18</v>
      </c>
      <c r="V14" s="268">
        <v>0</v>
      </c>
      <c r="W14" s="267">
        <v>13</v>
      </c>
      <c r="X14" s="268">
        <v>2</v>
      </c>
      <c r="Y14" s="267">
        <v>3</v>
      </c>
      <c r="Z14" s="268">
        <v>0</v>
      </c>
      <c r="AA14" s="267">
        <v>15</v>
      </c>
      <c r="AB14" s="266">
        <v>0</v>
      </c>
      <c r="AC14" s="263">
        <v>28</v>
      </c>
      <c r="AD14" s="264">
        <v>2</v>
      </c>
      <c r="AE14" s="269">
        <v>20</v>
      </c>
      <c r="AF14" s="266">
        <v>2</v>
      </c>
      <c r="AG14" s="265">
        <v>6</v>
      </c>
      <c r="AH14" s="268">
        <v>2</v>
      </c>
      <c r="AI14" s="265">
        <v>24</v>
      </c>
      <c r="AJ14" s="268">
        <v>0</v>
      </c>
      <c r="AK14" s="242"/>
      <c r="AL14" s="243">
        <f t="shared" si="2"/>
        <v>12</v>
      </c>
      <c r="AM14" s="242"/>
      <c r="AN14" s="270">
        <f t="shared" si="3"/>
        <v>1158</v>
      </c>
      <c r="AO14" s="249">
        <f t="shared" si="4"/>
        <v>1220</v>
      </c>
      <c r="AP14" s="271">
        <f t="shared" si="5"/>
        <v>1098</v>
      </c>
      <c r="AQ14" s="249">
        <f t="shared" si="6"/>
        <v>1273</v>
      </c>
      <c r="AR14" s="271">
        <f t="shared" si="7"/>
        <v>1332</v>
      </c>
      <c r="AS14" s="271">
        <f t="shared" si="8"/>
        <v>1481</v>
      </c>
      <c r="AT14" s="271">
        <f t="shared" si="9"/>
        <v>1307</v>
      </c>
      <c r="AU14" s="271">
        <f t="shared" si="10"/>
        <v>1179</v>
      </c>
      <c r="AV14" s="249">
        <f t="shared" si="11"/>
        <v>1260</v>
      </c>
      <c r="AW14" s="271">
        <f t="shared" si="12"/>
        <v>1413</v>
      </c>
      <c r="AX14" s="271">
        <f t="shared" si="13"/>
        <v>1222</v>
      </c>
      <c r="AY14" s="213"/>
      <c r="AZ14" s="272">
        <f t="shared" si="14"/>
        <v>10</v>
      </c>
      <c r="BA14" s="271">
        <f t="shared" si="15"/>
        <v>10</v>
      </c>
      <c r="BB14" s="271">
        <f t="shared" si="16"/>
        <v>6</v>
      </c>
      <c r="BC14" s="249">
        <f t="shared" si="17"/>
        <v>12</v>
      </c>
      <c r="BD14" s="271">
        <f t="shared" si="18"/>
        <v>12</v>
      </c>
      <c r="BE14" s="271">
        <f t="shared" si="19"/>
        <v>14</v>
      </c>
      <c r="BF14" s="271">
        <f t="shared" si="20"/>
        <v>14</v>
      </c>
      <c r="BG14" s="271">
        <f t="shared" si="21"/>
        <v>10</v>
      </c>
      <c r="BH14" s="271">
        <f t="shared" si="22"/>
        <v>12</v>
      </c>
      <c r="BI14" s="271">
        <f t="shared" si="23"/>
        <v>12</v>
      </c>
      <c r="BJ14" s="271">
        <f t="shared" si="24"/>
        <v>16</v>
      </c>
      <c r="BK14" s="250">
        <f t="shared" si="29"/>
        <v>128</v>
      </c>
      <c r="BL14" s="249">
        <f t="shared" si="30"/>
        <v>6</v>
      </c>
      <c r="BM14" s="249">
        <f t="shared" si="31"/>
        <v>16</v>
      </c>
      <c r="BN14" s="251">
        <f t="shared" si="32"/>
        <v>122</v>
      </c>
      <c r="BO14" s="217"/>
    </row>
    <row r="15" spans="1:67" ht="13.8" x14ac:dyDescent="0.25">
      <c r="A15" s="252">
        <v>11</v>
      </c>
      <c r="B15" s="253" t="s">
        <v>28</v>
      </c>
      <c r="C15" s="273" t="s">
        <v>29</v>
      </c>
      <c r="D15" s="276"/>
      <c r="E15" s="255">
        <f t="shared" si="25"/>
        <v>1365</v>
      </c>
      <c r="F15" s="256">
        <f t="shared" si="0"/>
        <v>0</v>
      </c>
      <c r="G15" s="254">
        <v>1365</v>
      </c>
      <c r="H15" s="257">
        <f t="shared" si="1"/>
        <v>150.18181818181824</v>
      </c>
      <c r="I15" s="258">
        <v>9</v>
      </c>
      <c r="J15" s="259">
        <v>14</v>
      </c>
      <c r="K15" s="260">
        <v>11</v>
      </c>
      <c r="L15" s="261">
        <f t="shared" si="26"/>
        <v>1214.8181818181818</v>
      </c>
      <c r="M15" s="257">
        <f t="shared" si="27"/>
        <v>118</v>
      </c>
      <c r="N15" s="262">
        <f t="shared" si="28"/>
        <v>112</v>
      </c>
      <c r="O15" s="263">
        <v>32</v>
      </c>
      <c r="P15" s="264">
        <v>0</v>
      </c>
      <c r="Q15" s="265">
        <v>26</v>
      </c>
      <c r="R15" s="266">
        <v>2</v>
      </c>
      <c r="S15" s="267">
        <v>36</v>
      </c>
      <c r="T15" s="268">
        <v>2</v>
      </c>
      <c r="U15" s="265">
        <v>29</v>
      </c>
      <c r="V15" s="268">
        <v>2</v>
      </c>
      <c r="W15" s="267">
        <v>24</v>
      </c>
      <c r="X15" s="268">
        <v>0</v>
      </c>
      <c r="Y15" s="267">
        <v>38</v>
      </c>
      <c r="Z15" s="268">
        <v>2</v>
      </c>
      <c r="AA15" s="267">
        <v>16</v>
      </c>
      <c r="AB15" s="266">
        <v>2</v>
      </c>
      <c r="AC15" s="263">
        <v>14</v>
      </c>
      <c r="AD15" s="264">
        <v>0</v>
      </c>
      <c r="AE15" s="269">
        <v>18</v>
      </c>
      <c r="AF15" s="266">
        <v>0</v>
      </c>
      <c r="AG15" s="265">
        <v>31</v>
      </c>
      <c r="AH15" s="268">
        <v>2</v>
      </c>
      <c r="AI15" s="265">
        <v>2</v>
      </c>
      <c r="AJ15" s="268">
        <v>2</v>
      </c>
      <c r="AK15" s="242"/>
      <c r="AL15" s="243">
        <f t="shared" si="2"/>
        <v>14</v>
      </c>
      <c r="AM15" s="242"/>
      <c r="AN15" s="270">
        <f t="shared" si="3"/>
        <v>1153</v>
      </c>
      <c r="AO15" s="249">
        <f t="shared" si="4"/>
        <v>1187</v>
      </c>
      <c r="AP15" s="271">
        <f t="shared" si="5"/>
        <v>1047</v>
      </c>
      <c r="AQ15" s="249">
        <f t="shared" si="6"/>
        <v>1173</v>
      </c>
      <c r="AR15" s="271">
        <f t="shared" si="7"/>
        <v>1222</v>
      </c>
      <c r="AS15" s="271">
        <f t="shared" si="8"/>
        <v>1029</v>
      </c>
      <c r="AT15" s="271">
        <f t="shared" si="9"/>
        <v>1306</v>
      </c>
      <c r="AU15" s="271">
        <f t="shared" si="10"/>
        <v>1332</v>
      </c>
      <c r="AV15" s="249">
        <f t="shared" si="11"/>
        <v>1273</v>
      </c>
      <c r="AW15" s="271">
        <f t="shared" si="12"/>
        <v>1158</v>
      </c>
      <c r="AX15" s="271">
        <f t="shared" si="13"/>
        <v>1483</v>
      </c>
      <c r="AY15" s="213"/>
      <c r="AZ15" s="272">
        <f t="shared" si="14"/>
        <v>8</v>
      </c>
      <c r="BA15" s="271">
        <f t="shared" si="15"/>
        <v>6</v>
      </c>
      <c r="BB15" s="271">
        <f t="shared" si="16"/>
        <v>8</v>
      </c>
      <c r="BC15" s="249">
        <f t="shared" si="17"/>
        <v>10</v>
      </c>
      <c r="BD15" s="271">
        <f t="shared" si="18"/>
        <v>16</v>
      </c>
      <c r="BE15" s="271">
        <f t="shared" si="19"/>
        <v>8</v>
      </c>
      <c r="BF15" s="271">
        <f t="shared" si="20"/>
        <v>16</v>
      </c>
      <c r="BG15" s="271">
        <f t="shared" si="21"/>
        <v>12</v>
      </c>
      <c r="BH15" s="271">
        <f t="shared" si="22"/>
        <v>12</v>
      </c>
      <c r="BI15" s="271">
        <f t="shared" si="23"/>
        <v>10</v>
      </c>
      <c r="BJ15" s="271">
        <f t="shared" si="24"/>
        <v>12</v>
      </c>
      <c r="BK15" s="250">
        <f t="shared" si="29"/>
        <v>118</v>
      </c>
      <c r="BL15" s="249">
        <f t="shared" si="30"/>
        <v>6</v>
      </c>
      <c r="BM15" s="249">
        <f t="shared" si="31"/>
        <v>16</v>
      </c>
      <c r="BN15" s="251">
        <f t="shared" si="32"/>
        <v>112</v>
      </c>
      <c r="BO15" s="217"/>
    </row>
    <row r="16" spans="1:67" ht="13.8" x14ac:dyDescent="0.25">
      <c r="A16" s="252">
        <v>12</v>
      </c>
      <c r="B16" s="253" t="s">
        <v>30</v>
      </c>
      <c r="C16" s="273" t="s">
        <v>29</v>
      </c>
      <c r="D16" s="276"/>
      <c r="E16" s="255">
        <f t="shared" si="25"/>
        <v>1334.1</v>
      </c>
      <c r="F16" s="256">
        <f t="shared" si="0"/>
        <v>-13.900000000000023</v>
      </c>
      <c r="G16" s="254">
        <v>1348</v>
      </c>
      <c r="H16" s="257">
        <f t="shared" si="1"/>
        <v>108.63636363636374</v>
      </c>
      <c r="I16" s="258">
        <v>20</v>
      </c>
      <c r="J16" s="259">
        <v>12</v>
      </c>
      <c r="K16" s="260">
        <v>11</v>
      </c>
      <c r="L16" s="261">
        <f t="shared" si="26"/>
        <v>1239.3636363636363</v>
      </c>
      <c r="M16" s="257">
        <f t="shared" si="27"/>
        <v>110</v>
      </c>
      <c r="N16" s="262">
        <f t="shared" si="28"/>
        <v>106</v>
      </c>
      <c r="O16" s="263">
        <v>33</v>
      </c>
      <c r="P16" s="264">
        <v>0</v>
      </c>
      <c r="Q16" s="265">
        <v>27</v>
      </c>
      <c r="R16" s="266">
        <v>2</v>
      </c>
      <c r="S16" s="267">
        <v>35</v>
      </c>
      <c r="T16" s="268">
        <v>2</v>
      </c>
      <c r="U16" s="265">
        <v>31</v>
      </c>
      <c r="V16" s="268">
        <v>0</v>
      </c>
      <c r="W16" s="267">
        <v>38</v>
      </c>
      <c r="X16" s="268">
        <v>0</v>
      </c>
      <c r="Y16" s="267">
        <v>41</v>
      </c>
      <c r="Z16" s="268">
        <v>2</v>
      </c>
      <c r="AA16" s="267">
        <v>6</v>
      </c>
      <c r="AB16" s="266">
        <v>2</v>
      </c>
      <c r="AC16" s="263">
        <v>5</v>
      </c>
      <c r="AD16" s="264">
        <v>2</v>
      </c>
      <c r="AE16" s="269">
        <v>7</v>
      </c>
      <c r="AF16" s="266">
        <v>0</v>
      </c>
      <c r="AG16" s="265">
        <v>2</v>
      </c>
      <c r="AH16" s="268">
        <v>0</v>
      </c>
      <c r="AI16" s="265">
        <v>14</v>
      </c>
      <c r="AJ16" s="268">
        <v>2</v>
      </c>
      <c r="AK16" s="242"/>
      <c r="AL16" s="243">
        <f t="shared" si="2"/>
        <v>12</v>
      </c>
      <c r="AM16" s="242"/>
      <c r="AN16" s="270">
        <f t="shared" si="3"/>
        <v>1132</v>
      </c>
      <c r="AO16" s="249">
        <f t="shared" si="4"/>
        <v>1182</v>
      </c>
      <c r="AP16" s="271">
        <f t="shared" si="5"/>
        <v>1077</v>
      </c>
      <c r="AQ16" s="249">
        <f t="shared" si="6"/>
        <v>1158</v>
      </c>
      <c r="AR16" s="271">
        <f t="shared" si="7"/>
        <v>1029</v>
      </c>
      <c r="AS16" s="271">
        <f t="shared" si="8"/>
        <v>1004</v>
      </c>
      <c r="AT16" s="271">
        <f t="shared" si="9"/>
        <v>1413</v>
      </c>
      <c r="AU16" s="271">
        <f t="shared" si="10"/>
        <v>1422</v>
      </c>
      <c r="AV16" s="249">
        <f t="shared" si="11"/>
        <v>1401</v>
      </c>
      <c r="AW16" s="271">
        <f t="shared" si="12"/>
        <v>1483</v>
      </c>
      <c r="AX16" s="271">
        <f t="shared" si="13"/>
        <v>1332</v>
      </c>
      <c r="AY16" s="213"/>
      <c r="AZ16" s="272">
        <f t="shared" si="14"/>
        <v>12</v>
      </c>
      <c r="BA16" s="271">
        <f t="shared" si="15"/>
        <v>12</v>
      </c>
      <c r="BB16" s="271">
        <f t="shared" si="16"/>
        <v>6</v>
      </c>
      <c r="BC16" s="249">
        <f t="shared" si="17"/>
        <v>10</v>
      </c>
      <c r="BD16" s="271">
        <f t="shared" si="18"/>
        <v>8</v>
      </c>
      <c r="BE16" s="271">
        <f t="shared" si="19"/>
        <v>4</v>
      </c>
      <c r="BF16" s="271">
        <f t="shared" si="20"/>
        <v>12</v>
      </c>
      <c r="BG16" s="271">
        <f t="shared" si="21"/>
        <v>10</v>
      </c>
      <c r="BH16" s="271">
        <f t="shared" si="22"/>
        <v>12</v>
      </c>
      <c r="BI16" s="271">
        <f t="shared" si="23"/>
        <v>12</v>
      </c>
      <c r="BJ16" s="271">
        <f t="shared" si="24"/>
        <v>12</v>
      </c>
      <c r="BK16" s="250">
        <f t="shared" si="29"/>
        <v>110</v>
      </c>
      <c r="BL16" s="249">
        <f t="shared" si="30"/>
        <v>4</v>
      </c>
      <c r="BM16" s="249">
        <f t="shared" si="31"/>
        <v>12</v>
      </c>
      <c r="BN16" s="251">
        <f t="shared" si="32"/>
        <v>106</v>
      </c>
      <c r="BO16" s="217"/>
    </row>
    <row r="17" spans="1:67" ht="13.8" x14ac:dyDescent="0.25">
      <c r="A17" s="252">
        <v>13</v>
      </c>
      <c r="B17" s="253" t="s">
        <v>3</v>
      </c>
      <c r="C17" s="273" t="s">
        <v>8</v>
      </c>
      <c r="D17" s="254" t="s">
        <v>104</v>
      </c>
      <c r="E17" s="255">
        <f t="shared" si="25"/>
        <v>1309</v>
      </c>
      <c r="F17" s="256">
        <f t="shared" si="0"/>
        <v>-23.000000000000007</v>
      </c>
      <c r="G17" s="254">
        <v>1332</v>
      </c>
      <c r="H17" s="257">
        <f t="shared" si="1"/>
        <v>164.36363636363626</v>
      </c>
      <c r="I17" s="258">
        <v>21</v>
      </c>
      <c r="J17" s="259">
        <v>12</v>
      </c>
      <c r="K17" s="260">
        <v>11</v>
      </c>
      <c r="L17" s="261">
        <f t="shared" si="26"/>
        <v>1167.6363636363637</v>
      </c>
      <c r="M17" s="257">
        <f t="shared" si="27"/>
        <v>110</v>
      </c>
      <c r="N17" s="262">
        <f t="shared" si="28"/>
        <v>104</v>
      </c>
      <c r="O17" s="263">
        <v>34</v>
      </c>
      <c r="P17" s="264">
        <v>0</v>
      </c>
      <c r="Q17" s="265">
        <v>28</v>
      </c>
      <c r="R17" s="266">
        <v>0</v>
      </c>
      <c r="S17" s="267">
        <v>26</v>
      </c>
      <c r="T17" s="268">
        <v>2</v>
      </c>
      <c r="U17" s="265">
        <v>42</v>
      </c>
      <c r="V17" s="268">
        <v>2</v>
      </c>
      <c r="W17" s="267">
        <v>10</v>
      </c>
      <c r="X17" s="268">
        <v>0</v>
      </c>
      <c r="Y17" s="267">
        <v>29</v>
      </c>
      <c r="Z17" s="268">
        <v>2</v>
      </c>
      <c r="AA17" s="267">
        <v>38</v>
      </c>
      <c r="AB17" s="266">
        <v>2</v>
      </c>
      <c r="AC17" s="263">
        <v>9</v>
      </c>
      <c r="AD17" s="264">
        <v>0</v>
      </c>
      <c r="AE17" s="269">
        <v>24</v>
      </c>
      <c r="AF17" s="266">
        <v>0</v>
      </c>
      <c r="AG17" s="265">
        <v>36</v>
      </c>
      <c r="AH17" s="268">
        <v>2</v>
      </c>
      <c r="AI17" s="265">
        <v>31</v>
      </c>
      <c r="AJ17" s="268">
        <v>2</v>
      </c>
      <c r="AK17" s="242"/>
      <c r="AL17" s="243">
        <f t="shared" si="2"/>
        <v>12</v>
      </c>
      <c r="AM17" s="242"/>
      <c r="AN17" s="270">
        <f t="shared" si="3"/>
        <v>1098</v>
      </c>
      <c r="AO17" s="249">
        <f t="shared" si="4"/>
        <v>1179</v>
      </c>
      <c r="AP17" s="271">
        <f t="shared" si="5"/>
        <v>1187</v>
      </c>
      <c r="AQ17" s="249">
        <f t="shared" si="6"/>
        <v>1000</v>
      </c>
      <c r="AR17" s="271">
        <f t="shared" si="7"/>
        <v>1373</v>
      </c>
      <c r="AS17" s="271">
        <f t="shared" si="8"/>
        <v>1173</v>
      </c>
      <c r="AT17" s="271">
        <f t="shared" si="9"/>
        <v>1029</v>
      </c>
      <c r="AU17" s="271">
        <f t="shared" si="10"/>
        <v>1378</v>
      </c>
      <c r="AV17" s="249">
        <f t="shared" si="11"/>
        <v>1222</v>
      </c>
      <c r="AW17" s="271">
        <f t="shared" si="12"/>
        <v>1047</v>
      </c>
      <c r="AX17" s="271">
        <f t="shared" si="13"/>
        <v>1158</v>
      </c>
      <c r="AY17" s="213"/>
      <c r="AZ17" s="272">
        <f t="shared" si="14"/>
        <v>6</v>
      </c>
      <c r="BA17" s="271">
        <f t="shared" si="15"/>
        <v>10</v>
      </c>
      <c r="BB17" s="271">
        <f t="shared" si="16"/>
        <v>6</v>
      </c>
      <c r="BC17" s="249">
        <f t="shared" si="17"/>
        <v>6</v>
      </c>
      <c r="BD17" s="271">
        <f t="shared" si="18"/>
        <v>12</v>
      </c>
      <c r="BE17" s="271">
        <f t="shared" si="19"/>
        <v>10</v>
      </c>
      <c r="BF17" s="271">
        <f t="shared" si="20"/>
        <v>8</v>
      </c>
      <c r="BG17" s="271">
        <f t="shared" si="21"/>
        <v>18</v>
      </c>
      <c r="BH17" s="271">
        <f t="shared" si="22"/>
        <v>16</v>
      </c>
      <c r="BI17" s="271">
        <f t="shared" si="23"/>
        <v>8</v>
      </c>
      <c r="BJ17" s="271">
        <f t="shared" si="24"/>
        <v>10</v>
      </c>
      <c r="BK17" s="250">
        <f t="shared" si="29"/>
        <v>110</v>
      </c>
      <c r="BL17" s="249">
        <f t="shared" si="30"/>
        <v>6</v>
      </c>
      <c r="BM17" s="249">
        <f t="shared" si="31"/>
        <v>18</v>
      </c>
      <c r="BN17" s="251">
        <f t="shared" si="32"/>
        <v>104</v>
      </c>
      <c r="BO17" s="217"/>
    </row>
    <row r="18" spans="1:67" ht="13.8" x14ac:dyDescent="0.25">
      <c r="A18" s="252">
        <v>14</v>
      </c>
      <c r="B18" s="253" t="s">
        <v>39</v>
      </c>
      <c r="C18" s="273" t="s">
        <v>6</v>
      </c>
      <c r="D18" s="254"/>
      <c r="E18" s="255">
        <f t="shared" si="25"/>
        <v>1332.64</v>
      </c>
      <c r="F18" s="256">
        <f t="shared" si="0"/>
        <v>0.64000000000000057</v>
      </c>
      <c r="G18" s="254">
        <v>1332</v>
      </c>
      <c r="H18" s="257">
        <f t="shared" si="1"/>
        <v>42.545454545454504</v>
      </c>
      <c r="I18" s="258">
        <v>13</v>
      </c>
      <c r="J18" s="259">
        <v>12</v>
      </c>
      <c r="K18" s="260">
        <v>11</v>
      </c>
      <c r="L18" s="261">
        <f t="shared" si="26"/>
        <v>1289.4545454545455</v>
      </c>
      <c r="M18" s="257">
        <f t="shared" si="27"/>
        <v>132</v>
      </c>
      <c r="N18" s="262">
        <f t="shared" si="28"/>
        <v>128</v>
      </c>
      <c r="O18" s="263">
        <v>35</v>
      </c>
      <c r="P18" s="264">
        <v>0</v>
      </c>
      <c r="Q18" s="265">
        <v>37</v>
      </c>
      <c r="R18" s="266">
        <v>2</v>
      </c>
      <c r="S18" s="267">
        <v>41</v>
      </c>
      <c r="T18" s="268">
        <v>2</v>
      </c>
      <c r="U18" s="265">
        <v>1</v>
      </c>
      <c r="V18" s="268">
        <v>2</v>
      </c>
      <c r="W18" s="267">
        <v>31</v>
      </c>
      <c r="X18" s="268">
        <v>2</v>
      </c>
      <c r="Y18" s="267">
        <v>19</v>
      </c>
      <c r="Z18" s="268">
        <v>0</v>
      </c>
      <c r="AA18" s="267">
        <v>2</v>
      </c>
      <c r="AB18" s="266">
        <v>2</v>
      </c>
      <c r="AC18" s="263">
        <v>11</v>
      </c>
      <c r="AD18" s="264">
        <v>2</v>
      </c>
      <c r="AE18" s="269">
        <v>9</v>
      </c>
      <c r="AF18" s="266">
        <v>0</v>
      </c>
      <c r="AG18" s="265">
        <v>3</v>
      </c>
      <c r="AH18" s="268">
        <v>0</v>
      </c>
      <c r="AI18" s="265">
        <v>12</v>
      </c>
      <c r="AJ18" s="268">
        <v>0</v>
      </c>
      <c r="AK18" s="242"/>
      <c r="AL18" s="243">
        <f t="shared" si="2"/>
        <v>12</v>
      </c>
      <c r="AM18" s="242"/>
      <c r="AN18" s="270">
        <f t="shared" si="3"/>
        <v>1077</v>
      </c>
      <c r="AO18" s="249">
        <f t="shared" si="4"/>
        <v>1035</v>
      </c>
      <c r="AP18" s="271">
        <f t="shared" si="5"/>
        <v>1004</v>
      </c>
      <c r="AQ18" s="249">
        <f t="shared" si="6"/>
        <v>1593</v>
      </c>
      <c r="AR18" s="271">
        <f t="shared" si="7"/>
        <v>1158</v>
      </c>
      <c r="AS18" s="271">
        <f t="shared" si="8"/>
        <v>1262</v>
      </c>
      <c r="AT18" s="271">
        <f t="shared" si="9"/>
        <v>1483</v>
      </c>
      <c r="AU18" s="271">
        <f t="shared" si="10"/>
        <v>1365</v>
      </c>
      <c r="AV18" s="249">
        <f t="shared" si="11"/>
        <v>1378</v>
      </c>
      <c r="AW18" s="271">
        <f t="shared" si="12"/>
        <v>1481</v>
      </c>
      <c r="AX18" s="271">
        <f t="shared" si="13"/>
        <v>1348</v>
      </c>
      <c r="AY18" s="213"/>
      <c r="AZ18" s="272">
        <f t="shared" si="14"/>
        <v>6</v>
      </c>
      <c r="BA18" s="271">
        <f t="shared" si="15"/>
        <v>8</v>
      </c>
      <c r="BB18" s="271">
        <f t="shared" si="16"/>
        <v>4</v>
      </c>
      <c r="BC18" s="249">
        <f t="shared" si="17"/>
        <v>18</v>
      </c>
      <c r="BD18" s="271">
        <f t="shared" si="18"/>
        <v>10</v>
      </c>
      <c r="BE18" s="271">
        <f t="shared" si="19"/>
        <v>16</v>
      </c>
      <c r="BF18" s="271">
        <f t="shared" si="20"/>
        <v>12</v>
      </c>
      <c r="BG18" s="271">
        <f t="shared" si="21"/>
        <v>14</v>
      </c>
      <c r="BH18" s="271">
        <f t="shared" si="22"/>
        <v>18</v>
      </c>
      <c r="BI18" s="271">
        <f t="shared" si="23"/>
        <v>14</v>
      </c>
      <c r="BJ18" s="271">
        <f t="shared" si="24"/>
        <v>12</v>
      </c>
      <c r="BK18" s="250">
        <f t="shared" si="29"/>
        <v>132</v>
      </c>
      <c r="BL18" s="249">
        <f t="shared" si="30"/>
        <v>4</v>
      </c>
      <c r="BM18" s="249">
        <f t="shared" si="31"/>
        <v>18</v>
      </c>
      <c r="BN18" s="251">
        <f t="shared" si="32"/>
        <v>128</v>
      </c>
      <c r="BO18" s="217"/>
    </row>
    <row r="19" spans="1:67" ht="13.8" x14ac:dyDescent="0.25">
      <c r="A19" s="252">
        <v>15</v>
      </c>
      <c r="B19" s="253" t="s">
        <v>204</v>
      </c>
      <c r="C19" s="273" t="s">
        <v>33</v>
      </c>
      <c r="D19" s="254" t="s">
        <v>193</v>
      </c>
      <c r="E19" s="255">
        <f t="shared" si="25"/>
        <v>1328.42</v>
      </c>
      <c r="F19" s="256">
        <f t="shared" si="0"/>
        <v>21.419999999999995</v>
      </c>
      <c r="G19" s="254">
        <v>1307</v>
      </c>
      <c r="H19" s="257">
        <f t="shared" si="1"/>
        <v>39</v>
      </c>
      <c r="I19" s="258">
        <v>10</v>
      </c>
      <c r="J19" s="259">
        <v>14</v>
      </c>
      <c r="K19" s="260">
        <v>11</v>
      </c>
      <c r="L19" s="261">
        <f t="shared" si="26"/>
        <v>1268</v>
      </c>
      <c r="M19" s="257">
        <f t="shared" si="27"/>
        <v>114</v>
      </c>
      <c r="N19" s="262">
        <f t="shared" si="28"/>
        <v>108</v>
      </c>
      <c r="O19" s="263">
        <v>36</v>
      </c>
      <c r="P19" s="264">
        <v>0</v>
      </c>
      <c r="Q19" s="265">
        <v>30</v>
      </c>
      <c r="R19" s="266">
        <v>2</v>
      </c>
      <c r="S19" s="267">
        <v>38</v>
      </c>
      <c r="T19" s="268">
        <v>0</v>
      </c>
      <c r="U19" s="265">
        <v>35</v>
      </c>
      <c r="V19" s="268">
        <v>2</v>
      </c>
      <c r="W19" s="267">
        <v>6</v>
      </c>
      <c r="X19" s="268">
        <v>2</v>
      </c>
      <c r="Y19" s="267">
        <v>2</v>
      </c>
      <c r="Z19" s="268">
        <v>0</v>
      </c>
      <c r="AA19" s="267">
        <v>10</v>
      </c>
      <c r="AB19" s="266">
        <v>2</v>
      </c>
      <c r="AC19" s="263">
        <v>16</v>
      </c>
      <c r="AD19" s="264">
        <v>0</v>
      </c>
      <c r="AE19" s="269">
        <v>5</v>
      </c>
      <c r="AF19" s="266">
        <v>2</v>
      </c>
      <c r="AG19" s="265">
        <v>22</v>
      </c>
      <c r="AH19" s="268">
        <v>2</v>
      </c>
      <c r="AI19" s="265">
        <v>7</v>
      </c>
      <c r="AJ19" s="268">
        <v>2</v>
      </c>
      <c r="AK19" s="242"/>
      <c r="AL19" s="243">
        <f t="shared" si="2"/>
        <v>14</v>
      </c>
      <c r="AM19" s="242"/>
      <c r="AN19" s="270">
        <f t="shared" si="3"/>
        <v>1047</v>
      </c>
      <c r="AO19" s="249">
        <f t="shared" si="4"/>
        <v>1166</v>
      </c>
      <c r="AP19" s="271">
        <f t="shared" si="5"/>
        <v>1029</v>
      </c>
      <c r="AQ19" s="249">
        <f t="shared" si="6"/>
        <v>1077</v>
      </c>
      <c r="AR19" s="271">
        <f t="shared" si="7"/>
        <v>1413</v>
      </c>
      <c r="AS19" s="271">
        <f t="shared" si="8"/>
        <v>1483</v>
      </c>
      <c r="AT19" s="271">
        <f t="shared" si="9"/>
        <v>1373</v>
      </c>
      <c r="AU19" s="271">
        <f t="shared" si="10"/>
        <v>1306</v>
      </c>
      <c r="AV19" s="249">
        <f t="shared" si="11"/>
        <v>1422</v>
      </c>
      <c r="AW19" s="271">
        <f t="shared" si="12"/>
        <v>1231</v>
      </c>
      <c r="AX19" s="271">
        <f t="shared" si="13"/>
        <v>1401</v>
      </c>
      <c r="AY19" s="213"/>
      <c r="AZ19" s="272">
        <f t="shared" si="14"/>
        <v>8</v>
      </c>
      <c r="BA19" s="271">
        <f t="shared" si="15"/>
        <v>8</v>
      </c>
      <c r="BB19" s="271">
        <f t="shared" si="16"/>
        <v>8</v>
      </c>
      <c r="BC19" s="249">
        <f t="shared" si="17"/>
        <v>6</v>
      </c>
      <c r="BD19" s="271">
        <f t="shared" si="18"/>
        <v>12</v>
      </c>
      <c r="BE19" s="271">
        <f t="shared" si="19"/>
        <v>12</v>
      </c>
      <c r="BF19" s="271">
        <f t="shared" si="20"/>
        <v>12</v>
      </c>
      <c r="BG19" s="271">
        <f t="shared" si="21"/>
        <v>16</v>
      </c>
      <c r="BH19" s="271">
        <f t="shared" si="22"/>
        <v>10</v>
      </c>
      <c r="BI19" s="271">
        <f t="shared" si="23"/>
        <v>10</v>
      </c>
      <c r="BJ19" s="271">
        <f t="shared" si="24"/>
        <v>12</v>
      </c>
      <c r="BK19" s="250">
        <f t="shared" si="29"/>
        <v>114</v>
      </c>
      <c r="BL19" s="249">
        <f t="shared" si="30"/>
        <v>6</v>
      </c>
      <c r="BM19" s="249">
        <f t="shared" si="31"/>
        <v>16</v>
      </c>
      <c r="BN19" s="251">
        <f t="shared" si="32"/>
        <v>108</v>
      </c>
      <c r="BO19" s="217"/>
    </row>
    <row r="20" spans="1:67" ht="13.8" x14ac:dyDescent="0.25">
      <c r="A20" s="252">
        <v>16</v>
      </c>
      <c r="B20" s="253" t="s">
        <v>167</v>
      </c>
      <c r="C20" s="273" t="s">
        <v>33</v>
      </c>
      <c r="D20" s="254"/>
      <c r="E20" s="255">
        <f t="shared" si="25"/>
        <v>1345.94</v>
      </c>
      <c r="F20" s="256">
        <f t="shared" si="0"/>
        <v>39.94</v>
      </c>
      <c r="G20" s="254">
        <v>1306</v>
      </c>
      <c r="H20" s="257">
        <f t="shared" si="1"/>
        <v>45.727272727272748</v>
      </c>
      <c r="I20" s="258">
        <v>4</v>
      </c>
      <c r="J20" s="259">
        <v>16</v>
      </c>
      <c r="K20" s="260">
        <v>11</v>
      </c>
      <c r="L20" s="261">
        <f t="shared" si="26"/>
        <v>1260.2727272727273</v>
      </c>
      <c r="M20" s="257">
        <f t="shared" si="27"/>
        <v>142</v>
      </c>
      <c r="N20" s="262">
        <f t="shared" si="28"/>
        <v>134</v>
      </c>
      <c r="O20" s="263">
        <v>37</v>
      </c>
      <c r="P20" s="264">
        <v>2</v>
      </c>
      <c r="Q20" s="265">
        <v>33</v>
      </c>
      <c r="R20" s="266">
        <v>2</v>
      </c>
      <c r="S20" s="267">
        <v>1</v>
      </c>
      <c r="T20" s="268">
        <v>0</v>
      </c>
      <c r="U20" s="265">
        <v>38</v>
      </c>
      <c r="V20" s="268">
        <v>2</v>
      </c>
      <c r="W20" s="267">
        <v>28</v>
      </c>
      <c r="X20" s="268">
        <v>2</v>
      </c>
      <c r="Y20" s="267">
        <v>9</v>
      </c>
      <c r="Z20" s="268">
        <v>0</v>
      </c>
      <c r="AA20" s="267">
        <v>11</v>
      </c>
      <c r="AB20" s="266">
        <v>0</v>
      </c>
      <c r="AC20" s="263">
        <v>15</v>
      </c>
      <c r="AD20" s="264">
        <v>2</v>
      </c>
      <c r="AE20" s="269">
        <v>27</v>
      </c>
      <c r="AF20" s="266">
        <v>2</v>
      </c>
      <c r="AG20" s="265">
        <v>7</v>
      </c>
      <c r="AH20" s="268">
        <v>2</v>
      </c>
      <c r="AI20" s="265">
        <v>19</v>
      </c>
      <c r="AJ20" s="268">
        <v>2</v>
      </c>
      <c r="AK20" s="242"/>
      <c r="AL20" s="243">
        <f t="shared" si="2"/>
        <v>16</v>
      </c>
      <c r="AM20" s="242"/>
      <c r="AN20" s="270">
        <f t="shared" si="3"/>
        <v>1035</v>
      </c>
      <c r="AO20" s="249">
        <f t="shared" si="4"/>
        <v>1132</v>
      </c>
      <c r="AP20" s="271">
        <f t="shared" si="5"/>
        <v>1593</v>
      </c>
      <c r="AQ20" s="249">
        <f t="shared" si="6"/>
        <v>1029</v>
      </c>
      <c r="AR20" s="271">
        <f t="shared" si="7"/>
        <v>1179</v>
      </c>
      <c r="AS20" s="271">
        <f t="shared" si="8"/>
        <v>1378</v>
      </c>
      <c r="AT20" s="271">
        <f t="shared" si="9"/>
        <v>1365</v>
      </c>
      <c r="AU20" s="271">
        <f t="shared" si="10"/>
        <v>1307</v>
      </c>
      <c r="AV20" s="249">
        <f t="shared" si="11"/>
        <v>1182</v>
      </c>
      <c r="AW20" s="271">
        <f t="shared" si="12"/>
        <v>1401</v>
      </c>
      <c r="AX20" s="271">
        <f t="shared" si="13"/>
        <v>1262</v>
      </c>
      <c r="AY20" s="213"/>
      <c r="AZ20" s="272">
        <f t="shared" si="14"/>
        <v>8</v>
      </c>
      <c r="BA20" s="271">
        <f t="shared" si="15"/>
        <v>12</v>
      </c>
      <c r="BB20" s="271">
        <f t="shared" si="16"/>
        <v>18</v>
      </c>
      <c r="BC20" s="249">
        <f t="shared" si="17"/>
        <v>8</v>
      </c>
      <c r="BD20" s="271">
        <f t="shared" si="18"/>
        <v>10</v>
      </c>
      <c r="BE20" s="271">
        <f t="shared" si="19"/>
        <v>18</v>
      </c>
      <c r="BF20" s="271">
        <f t="shared" si="20"/>
        <v>14</v>
      </c>
      <c r="BG20" s="271">
        <f t="shared" si="21"/>
        <v>14</v>
      </c>
      <c r="BH20" s="271">
        <f t="shared" si="22"/>
        <v>12</v>
      </c>
      <c r="BI20" s="271">
        <f t="shared" si="23"/>
        <v>12</v>
      </c>
      <c r="BJ20" s="271">
        <f t="shared" si="24"/>
        <v>16</v>
      </c>
      <c r="BK20" s="250">
        <f t="shared" si="29"/>
        <v>142</v>
      </c>
      <c r="BL20" s="249">
        <f t="shared" si="30"/>
        <v>8</v>
      </c>
      <c r="BM20" s="249">
        <f t="shared" si="31"/>
        <v>18</v>
      </c>
      <c r="BN20" s="251">
        <f t="shared" si="32"/>
        <v>134</v>
      </c>
      <c r="BO20" s="217"/>
    </row>
    <row r="21" spans="1:67" ht="13.8" x14ac:dyDescent="0.25">
      <c r="A21" s="252">
        <v>17</v>
      </c>
      <c r="B21" s="253" t="s">
        <v>5</v>
      </c>
      <c r="C21" s="273" t="s">
        <v>6</v>
      </c>
      <c r="D21" s="254"/>
      <c r="E21" s="255">
        <f t="shared" si="25"/>
        <v>1243.74</v>
      </c>
      <c r="F21" s="256">
        <f t="shared" si="0"/>
        <v>-35.26</v>
      </c>
      <c r="G21" s="277">
        <v>1279</v>
      </c>
      <c r="H21" s="257">
        <f t="shared" si="1"/>
        <v>114.81818181818176</v>
      </c>
      <c r="I21" s="258">
        <v>30</v>
      </c>
      <c r="J21" s="259">
        <v>10</v>
      </c>
      <c r="K21" s="260">
        <v>11</v>
      </c>
      <c r="L21" s="261">
        <f t="shared" si="26"/>
        <v>1164.1818181818182</v>
      </c>
      <c r="M21" s="257">
        <f t="shared" si="27"/>
        <v>104</v>
      </c>
      <c r="N21" s="262">
        <f t="shared" si="28"/>
        <v>98</v>
      </c>
      <c r="O21" s="263">
        <v>38</v>
      </c>
      <c r="P21" s="264">
        <v>0</v>
      </c>
      <c r="Q21" s="265">
        <v>39</v>
      </c>
      <c r="R21" s="266">
        <v>0</v>
      </c>
      <c r="S21" s="267">
        <v>27</v>
      </c>
      <c r="T21" s="268">
        <v>0</v>
      </c>
      <c r="U21" s="265">
        <v>26</v>
      </c>
      <c r="V21" s="268">
        <v>2</v>
      </c>
      <c r="W21" s="267">
        <v>29</v>
      </c>
      <c r="X21" s="268">
        <v>2</v>
      </c>
      <c r="Y21" s="267">
        <v>34</v>
      </c>
      <c r="Z21" s="268">
        <v>2</v>
      </c>
      <c r="AA21" s="267">
        <v>28</v>
      </c>
      <c r="AB21" s="266">
        <v>2</v>
      </c>
      <c r="AC21" s="263">
        <v>2</v>
      </c>
      <c r="AD21" s="264">
        <v>0</v>
      </c>
      <c r="AE21" s="269">
        <v>31</v>
      </c>
      <c r="AF21" s="266">
        <v>0</v>
      </c>
      <c r="AG21" s="265">
        <v>20</v>
      </c>
      <c r="AH21" s="268">
        <v>0</v>
      </c>
      <c r="AI21" s="265">
        <v>36</v>
      </c>
      <c r="AJ21" s="268">
        <v>2</v>
      </c>
      <c r="AK21" s="242"/>
      <c r="AL21" s="243">
        <f t="shared" si="2"/>
        <v>10</v>
      </c>
      <c r="AM21" s="242"/>
      <c r="AN21" s="270">
        <f t="shared" si="3"/>
        <v>1029</v>
      </c>
      <c r="AO21" s="249">
        <f t="shared" si="4"/>
        <v>1010</v>
      </c>
      <c r="AP21" s="271">
        <f t="shared" si="5"/>
        <v>1182</v>
      </c>
      <c r="AQ21" s="249">
        <f t="shared" si="6"/>
        <v>1187</v>
      </c>
      <c r="AR21" s="271">
        <f t="shared" si="7"/>
        <v>1173</v>
      </c>
      <c r="AS21" s="271">
        <f t="shared" si="8"/>
        <v>1098</v>
      </c>
      <c r="AT21" s="271">
        <f t="shared" si="9"/>
        <v>1179</v>
      </c>
      <c r="AU21" s="271">
        <f t="shared" si="10"/>
        <v>1483</v>
      </c>
      <c r="AV21" s="249">
        <f t="shared" si="11"/>
        <v>1158</v>
      </c>
      <c r="AW21" s="271">
        <f t="shared" si="12"/>
        <v>1260</v>
      </c>
      <c r="AX21" s="271">
        <f t="shared" si="13"/>
        <v>1047</v>
      </c>
      <c r="AY21" s="213"/>
      <c r="AZ21" s="272">
        <f t="shared" si="14"/>
        <v>8</v>
      </c>
      <c r="BA21" s="271">
        <f t="shared" si="15"/>
        <v>10</v>
      </c>
      <c r="BB21" s="271">
        <f t="shared" si="16"/>
        <v>12</v>
      </c>
      <c r="BC21" s="249">
        <f t="shared" si="17"/>
        <v>6</v>
      </c>
      <c r="BD21" s="271">
        <f t="shared" si="18"/>
        <v>10</v>
      </c>
      <c r="BE21" s="271">
        <f t="shared" si="19"/>
        <v>6</v>
      </c>
      <c r="BF21" s="271">
        <f t="shared" si="20"/>
        <v>10</v>
      </c>
      <c r="BG21" s="271">
        <f t="shared" si="21"/>
        <v>12</v>
      </c>
      <c r="BH21" s="271">
        <f t="shared" si="22"/>
        <v>10</v>
      </c>
      <c r="BI21" s="271">
        <f t="shared" si="23"/>
        <v>12</v>
      </c>
      <c r="BJ21" s="271">
        <f t="shared" si="24"/>
        <v>8</v>
      </c>
      <c r="BK21" s="250">
        <f t="shared" si="29"/>
        <v>104</v>
      </c>
      <c r="BL21" s="249">
        <f t="shared" si="30"/>
        <v>6</v>
      </c>
      <c r="BM21" s="249">
        <f t="shared" si="31"/>
        <v>12</v>
      </c>
      <c r="BN21" s="251">
        <f t="shared" si="32"/>
        <v>98</v>
      </c>
      <c r="BO21" s="217"/>
    </row>
    <row r="22" spans="1:67" ht="13.8" x14ac:dyDescent="0.25">
      <c r="A22" s="252">
        <v>18</v>
      </c>
      <c r="B22" s="253" t="s">
        <v>169</v>
      </c>
      <c r="C22" s="273" t="s">
        <v>6</v>
      </c>
      <c r="D22" s="254"/>
      <c r="E22" s="255">
        <f t="shared" si="25"/>
        <v>1293.9000000000001</v>
      </c>
      <c r="F22" s="256">
        <f t="shared" si="0"/>
        <v>20.9</v>
      </c>
      <c r="G22" s="254">
        <v>1273</v>
      </c>
      <c r="H22" s="257">
        <f t="shared" si="1"/>
        <v>-49.545454545454504</v>
      </c>
      <c r="I22" s="258">
        <v>12</v>
      </c>
      <c r="J22" s="259">
        <v>12</v>
      </c>
      <c r="K22" s="260">
        <v>11</v>
      </c>
      <c r="L22" s="261">
        <f t="shared" si="26"/>
        <v>1322.5454545454545</v>
      </c>
      <c r="M22" s="257">
        <f t="shared" si="27"/>
        <v>134</v>
      </c>
      <c r="N22" s="262">
        <f t="shared" si="28"/>
        <v>128</v>
      </c>
      <c r="O22" s="263">
        <v>39</v>
      </c>
      <c r="P22" s="264">
        <v>2</v>
      </c>
      <c r="Q22" s="265">
        <v>35</v>
      </c>
      <c r="R22" s="266">
        <v>2</v>
      </c>
      <c r="S22" s="267">
        <v>5</v>
      </c>
      <c r="T22" s="268">
        <v>0</v>
      </c>
      <c r="U22" s="265">
        <v>10</v>
      </c>
      <c r="V22" s="268">
        <v>2</v>
      </c>
      <c r="W22" s="267">
        <v>1</v>
      </c>
      <c r="X22" s="268">
        <v>0</v>
      </c>
      <c r="Y22" s="267">
        <v>23</v>
      </c>
      <c r="Z22" s="268">
        <v>2</v>
      </c>
      <c r="AA22" s="267">
        <v>3</v>
      </c>
      <c r="AB22" s="266">
        <v>0</v>
      </c>
      <c r="AC22" s="263">
        <v>22</v>
      </c>
      <c r="AD22" s="264">
        <v>2</v>
      </c>
      <c r="AE22" s="269">
        <v>11</v>
      </c>
      <c r="AF22" s="266">
        <v>2</v>
      </c>
      <c r="AG22" s="265">
        <v>9</v>
      </c>
      <c r="AH22" s="268">
        <v>0</v>
      </c>
      <c r="AI22" s="265">
        <v>8</v>
      </c>
      <c r="AJ22" s="268">
        <v>0</v>
      </c>
      <c r="AK22" s="242"/>
      <c r="AL22" s="243">
        <f t="shared" si="2"/>
        <v>12</v>
      </c>
      <c r="AM22" s="242"/>
      <c r="AN22" s="270">
        <f t="shared" si="3"/>
        <v>1010</v>
      </c>
      <c r="AO22" s="249">
        <f t="shared" si="4"/>
        <v>1077</v>
      </c>
      <c r="AP22" s="271">
        <f t="shared" si="5"/>
        <v>1422</v>
      </c>
      <c r="AQ22" s="249">
        <f t="shared" si="6"/>
        <v>1373</v>
      </c>
      <c r="AR22" s="271">
        <f t="shared" si="7"/>
        <v>1593</v>
      </c>
      <c r="AS22" s="271">
        <f t="shared" si="8"/>
        <v>1230</v>
      </c>
      <c r="AT22" s="271">
        <f t="shared" si="9"/>
        <v>1481</v>
      </c>
      <c r="AU22" s="271">
        <f t="shared" si="10"/>
        <v>1231</v>
      </c>
      <c r="AV22" s="249">
        <f t="shared" si="11"/>
        <v>1365</v>
      </c>
      <c r="AW22" s="271">
        <f t="shared" si="12"/>
        <v>1378</v>
      </c>
      <c r="AX22" s="271">
        <f t="shared" si="13"/>
        <v>1388</v>
      </c>
      <c r="AY22" s="213"/>
      <c r="AZ22" s="272">
        <f t="shared" si="14"/>
        <v>10</v>
      </c>
      <c r="BA22" s="271">
        <f t="shared" si="15"/>
        <v>6</v>
      </c>
      <c r="BB22" s="271">
        <f t="shared" si="16"/>
        <v>10</v>
      </c>
      <c r="BC22" s="249">
        <f t="shared" si="17"/>
        <v>12</v>
      </c>
      <c r="BD22" s="271">
        <f t="shared" si="18"/>
        <v>18</v>
      </c>
      <c r="BE22" s="271">
        <f t="shared" si="19"/>
        <v>8</v>
      </c>
      <c r="BF22" s="271">
        <f t="shared" si="20"/>
        <v>14</v>
      </c>
      <c r="BG22" s="271">
        <f t="shared" si="21"/>
        <v>10</v>
      </c>
      <c r="BH22" s="271">
        <f t="shared" si="22"/>
        <v>14</v>
      </c>
      <c r="BI22" s="271">
        <f t="shared" si="23"/>
        <v>18</v>
      </c>
      <c r="BJ22" s="271">
        <f t="shared" si="24"/>
        <v>14</v>
      </c>
      <c r="BK22" s="250">
        <f t="shared" si="29"/>
        <v>134</v>
      </c>
      <c r="BL22" s="249">
        <f t="shared" si="30"/>
        <v>6</v>
      </c>
      <c r="BM22" s="249">
        <f t="shared" si="31"/>
        <v>18</v>
      </c>
      <c r="BN22" s="251">
        <f t="shared" si="32"/>
        <v>128</v>
      </c>
      <c r="BO22" s="217"/>
    </row>
    <row r="23" spans="1:67" ht="13.8" x14ac:dyDescent="0.25">
      <c r="A23" s="305">
        <v>19</v>
      </c>
      <c r="B23" s="306" t="s">
        <v>44</v>
      </c>
      <c r="C23" s="316" t="s">
        <v>45</v>
      </c>
      <c r="D23" s="307"/>
      <c r="E23" s="308">
        <f t="shared" si="25"/>
        <v>1330.48</v>
      </c>
      <c r="F23" s="309">
        <f t="shared" si="0"/>
        <v>68.47999999999999</v>
      </c>
      <c r="G23" s="307">
        <v>1262</v>
      </c>
      <c r="H23" s="310">
        <f t="shared" si="1"/>
        <v>-84</v>
      </c>
      <c r="I23" s="311">
        <v>3</v>
      </c>
      <c r="J23" s="312">
        <v>16</v>
      </c>
      <c r="K23" s="313">
        <v>11</v>
      </c>
      <c r="L23" s="314">
        <f t="shared" si="26"/>
        <v>1346</v>
      </c>
      <c r="M23" s="310">
        <f t="shared" si="27"/>
        <v>144</v>
      </c>
      <c r="N23" s="315">
        <f t="shared" si="28"/>
        <v>136</v>
      </c>
      <c r="O23" s="263">
        <v>40</v>
      </c>
      <c r="P23" s="264">
        <v>2</v>
      </c>
      <c r="Q23" s="265">
        <v>38</v>
      </c>
      <c r="R23" s="266">
        <v>2</v>
      </c>
      <c r="S23" s="267">
        <v>6</v>
      </c>
      <c r="T23" s="268">
        <v>2</v>
      </c>
      <c r="U23" s="265">
        <v>5</v>
      </c>
      <c r="V23" s="268">
        <v>2</v>
      </c>
      <c r="W23" s="267">
        <v>9</v>
      </c>
      <c r="X23" s="268">
        <v>2</v>
      </c>
      <c r="Y23" s="267">
        <v>14</v>
      </c>
      <c r="Z23" s="268">
        <v>2</v>
      </c>
      <c r="AA23" s="267">
        <v>7</v>
      </c>
      <c r="AB23" s="266">
        <v>2</v>
      </c>
      <c r="AC23" s="263">
        <v>1</v>
      </c>
      <c r="AD23" s="264">
        <v>0</v>
      </c>
      <c r="AE23" s="269">
        <v>3</v>
      </c>
      <c r="AF23" s="266">
        <v>2</v>
      </c>
      <c r="AG23" s="265">
        <v>4</v>
      </c>
      <c r="AH23" s="268">
        <v>0</v>
      </c>
      <c r="AI23" s="265">
        <v>16</v>
      </c>
      <c r="AJ23" s="268">
        <v>0</v>
      </c>
      <c r="AK23" s="242"/>
      <c r="AL23" s="243">
        <f t="shared" si="2"/>
        <v>16</v>
      </c>
      <c r="AM23" s="242"/>
      <c r="AN23" s="270">
        <f t="shared" si="3"/>
        <v>1010</v>
      </c>
      <c r="AO23" s="249">
        <f t="shared" si="4"/>
        <v>1029</v>
      </c>
      <c r="AP23" s="271">
        <f t="shared" si="5"/>
        <v>1413</v>
      </c>
      <c r="AQ23" s="249">
        <f t="shared" si="6"/>
        <v>1422</v>
      </c>
      <c r="AR23" s="271">
        <f t="shared" si="7"/>
        <v>1378</v>
      </c>
      <c r="AS23" s="271">
        <f t="shared" si="8"/>
        <v>1332</v>
      </c>
      <c r="AT23" s="271">
        <f t="shared" si="9"/>
        <v>1401</v>
      </c>
      <c r="AU23" s="271">
        <f t="shared" si="10"/>
        <v>1593</v>
      </c>
      <c r="AV23" s="249">
        <f t="shared" si="11"/>
        <v>1481</v>
      </c>
      <c r="AW23" s="271">
        <f t="shared" si="12"/>
        <v>1441</v>
      </c>
      <c r="AX23" s="271">
        <f t="shared" si="13"/>
        <v>1306</v>
      </c>
      <c r="AY23" s="213"/>
      <c r="AZ23" s="272">
        <f t="shared" si="14"/>
        <v>8</v>
      </c>
      <c r="BA23" s="271">
        <f t="shared" si="15"/>
        <v>8</v>
      </c>
      <c r="BB23" s="271">
        <f t="shared" si="16"/>
        <v>12</v>
      </c>
      <c r="BC23" s="249">
        <f t="shared" si="17"/>
        <v>10</v>
      </c>
      <c r="BD23" s="271">
        <f t="shared" si="18"/>
        <v>18</v>
      </c>
      <c r="BE23" s="271">
        <f t="shared" si="19"/>
        <v>12</v>
      </c>
      <c r="BF23" s="271">
        <f t="shared" si="20"/>
        <v>12</v>
      </c>
      <c r="BG23" s="271">
        <f t="shared" si="21"/>
        <v>18</v>
      </c>
      <c r="BH23" s="271">
        <f t="shared" si="22"/>
        <v>14</v>
      </c>
      <c r="BI23" s="271">
        <f t="shared" si="23"/>
        <v>16</v>
      </c>
      <c r="BJ23" s="271">
        <f t="shared" si="24"/>
        <v>16</v>
      </c>
      <c r="BK23" s="250">
        <f t="shared" si="29"/>
        <v>144</v>
      </c>
      <c r="BL23" s="249">
        <f t="shared" si="30"/>
        <v>8</v>
      </c>
      <c r="BM23" s="249">
        <f t="shared" si="31"/>
        <v>18</v>
      </c>
      <c r="BN23" s="251">
        <f t="shared" si="32"/>
        <v>136</v>
      </c>
      <c r="BO23" s="217"/>
    </row>
    <row r="24" spans="1:67" ht="13.8" x14ac:dyDescent="0.25">
      <c r="A24" s="252">
        <v>20</v>
      </c>
      <c r="B24" s="253" t="s">
        <v>137</v>
      </c>
      <c r="C24" s="273" t="s">
        <v>7</v>
      </c>
      <c r="D24" s="254"/>
      <c r="E24" s="255">
        <f t="shared" si="25"/>
        <v>1267.48</v>
      </c>
      <c r="F24" s="256">
        <f t="shared" si="0"/>
        <v>7.4799999999999933</v>
      </c>
      <c r="G24" s="254">
        <v>1260</v>
      </c>
      <c r="H24" s="257">
        <f t="shared" si="1"/>
        <v>11.454545454545496</v>
      </c>
      <c r="I24" s="258">
        <v>17</v>
      </c>
      <c r="J24" s="259">
        <v>12</v>
      </c>
      <c r="K24" s="260">
        <v>11</v>
      </c>
      <c r="L24" s="261">
        <f t="shared" si="26"/>
        <v>1248.5454545454545</v>
      </c>
      <c r="M24" s="257">
        <f t="shared" si="27"/>
        <v>116</v>
      </c>
      <c r="N24" s="262">
        <f t="shared" si="28"/>
        <v>112</v>
      </c>
      <c r="O24" s="263">
        <v>41</v>
      </c>
      <c r="P24" s="264">
        <v>2</v>
      </c>
      <c r="Q24" s="265">
        <v>1</v>
      </c>
      <c r="R24" s="266">
        <v>0</v>
      </c>
      <c r="S24" s="267">
        <v>42</v>
      </c>
      <c r="T24" s="268">
        <v>2</v>
      </c>
      <c r="U24" s="265">
        <v>3</v>
      </c>
      <c r="V24" s="268">
        <v>0</v>
      </c>
      <c r="W24" s="267">
        <v>23</v>
      </c>
      <c r="X24" s="268">
        <v>0</v>
      </c>
      <c r="Y24" s="267">
        <v>33</v>
      </c>
      <c r="Z24" s="268">
        <v>2</v>
      </c>
      <c r="AA24" s="267">
        <v>21</v>
      </c>
      <c r="AB24" s="266">
        <v>2</v>
      </c>
      <c r="AC24" s="263">
        <v>27</v>
      </c>
      <c r="AD24" s="264">
        <v>0</v>
      </c>
      <c r="AE24" s="269">
        <v>10</v>
      </c>
      <c r="AF24" s="266">
        <v>0</v>
      </c>
      <c r="AG24" s="265">
        <v>17</v>
      </c>
      <c r="AH24" s="268">
        <v>2</v>
      </c>
      <c r="AI24" s="265">
        <v>25</v>
      </c>
      <c r="AJ24" s="268">
        <v>2</v>
      </c>
      <c r="AK24" s="242"/>
      <c r="AL24" s="243">
        <f t="shared" si="2"/>
        <v>12</v>
      </c>
      <c r="AM24" s="242"/>
      <c r="AN24" s="270">
        <f t="shared" si="3"/>
        <v>1004</v>
      </c>
      <c r="AO24" s="249">
        <f t="shared" si="4"/>
        <v>1593</v>
      </c>
      <c r="AP24" s="271">
        <f t="shared" si="5"/>
        <v>1000</v>
      </c>
      <c r="AQ24" s="249">
        <f t="shared" si="6"/>
        <v>1481</v>
      </c>
      <c r="AR24" s="271">
        <f t="shared" si="7"/>
        <v>1230</v>
      </c>
      <c r="AS24" s="271">
        <f t="shared" si="8"/>
        <v>1132</v>
      </c>
      <c r="AT24" s="271">
        <f t="shared" si="9"/>
        <v>1240</v>
      </c>
      <c r="AU24" s="271">
        <f t="shared" si="10"/>
        <v>1182</v>
      </c>
      <c r="AV24" s="249">
        <f t="shared" si="11"/>
        <v>1373</v>
      </c>
      <c r="AW24" s="271">
        <f t="shared" si="12"/>
        <v>1279</v>
      </c>
      <c r="AX24" s="271">
        <f t="shared" si="13"/>
        <v>1220</v>
      </c>
      <c r="AY24" s="213"/>
      <c r="AZ24" s="272">
        <f t="shared" si="14"/>
        <v>4</v>
      </c>
      <c r="BA24" s="271">
        <f t="shared" si="15"/>
        <v>18</v>
      </c>
      <c r="BB24" s="271">
        <f t="shared" si="16"/>
        <v>6</v>
      </c>
      <c r="BC24" s="249">
        <f t="shared" si="17"/>
        <v>14</v>
      </c>
      <c r="BD24" s="271">
        <f t="shared" si="18"/>
        <v>8</v>
      </c>
      <c r="BE24" s="271">
        <f t="shared" si="19"/>
        <v>12</v>
      </c>
      <c r="BF24" s="271">
        <f t="shared" si="20"/>
        <v>10</v>
      </c>
      <c r="BG24" s="271">
        <f t="shared" si="21"/>
        <v>12</v>
      </c>
      <c r="BH24" s="271">
        <f t="shared" si="22"/>
        <v>12</v>
      </c>
      <c r="BI24" s="271">
        <f t="shared" si="23"/>
        <v>10</v>
      </c>
      <c r="BJ24" s="271">
        <f t="shared" si="24"/>
        <v>10</v>
      </c>
      <c r="BK24" s="250">
        <f t="shared" si="29"/>
        <v>116</v>
      </c>
      <c r="BL24" s="249">
        <f t="shared" si="30"/>
        <v>4</v>
      </c>
      <c r="BM24" s="249">
        <f t="shared" si="31"/>
        <v>18</v>
      </c>
      <c r="BN24" s="251">
        <f t="shared" si="32"/>
        <v>112</v>
      </c>
      <c r="BO24" s="217"/>
    </row>
    <row r="25" spans="1:67" ht="13.8" x14ac:dyDescent="0.25">
      <c r="A25" s="252">
        <v>21</v>
      </c>
      <c r="B25" s="253" t="s">
        <v>41</v>
      </c>
      <c r="C25" s="273" t="s">
        <v>9</v>
      </c>
      <c r="D25" s="254"/>
      <c r="E25" s="255">
        <f t="shared" si="25"/>
        <v>1211.56</v>
      </c>
      <c r="F25" s="256">
        <f t="shared" si="0"/>
        <v>-28.439999999999994</v>
      </c>
      <c r="G25" s="254">
        <v>1240</v>
      </c>
      <c r="H25" s="257">
        <f t="shared" si="1"/>
        <v>83.818181818181756</v>
      </c>
      <c r="I25" s="258">
        <v>28</v>
      </c>
      <c r="J25" s="259">
        <v>10</v>
      </c>
      <c r="K25" s="260">
        <v>11</v>
      </c>
      <c r="L25" s="261">
        <f t="shared" si="26"/>
        <v>1156.1818181818182</v>
      </c>
      <c r="M25" s="257">
        <f t="shared" si="27"/>
        <v>110</v>
      </c>
      <c r="N25" s="262">
        <f t="shared" si="28"/>
        <v>104</v>
      </c>
      <c r="O25" s="263">
        <v>42</v>
      </c>
      <c r="P25" s="264">
        <v>0</v>
      </c>
      <c r="Q25" s="265">
        <v>40</v>
      </c>
      <c r="R25" s="266">
        <v>2</v>
      </c>
      <c r="S25" s="267">
        <v>39</v>
      </c>
      <c r="T25" s="268">
        <v>2</v>
      </c>
      <c r="U25" s="265">
        <v>24</v>
      </c>
      <c r="V25" s="268">
        <v>0</v>
      </c>
      <c r="W25" s="267">
        <v>7</v>
      </c>
      <c r="X25" s="268">
        <v>0</v>
      </c>
      <c r="Y25" s="267">
        <v>36</v>
      </c>
      <c r="Z25" s="268">
        <v>2</v>
      </c>
      <c r="AA25" s="267">
        <v>20</v>
      </c>
      <c r="AB25" s="266">
        <v>0</v>
      </c>
      <c r="AC25" s="263">
        <v>38</v>
      </c>
      <c r="AD25" s="264">
        <v>2</v>
      </c>
      <c r="AE25" s="269">
        <v>6</v>
      </c>
      <c r="AF25" s="266">
        <v>0</v>
      </c>
      <c r="AG25" s="265">
        <v>29</v>
      </c>
      <c r="AH25" s="268">
        <v>0</v>
      </c>
      <c r="AI25" s="265">
        <v>32</v>
      </c>
      <c r="AJ25" s="268">
        <v>2</v>
      </c>
      <c r="AK25" s="242"/>
      <c r="AL25" s="243">
        <f t="shared" si="2"/>
        <v>10</v>
      </c>
      <c r="AM25" s="242"/>
      <c r="AN25" s="270">
        <f t="shared" si="3"/>
        <v>1000</v>
      </c>
      <c r="AO25" s="249">
        <f t="shared" si="4"/>
        <v>1010</v>
      </c>
      <c r="AP25" s="271">
        <f t="shared" si="5"/>
        <v>1010</v>
      </c>
      <c r="AQ25" s="249">
        <f t="shared" si="6"/>
        <v>1222</v>
      </c>
      <c r="AR25" s="271">
        <f t="shared" si="7"/>
        <v>1401</v>
      </c>
      <c r="AS25" s="271">
        <f t="shared" si="8"/>
        <v>1047</v>
      </c>
      <c r="AT25" s="271">
        <f t="shared" si="9"/>
        <v>1260</v>
      </c>
      <c r="AU25" s="271">
        <f t="shared" si="10"/>
        <v>1029</v>
      </c>
      <c r="AV25" s="249">
        <f t="shared" si="11"/>
        <v>1413</v>
      </c>
      <c r="AW25" s="271">
        <f t="shared" si="12"/>
        <v>1173</v>
      </c>
      <c r="AX25" s="271">
        <f t="shared" si="13"/>
        <v>1153</v>
      </c>
      <c r="AY25" s="213"/>
      <c r="AZ25" s="272">
        <f t="shared" si="14"/>
        <v>6</v>
      </c>
      <c r="BA25" s="271">
        <f t="shared" si="15"/>
        <v>8</v>
      </c>
      <c r="BB25" s="271">
        <f t="shared" si="16"/>
        <v>10</v>
      </c>
      <c r="BC25" s="249">
        <f t="shared" si="17"/>
        <v>16</v>
      </c>
      <c r="BD25" s="271">
        <f t="shared" si="18"/>
        <v>12</v>
      </c>
      <c r="BE25" s="271">
        <f t="shared" si="19"/>
        <v>8</v>
      </c>
      <c r="BF25" s="271">
        <f t="shared" si="20"/>
        <v>12</v>
      </c>
      <c r="BG25" s="271">
        <f t="shared" si="21"/>
        <v>8</v>
      </c>
      <c r="BH25" s="271">
        <f t="shared" si="22"/>
        <v>12</v>
      </c>
      <c r="BI25" s="271">
        <f t="shared" si="23"/>
        <v>10</v>
      </c>
      <c r="BJ25" s="271">
        <f t="shared" si="24"/>
        <v>8</v>
      </c>
      <c r="BK25" s="250">
        <f t="shared" si="29"/>
        <v>110</v>
      </c>
      <c r="BL25" s="249">
        <f t="shared" si="30"/>
        <v>6</v>
      </c>
      <c r="BM25" s="249">
        <f t="shared" si="31"/>
        <v>16</v>
      </c>
      <c r="BN25" s="251">
        <f t="shared" si="32"/>
        <v>104</v>
      </c>
      <c r="BO25" s="217"/>
    </row>
    <row r="26" spans="1:67" ht="13.8" x14ac:dyDescent="0.25">
      <c r="A26" s="252">
        <v>22</v>
      </c>
      <c r="B26" s="253" t="s">
        <v>31</v>
      </c>
      <c r="C26" s="273" t="s">
        <v>29</v>
      </c>
      <c r="D26" s="254"/>
      <c r="E26" s="255">
        <f t="shared" si="25"/>
        <v>1218.0999999999999</v>
      </c>
      <c r="F26" s="256">
        <f t="shared" si="0"/>
        <v>-12.900000000000027</v>
      </c>
      <c r="G26" s="254">
        <v>1231</v>
      </c>
      <c r="H26" s="257">
        <f t="shared" si="1"/>
        <v>13.181818181818244</v>
      </c>
      <c r="I26" s="258">
        <v>26</v>
      </c>
      <c r="J26" s="259">
        <v>10</v>
      </c>
      <c r="K26" s="260">
        <v>11</v>
      </c>
      <c r="L26" s="261">
        <f t="shared" si="26"/>
        <v>1217.8181818181818</v>
      </c>
      <c r="M26" s="257">
        <f t="shared" si="27"/>
        <v>112</v>
      </c>
      <c r="N26" s="262">
        <f t="shared" si="28"/>
        <v>108</v>
      </c>
      <c r="O26" s="263">
        <v>1</v>
      </c>
      <c r="P26" s="264">
        <v>0</v>
      </c>
      <c r="Q26" s="265">
        <v>41</v>
      </c>
      <c r="R26" s="266">
        <v>0</v>
      </c>
      <c r="S26" s="267">
        <v>37</v>
      </c>
      <c r="T26" s="268">
        <v>0</v>
      </c>
      <c r="U26" s="265">
        <v>40</v>
      </c>
      <c r="V26" s="268">
        <v>2</v>
      </c>
      <c r="W26" s="267">
        <v>32</v>
      </c>
      <c r="X26" s="268">
        <v>2</v>
      </c>
      <c r="Y26" s="267">
        <v>25</v>
      </c>
      <c r="Z26" s="268">
        <v>2</v>
      </c>
      <c r="AA26" s="267">
        <v>31</v>
      </c>
      <c r="AB26" s="266">
        <v>2</v>
      </c>
      <c r="AC26" s="263">
        <v>18</v>
      </c>
      <c r="AD26" s="264">
        <v>0</v>
      </c>
      <c r="AE26" s="269">
        <v>23</v>
      </c>
      <c r="AF26" s="266">
        <v>2</v>
      </c>
      <c r="AG26" s="265">
        <v>15</v>
      </c>
      <c r="AH26" s="268">
        <v>0</v>
      </c>
      <c r="AI26" s="265">
        <v>6</v>
      </c>
      <c r="AJ26" s="268">
        <v>0</v>
      </c>
      <c r="AK26" s="242"/>
      <c r="AL26" s="243">
        <f t="shared" si="2"/>
        <v>10</v>
      </c>
      <c r="AM26" s="242"/>
      <c r="AN26" s="270">
        <f t="shared" si="3"/>
        <v>1593</v>
      </c>
      <c r="AO26" s="249">
        <f t="shared" si="4"/>
        <v>1004</v>
      </c>
      <c r="AP26" s="271">
        <f t="shared" si="5"/>
        <v>1035</v>
      </c>
      <c r="AQ26" s="249">
        <f t="shared" si="6"/>
        <v>1010</v>
      </c>
      <c r="AR26" s="271">
        <f t="shared" si="7"/>
        <v>1153</v>
      </c>
      <c r="AS26" s="271">
        <f t="shared" si="8"/>
        <v>1220</v>
      </c>
      <c r="AT26" s="271">
        <f t="shared" si="9"/>
        <v>1158</v>
      </c>
      <c r="AU26" s="271">
        <f t="shared" si="10"/>
        <v>1273</v>
      </c>
      <c r="AV26" s="249">
        <f t="shared" si="11"/>
        <v>1230</v>
      </c>
      <c r="AW26" s="271">
        <f t="shared" si="12"/>
        <v>1307</v>
      </c>
      <c r="AX26" s="271">
        <f t="shared" si="13"/>
        <v>1413</v>
      </c>
      <c r="AY26" s="213"/>
      <c r="AZ26" s="272">
        <f t="shared" si="14"/>
        <v>18</v>
      </c>
      <c r="BA26" s="271">
        <f t="shared" si="15"/>
        <v>4</v>
      </c>
      <c r="BB26" s="271">
        <f t="shared" si="16"/>
        <v>8</v>
      </c>
      <c r="BC26" s="249">
        <f t="shared" si="17"/>
        <v>8</v>
      </c>
      <c r="BD26" s="271">
        <f t="shared" si="18"/>
        <v>8</v>
      </c>
      <c r="BE26" s="271">
        <f t="shared" si="19"/>
        <v>10</v>
      </c>
      <c r="BF26" s="271">
        <f t="shared" si="20"/>
        <v>10</v>
      </c>
      <c r="BG26" s="271">
        <f t="shared" si="21"/>
        <v>12</v>
      </c>
      <c r="BH26" s="271">
        <f t="shared" si="22"/>
        <v>8</v>
      </c>
      <c r="BI26" s="271">
        <f t="shared" si="23"/>
        <v>14</v>
      </c>
      <c r="BJ26" s="271">
        <f t="shared" si="24"/>
        <v>12</v>
      </c>
      <c r="BK26" s="250">
        <f t="shared" si="29"/>
        <v>112</v>
      </c>
      <c r="BL26" s="249">
        <f t="shared" si="30"/>
        <v>4</v>
      </c>
      <c r="BM26" s="249">
        <f t="shared" si="31"/>
        <v>18</v>
      </c>
      <c r="BN26" s="251">
        <f t="shared" si="32"/>
        <v>108</v>
      </c>
      <c r="BO26" s="217"/>
    </row>
    <row r="27" spans="1:67" ht="13.8" x14ac:dyDescent="0.25">
      <c r="A27" s="252">
        <v>23</v>
      </c>
      <c r="B27" s="253" t="s">
        <v>43</v>
      </c>
      <c r="C27" s="273" t="s">
        <v>9</v>
      </c>
      <c r="D27" s="254"/>
      <c r="E27" s="255">
        <f t="shared" si="25"/>
        <v>1200.18</v>
      </c>
      <c r="F27" s="256">
        <f t="shared" si="0"/>
        <v>-29.820000000000011</v>
      </c>
      <c r="G27" s="254">
        <v>1230</v>
      </c>
      <c r="H27" s="257">
        <f t="shared" si="1"/>
        <v>-0.81818181818175617</v>
      </c>
      <c r="I27" s="258">
        <v>33</v>
      </c>
      <c r="J27" s="259">
        <v>8</v>
      </c>
      <c r="K27" s="260">
        <v>11</v>
      </c>
      <c r="L27" s="261">
        <f t="shared" si="26"/>
        <v>1230.8181818181818</v>
      </c>
      <c r="M27" s="257">
        <f t="shared" si="27"/>
        <v>118</v>
      </c>
      <c r="N27" s="262">
        <f t="shared" si="28"/>
        <v>110</v>
      </c>
      <c r="O27" s="263">
        <v>2</v>
      </c>
      <c r="P27" s="264">
        <v>0</v>
      </c>
      <c r="Q27" s="265">
        <v>8</v>
      </c>
      <c r="R27" s="266">
        <v>0</v>
      </c>
      <c r="S27" s="267">
        <v>30</v>
      </c>
      <c r="T27" s="268">
        <v>2</v>
      </c>
      <c r="U27" s="265">
        <v>32</v>
      </c>
      <c r="V27" s="268">
        <v>2</v>
      </c>
      <c r="W27" s="267">
        <v>20</v>
      </c>
      <c r="X27" s="268">
        <v>2</v>
      </c>
      <c r="Y27" s="267">
        <v>18</v>
      </c>
      <c r="Z27" s="268">
        <v>0</v>
      </c>
      <c r="AA27" s="267">
        <v>27</v>
      </c>
      <c r="AB27" s="266">
        <v>0</v>
      </c>
      <c r="AC27" s="263">
        <v>29</v>
      </c>
      <c r="AD27" s="264">
        <v>2</v>
      </c>
      <c r="AE27" s="269">
        <v>22</v>
      </c>
      <c r="AF27" s="266">
        <v>0</v>
      </c>
      <c r="AG27" s="265">
        <v>25</v>
      </c>
      <c r="AH27" s="268">
        <v>0</v>
      </c>
      <c r="AI27" s="265">
        <v>39</v>
      </c>
      <c r="AJ27" s="268">
        <v>0</v>
      </c>
      <c r="AK27" s="242"/>
      <c r="AL27" s="243">
        <f t="shared" si="2"/>
        <v>8</v>
      </c>
      <c r="AM27" s="242"/>
      <c r="AN27" s="270">
        <f t="shared" si="3"/>
        <v>1483</v>
      </c>
      <c r="AO27" s="249">
        <f t="shared" si="4"/>
        <v>1388</v>
      </c>
      <c r="AP27" s="271">
        <f t="shared" si="5"/>
        <v>1166</v>
      </c>
      <c r="AQ27" s="249">
        <f t="shared" si="6"/>
        <v>1153</v>
      </c>
      <c r="AR27" s="271">
        <f t="shared" si="7"/>
        <v>1260</v>
      </c>
      <c r="AS27" s="271">
        <f t="shared" si="8"/>
        <v>1273</v>
      </c>
      <c r="AT27" s="271">
        <f t="shared" si="9"/>
        <v>1182</v>
      </c>
      <c r="AU27" s="271">
        <f t="shared" si="10"/>
        <v>1173</v>
      </c>
      <c r="AV27" s="249">
        <f t="shared" si="11"/>
        <v>1231</v>
      </c>
      <c r="AW27" s="271">
        <f t="shared" si="12"/>
        <v>1220</v>
      </c>
      <c r="AX27" s="271">
        <f t="shared" si="13"/>
        <v>1010</v>
      </c>
      <c r="AY27" s="213"/>
      <c r="AZ27" s="272">
        <f t="shared" si="14"/>
        <v>12</v>
      </c>
      <c r="BA27" s="271">
        <f t="shared" si="15"/>
        <v>14</v>
      </c>
      <c r="BB27" s="271">
        <f t="shared" si="16"/>
        <v>8</v>
      </c>
      <c r="BC27" s="249">
        <f t="shared" si="17"/>
        <v>8</v>
      </c>
      <c r="BD27" s="271">
        <f t="shared" si="18"/>
        <v>12</v>
      </c>
      <c r="BE27" s="271">
        <f t="shared" si="19"/>
        <v>12</v>
      </c>
      <c r="BF27" s="271">
        <f t="shared" si="20"/>
        <v>12</v>
      </c>
      <c r="BG27" s="271">
        <f t="shared" si="21"/>
        <v>10</v>
      </c>
      <c r="BH27" s="271">
        <f t="shared" si="22"/>
        <v>10</v>
      </c>
      <c r="BI27" s="271">
        <f t="shared" si="23"/>
        <v>10</v>
      </c>
      <c r="BJ27" s="271">
        <f t="shared" si="24"/>
        <v>10</v>
      </c>
      <c r="BK27" s="250">
        <f t="shared" si="29"/>
        <v>118</v>
      </c>
      <c r="BL27" s="249">
        <f t="shared" si="30"/>
        <v>8</v>
      </c>
      <c r="BM27" s="249">
        <f t="shared" si="31"/>
        <v>14</v>
      </c>
      <c r="BN27" s="251">
        <f t="shared" si="32"/>
        <v>110</v>
      </c>
      <c r="BO27" s="217"/>
    </row>
    <row r="28" spans="1:67" ht="13.8" x14ac:dyDescent="0.25">
      <c r="A28" s="252">
        <v>24</v>
      </c>
      <c r="B28" s="253" t="s">
        <v>171</v>
      </c>
      <c r="C28" s="273" t="s">
        <v>170</v>
      </c>
      <c r="D28" s="254"/>
      <c r="E28" s="255">
        <f t="shared" si="25"/>
        <v>1301.18</v>
      </c>
      <c r="F28" s="256">
        <f t="shared" si="0"/>
        <v>79.180000000000007</v>
      </c>
      <c r="G28" s="254">
        <v>1222</v>
      </c>
      <c r="H28" s="257">
        <f t="shared" si="1"/>
        <v>-132.63636363636374</v>
      </c>
      <c r="I28" s="258">
        <v>5</v>
      </c>
      <c r="J28" s="259">
        <v>16</v>
      </c>
      <c r="K28" s="260">
        <v>11</v>
      </c>
      <c r="L28" s="261">
        <f t="shared" si="26"/>
        <v>1354.6363636363637</v>
      </c>
      <c r="M28" s="257">
        <f t="shared" si="27"/>
        <v>142</v>
      </c>
      <c r="N28" s="262">
        <f t="shared" si="28"/>
        <v>132</v>
      </c>
      <c r="O28" s="263">
        <v>3</v>
      </c>
      <c r="P28" s="264">
        <v>2</v>
      </c>
      <c r="Q28" s="265">
        <v>2</v>
      </c>
      <c r="R28" s="266">
        <v>2</v>
      </c>
      <c r="S28" s="267">
        <v>7</v>
      </c>
      <c r="T28" s="268">
        <v>0</v>
      </c>
      <c r="U28" s="265">
        <v>21</v>
      </c>
      <c r="V28" s="268">
        <v>2</v>
      </c>
      <c r="W28" s="267">
        <v>11</v>
      </c>
      <c r="X28" s="268">
        <v>2</v>
      </c>
      <c r="Y28" s="267">
        <v>1</v>
      </c>
      <c r="Z28" s="268">
        <v>0</v>
      </c>
      <c r="AA28" s="267">
        <v>4</v>
      </c>
      <c r="AB28" s="266">
        <v>0</v>
      </c>
      <c r="AC28" s="263">
        <v>39</v>
      </c>
      <c r="AD28" s="264">
        <v>2</v>
      </c>
      <c r="AE28" s="269">
        <v>13</v>
      </c>
      <c r="AF28" s="266">
        <v>2</v>
      </c>
      <c r="AG28" s="265">
        <v>27</v>
      </c>
      <c r="AH28" s="268">
        <v>2</v>
      </c>
      <c r="AI28" s="265">
        <v>10</v>
      </c>
      <c r="AJ28" s="268">
        <v>2</v>
      </c>
      <c r="AK28" s="242"/>
      <c r="AL28" s="243">
        <f t="shared" si="2"/>
        <v>16</v>
      </c>
      <c r="AM28" s="242"/>
      <c r="AN28" s="270">
        <f t="shared" si="3"/>
        <v>1481</v>
      </c>
      <c r="AO28" s="249">
        <f t="shared" si="4"/>
        <v>1483</v>
      </c>
      <c r="AP28" s="271">
        <f t="shared" si="5"/>
        <v>1401</v>
      </c>
      <c r="AQ28" s="249">
        <f t="shared" si="6"/>
        <v>1240</v>
      </c>
      <c r="AR28" s="271">
        <f t="shared" si="7"/>
        <v>1365</v>
      </c>
      <c r="AS28" s="271">
        <f t="shared" si="8"/>
        <v>1593</v>
      </c>
      <c r="AT28" s="271">
        <f t="shared" si="9"/>
        <v>1441</v>
      </c>
      <c r="AU28" s="271">
        <f t="shared" si="10"/>
        <v>1010</v>
      </c>
      <c r="AV28" s="249">
        <f t="shared" si="11"/>
        <v>1332</v>
      </c>
      <c r="AW28" s="271">
        <f t="shared" si="12"/>
        <v>1182</v>
      </c>
      <c r="AX28" s="271">
        <f t="shared" si="13"/>
        <v>1373</v>
      </c>
      <c r="AY28" s="213"/>
      <c r="AZ28" s="272">
        <f t="shared" si="14"/>
        <v>14</v>
      </c>
      <c r="BA28" s="271">
        <f t="shared" si="15"/>
        <v>12</v>
      </c>
      <c r="BB28" s="271">
        <f t="shared" si="16"/>
        <v>12</v>
      </c>
      <c r="BC28" s="249">
        <f t="shared" si="17"/>
        <v>10</v>
      </c>
      <c r="BD28" s="271">
        <f t="shared" si="18"/>
        <v>14</v>
      </c>
      <c r="BE28" s="271">
        <f t="shared" si="19"/>
        <v>18</v>
      </c>
      <c r="BF28" s="271">
        <f t="shared" si="20"/>
        <v>16</v>
      </c>
      <c r="BG28" s="271">
        <f t="shared" si="21"/>
        <v>10</v>
      </c>
      <c r="BH28" s="271">
        <f t="shared" si="22"/>
        <v>12</v>
      </c>
      <c r="BI28" s="271">
        <f t="shared" si="23"/>
        <v>12</v>
      </c>
      <c r="BJ28" s="271">
        <f t="shared" si="24"/>
        <v>12</v>
      </c>
      <c r="BK28" s="250">
        <f t="shared" si="29"/>
        <v>142</v>
      </c>
      <c r="BL28" s="249">
        <f t="shared" si="30"/>
        <v>10</v>
      </c>
      <c r="BM28" s="249">
        <f t="shared" si="31"/>
        <v>18</v>
      </c>
      <c r="BN28" s="251">
        <f t="shared" si="32"/>
        <v>132</v>
      </c>
      <c r="BO28" s="217"/>
    </row>
    <row r="29" spans="1:67" ht="13.8" x14ac:dyDescent="0.25">
      <c r="A29" s="252">
        <v>25</v>
      </c>
      <c r="B29" s="253" t="s">
        <v>138</v>
      </c>
      <c r="C29" s="273" t="s">
        <v>6</v>
      </c>
      <c r="D29" s="254"/>
      <c r="E29" s="255">
        <f t="shared" si="25"/>
        <v>1215.8</v>
      </c>
      <c r="F29" s="256">
        <f t="shared" si="0"/>
        <v>-4.2000000000000171</v>
      </c>
      <c r="G29" s="254">
        <v>1220</v>
      </c>
      <c r="H29" s="257">
        <f t="shared" si="1"/>
        <v>-26.36363636363626</v>
      </c>
      <c r="I29" s="258">
        <v>27</v>
      </c>
      <c r="J29" s="259">
        <v>10</v>
      </c>
      <c r="K29" s="260">
        <v>11</v>
      </c>
      <c r="L29" s="261">
        <f t="shared" si="26"/>
        <v>1246.3636363636363</v>
      </c>
      <c r="M29" s="257">
        <f t="shared" si="27"/>
        <v>112</v>
      </c>
      <c r="N29" s="262">
        <f t="shared" si="28"/>
        <v>106</v>
      </c>
      <c r="O29" s="263">
        <v>4</v>
      </c>
      <c r="P29" s="264">
        <v>0</v>
      </c>
      <c r="Q29" s="265">
        <v>10</v>
      </c>
      <c r="R29" s="266">
        <v>0</v>
      </c>
      <c r="S29" s="267">
        <v>40</v>
      </c>
      <c r="T29" s="268">
        <v>2</v>
      </c>
      <c r="U29" s="265">
        <v>6</v>
      </c>
      <c r="V29" s="268">
        <v>2</v>
      </c>
      <c r="W29" s="267">
        <v>2</v>
      </c>
      <c r="X29" s="268">
        <v>0</v>
      </c>
      <c r="Y29" s="267">
        <v>22</v>
      </c>
      <c r="Z29" s="268">
        <v>0</v>
      </c>
      <c r="AA29" s="267">
        <v>36</v>
      </c>
      <c r="AB29" s="266">
        <v>0</v>
      </c>
      <c r="AC29" s="263">
        <v>26</v>
      </c>
      <c r="AD29" s="264">
        <v>2</v>
      </c>
      <c r="AE29" s="269">
        <v>37</v>
      </c>
      <c r="AF29" s="266">
        <v>2</v>
      </c>
      <c r="AG29" s="265">
        <v>23</v>
      </c>
      <c r="AH29" s="268">
        <v>2</v>
      </c>
      <c r="AI29" s="265">
        <v>20</v>
      </c>
      <c r="AJ29" s="268">
        <v>0</v>
      </c>
      <c r="AK29" s="242"/>
      <c r="AL29" s="243">
        <f t="shared" si="2"/>
        <v>10</v>
      </c>
      <c r="AM29" s="242"/>
      <c r="AN29" s="270">
        <f t="shared" si="3"/>
        <v>1441</v>
      </c>
      <c r="AO29" s="249">
        <f t="shared" si="4"/>
        <v>1373</v>
      </c>
      <c r="AP29" s="271">
        <f t="shared" si="5"/>
        <v>1010</v>
      </c>
      <c r="AQ29" s="249">
        <f t="shared" si="6"/>
        <v>1413</v>
      </c>
      <c r="AR29" s="271">
        <f t="shared" si="7"/>
        <v>1483</v>
      </c>
      <c r="AS29" s="271">
        <f t="shared" si="8"/>
        <v>1231</v>
      </c>
      <c r="AT29" s="271">
        <f t="shared" si="9"/>
        <v>1047</v>
      </c>
      <c r="AU29" s="271">
        <f t="shared" si="10"/>
        <v>1187</v>
      </c>
      <c r="AV29" s="249">
        <f t="shared" si="11"/>
        <v>1035</v>
      </c>
      <c r="AW29" s="271">
        <f t="shared" si="12"/>
        <v>1230</v>
      </c>
      <c r="AX29" s="271">
        <f t="shared" si="13"/>
        <v>1260</v>
      </c>
      <c r="AY29" s="213"/>
      <c r="AZ29" s="272">
        <f t="shared" si="14"/>
        <v>16</v>
      </c>
      <c r="BA29" s="271">
        <f t="shared" si="15"/>
        <v>12</v>
      </c>
      <c r="BB29" s="271">
        <f t="shared" si="16"/>
        <v>8</v>
      </c>
      <c r="BC29" s="249">
        <f t="shared" si="17"/>
        <v>12</v>
      </c>
      <c r="BD29" s="271">
        <f t="shared" si="18"/>
        <v>12</v>
      </c>
      <c r="BE29" s="271">
        <f t="shared" si="19"/>
        <v>10</v>
      </c>
      <c r="BF29" s="271">
        <f t="shared" si="20"/>
        <v>8</v>
      </c>
      <c r="BG29" s="271">
        <f t="shared" si="21"/>
        <v>6</v>
      </c>
      <c r="BH29" s="271">
        <f t="shared" si="22"/>
        <v>8</v>
      </c>
      <c r="BI29" s="271">
        <f t="shared" si="23"/>
        <v>8</v>
      </c>
      <c r="BJ29" s="271">
        <f t="shared" si="24"/>
        <v>12</v>
      </c>
      <c r="BK29" s="250">
        <f t="shared" si="29"/>
        <v>112</v>
      </c>
      <c r="BL29" s="249">
        <f t="shared" si="30"/>
        <v>6</v>
      </c>
      <c r="BM29" s="249">
        <f t="shared" si="31"/>
        <v>16</v>
      </c>
      <c r="BN29" s="251">
        <f t="shared" si="32"/>
        <v>106</v>
      </c>
      <c r="BO29" s="217"/>
    </row>
    <row r="30" spans="1:67" ht="13.8" x14ac:dyDescent="0.25">
      <c r="A30" s="252">
        <v>26</v>
      </c>
      <c r="B30" s="253" t="s">
        <v>172</v>
      </c>
      <c r="C30" s="273" t="s">
        <v>108</v>
      </c>
      <c r="D30" s="254"/>
      <c r="E30" s="255">
        <f t="shared" si="25"/>
        <v>1135.32</v>
      </c>
      <c r="F30" s="256">
        <f t="shared" si="0"/>
        <v>-51.680000000000028</v>
      </c>
      <c r="G30" s="254">
        <v>1187</v>
      </c>
      <c r="H30" s="257">
        <f t="shared" si="1"/>
        <v>7.6363636363637397</v>
      </c>
      <c r="I30" s="258">
        <v>41</v>
      </c>
      <c r="J30" s="259">
        <v>6</v>
      </c>
      <c r="K30" s="260">
        <v>11</v>
      </c>
      <c r="L30" s="261">
        <f t="shared" si="26"/>
        <v>1179.3636363636363</v>
      </c>
      <c r="M30" s="257">
        <f t="shared" si="27"/>
        <v>94</v>
      </c>
      <c r="N30" s="262">
        <f t="shared" si="28"/>
        <v>90</v>
      </c>
      <c r="O30" s="263">
        <v>5</v>
      </c>
      <c r="P30" s="264">
        <v>0</v>
      </c>
      <c r="Q30" s="265">
        <v>11</v>
      </c>
      <c r="R30" s="266">
        <v>0</v>
      </c>
      <c r="S30" s="267">
        <v>13</v>
      </c>
      <c r="T30" s="268">
        <v>0</v>
      </c>
      <c r="U30" s="265">
        <v>17</v>
      </c>
      <c r="V30" s="268">
        <v>0</v>
      </c>
      <c r="W30" s="267">
        <v>40</v>
      </c>
      <c r="X30" s="268">
        <v>0</v>
      </c>
      <c r="Y30" s="267">
        <v>35</v>
      </c>
      <c r="Z30" s="268">
        <v>2</v>
      </c>
      <c r="AA30" s="267">
        <v>34</v>
      </c>
      <c r="AB30" s="266">
        <v>2</v>
      </c>
      <c r="AC30" s="263">
        <v>25</v>
      </c>
      <c r="AD30" s="264">
        <v>0</v>
      </c>
      <c r="AE30" s="269">
        <v>42</v>
      </c>
      <c r="AF30" s="266">
        <v>0</v>
      </c>
      <c r="AG30" s="265">
        <v>41</v>
      </c>
      <c r="AH30" s="268">
        <v>2</v>
      </c>
      <c r="AI30" s="265">
        <v>30</v>
      </c>
      <c r="AJ30" s="268">
        <v>0</v>
      </c>
      <c r="AK30" s="242"/>
      <c r="AL30" s="243">
        <f t="shared" si="2"/>
        <v>6</v>
      </c>
      <c r="AM30" s="242"/>
      <c r="AN30" s="270">
        <f t="shared" si="3"/>
        <v>1422</v>
      </c>
      <c r="AO30" s="249">
        <f t="shared" si="4"/>
        <v>1365</v>
      </c>
      <c r="AP30" s="271">
        <f t="shared" si="5"/>
        <v>1332</v>
      </c>
      <c r="AQ30" s="249">
        <f t="shared" si="6"/>
        <v>1279</v>
      </c>
      <c r="AR30" s="271">
        <f t="shared" si="7"/>
        <v>1010</v>
      </c>
      <c r="AS30" s="271">
        <f t="shared" si="8"/>
        <v>1077</v>
      </c>
      <c r="AT30" s="271">
        <f t="shared" si="9"/>
        <v>1098</v>
      </c>
      <c r="AU30" s="271">
        <f t="shared" si="10"/>
        <v>1220</v>
      </c>
      <c r="AV30" s="249">
        <f t="shared" si="11"/>
        <v>1000</v>
      </c>
      <c r="AW30" s="271">
        <f t="shared" si="12"/>
        <v>1004</v>
      </c>
      <c r="AX30" s="271">
        <f t="shared" si="13"/>
        <v>1166</v>
      </c>
      <c r="AY30" s="213"/>
      <c r="AZ30" s="272">
        <f t="shared" si="14"/>
        <v>10</v>
      </c>
      <c r="BA30" s="271">
        <f t="shared" si="15"/>
        <v>14</v>
      </c>
      <c r="BB30" s="271">
        <f t="shared" si="16"/>
        <v>12</v>
      </c>
      <c r="BC30" s="249">
        <f t="shared" si="17"/>
        <v>10</v>
      </c>
      <c r="BD30" s="271">
        <f t="shared" si="18"/>
        <v>8</v>
      </c>
      <c r="BE30" s="271">
        <f t="shared" si="19"/>
        <v>6</v>
      </c>
      <c r="BF30" s="271">
        <f t="shared" si="20"/>
        <v>6</v>
      </c>
      <c r="BG30" s="271">
        <f t="shared" si="21"/>
        <v>10</v>
      </c>
      <c r="BH30" s="271">
        <f t="shared" si="22"/>
        <v>6</v>
      </c>
      <c r="BI30" s="271">
        <f t="shared" si="23"/>
        <v>4</v>
      </c>
      <c r="BJ30" s="271">
        <f t="shared" si="24"/>
        <v>8</v>
      </c>
      <c r="BK30" s="250">
        <f t="shared" si="29"/>
        <v>94</v>
      </c>
      <c r="BL30" s="249">
        <f t="shared" si="30"/>
        <v>4</v>
      </c>
      <c r="BM30" s="249">
        <f t="shared" si="31"/>
        <v>14</v>
      </c>
      <c r="BN30" s="251">
        <f t="shared" si="32"/>
        <v>90</v>
      </c>
      <c r="BO30" s="217"/>
    </row>
    <row r="31" spans="1:67" ht="13.8" x14ac:dyDescent="0.25">
      <c r="A31" s="252">
        <v>27</v>
      </c>
      <c r="B31" s="253" t="s">
        <v>47</v>
      </c>
      <c r="C31" s="273" t="s">
        <v>33</v>
      </c>
      <c r="D31" s="254"/>
      <c r="E31" s="255">
        <f t="shared" si="25"/>
        <v>1200.78</v>
      </c>
      <c r="F31" s="256">
        <f t="shared" si="0"/>
        <v>18.780000000000019</v>
      </c>
      <c r="G31" s="254">
        <v>1182</v>
      </c>
      <c r="H31" s="257">
        <f t="shared" si="1"/>
        <v>-39.909090909090992</v>
      </c>
      <c r="I31" s="258">
        <v>18</v>
      </c>
      <c r="J31" s="259">
        <v>12</v>
      </c>
      <c r="K31" s="260">
        <v>11</v>
      </c>
      <c r="L31" s="261">
        <f t="shared" si="26"/>
        <v>1221.909090909091</v>
      </c>
      <c r="M31" s="257">
        <f t="shared" si="27"/>
        <v>116</v>
      </c>
      <c r="N31" s="262">
        <f t="shared" si="28"/>
        <v>110</v>
      </c>
      <c r="O31" s="263">
        <v>6</v>
      </c>
      <c r="P31" s="264">
        <v>0</v>
      </c>
      <c r="Q31" s="265">
        <v>12</v>
      </c>
      <c r="R31" s="266">
        <v>0</v>
      </c>
      <c r="S31" s="267">
        <v>17</v>
      </c>
      <c r="T31" s="268">
        <v>2</v>
      </c>
      <c r="U31" s="265">
        <v>34</v>
      </c>
      <c r="V31" s="268">
        <v>0</v>
      </c>
      <c r="W31" s="267">
        <v>35</v>
      </c>
      <c r="X31" s="268">
        <v>2</v>
      </c>
      <c r="Y31" s="267">
        <v>37</v>
      </c>
      <c r="Z31" s="268">
        <v>2</v>
      </c>
      <c r="AA31" s="267">
        <v>23</v>
      </c>
      <c r="AB31" s="266">
        <v>2</v>
      </c>
      <c r="AC31" s="263">
        <v>20</v>
      </c>
      <c r="AD31" s="264">
        <v>2</v>
      </c>
      <c r="AE31" s="269">
        <v>16</v>
      </c>
      <c r="AF31" s="266">
        <v>0</v>
      </c>
      <c r="AG31" s="265">
        <v>24</v>
      </c>
      <c r="AH31" s="268">
        <v>0</v>
      </c>
      <c r="AI31" s="265">
        <v>29</v>
      </c>
      <c r="AJ31" s="268">
        <v>2</v>
      </c>
      <c r="AK31" s="242"/>
      <c r="AL31" s="243">
        <f t="shared" si="2"/>
        <v>12</v>
      </c>
      <c r="AM31" s="242"/>
      <c r="AN31" s="270">
        <f t="shared" si="3"/>
        <v>1413</v>
      </c>
      <c r="AO31" s="249">
        <f t="shared" si="4"/>
        <v>1348</v>
      </c>
      <c r="AP31" s="271">
        <f t="shared" si="5"/>
        <v>1279</v>
      </c>
      <c r="AQ31" s="249">
        <f t="shared" si="6"/>
        <v>1098</v>
      </c>
      <c r="AR31" s="271">
        <f t="shared" si="7"/>
        <v>1077</v>
      </c>
      <c r="AS31" s="271">
        <f t="shared" si="8"/>
        <v>1035</v>
      </c>
      <c r="AT31" s="271">
        <f t="shared" si="9"/>
        <v>1230</v>
      </c>
      <c r="AU31" s="271">
        <f t="shared" si="10"/>
        <v>1260</v>
      </c>
      <c r="AV31" s="249">
        <f t="shared" si="11"/>
        <v>1306</v>
      </c>
      <c r="AW31" s="271">
        <f t="shared" si="12"/>
        <v>1222</v>
      </c>
      <c r="AX31" s="271">
        <f t="shared" si="13"/>
        <v>1173</v>
      </c>
      <c r="AY31" s="213"/>
      <c r="AZ31" s="272">
        <f t="shared" si="14"/>
        <v>12</v>
      </c>
      <c r="BA31" s="271">
        <f t="shared" si="15"/>
        <v>12</v>
      </c>
      <c r="BB31" s="271">
        <f t="shared" si="16"/>
        <v>10</v>
      </c>
      <c r="BC31" s="249">
        <f t="shared" si="17"/>
        <v>6</v>
      </c>
      <c r="BD31" s="271">
        <f t="shared" si="18"/>
        <v>6</v>
      </c>
      <c r="BE31" s="271">
        <f t="shared" si="19"/>
        <v>8</v>
      </c>
      <c r="BF31" s="271">
        <f t="shared" si="20"/>
        <v>8</v>
      </c>
      <c r="BG31" s="271">
        <f t="shared" si="21"/>
        <v>12</v>
      </c>
      <c r="BH31" s="271">
        <f t="shared" si="22"/>
        <v>16</v>
      </c>
      <c r="BI31" s="271">
        <f t="shared" si="23"/>
        <v>16</v>
      </c>
      <c r="BJ31" s="271">
        <f t="shared" si="24"/>
        <v>10</v>
      </c>
      <c r="BK31" s="250">
        <f t="shared" si="29"/>
        <v>116</v>
      </c>
      <c r="BL31" s="249">
        <f t="shared" si="30"/>
        <v>6</v>
      </c>
      <c r="BM31" s="249">
        <f t="shared" si="31"/>
        <v>16</v>
      </c>
      <c r="BN31" s="251">
        <f t="shared" si="32"/>
        <v>110</v>
      </c>
      <c r="BO31" s="217"/>
    </row>
    <row r="32" spans="1:67" ht="13.8" x14ac:dyDescent="0.25">
      <c r="A32" s="252">
        <v>28</v>
      </c>
      <c r="B32" s="253" t="s">
        <v>46</v>
      </c>
      <c r="C32" s="273" t="s">
        <v>9</v>
      </c>
      <c r="D32" s="254"/>
      <c r="E32" s="255">
        <f t="shared" si="25"/>
        <v>1194.06</v>
      </c>
      <c r="F32" s="256">
        <f t="shared" si="0"/>
        <v>15.060000000000002</v>
      </c>
      <c r="G32" s="254">
        <v>1179</v>
      </c>
      <c r="H32" s="257">
        <f t="shared" si="1"/>
        <v>-113.90909090909099</v>
      </c>
      <c r="I32" s="258">
        <v>24</v>
      </c>
      <c r="J32" s="259">
        <v>10</v>
      </c>
      <c r="K32" s="260">
        <v>11</v>
      </c>
      <c r="L32" s="261">
        <f t="shared" si="26"/>
        <v>1292.909090909091</v>
      </c>
      <c r="M32" s="257">
        <f t="shared" si="27"/>
        <v>130</v>
      </c>
      <c r="N32" s="262">
        <f t="shared" si="28"/>
        <v>124</v>
      </c>
      <c r="O32" s="263">
        <v>7</v>
      </c>
      <c r="P32" s="264">
        <v>0</v>
      </c>
      <c r="Q32" s="265">
        <v>13</v>
      </c>
      <c r="R32" s="266">
        <v>2</v>
      </c>
      <c r="S32" s="267">
        <v>2</v>
      </c>
      <c r="T32" s="268">
        <v>2</v>
      </c>
      <c r="U32" s="265">
        <v>8</v>
      </c>
      <c r="V32" s="268">
        <v>2</v>
      </c>
      <c r="W32" s="267">
        <v>16</v>
      </c>
      <c r="X32" s="268">
        <v>0</v>
      </c>
      <c r="Y32" s="267">
        <v>4</v>
      </c>
      <c r="Z32" s="268">
        <v>0</v>
      </c>
      <c r="AA32" s="267">
        <v>17</v>
      </c>
      <c r="AB32" s="266">
        <v>0</v>
      </c>
      <c r="AC32" s="263">
        <v>10</v>
      </c>
      <c r="AD32" s="264">
        <v>0</v>
      </c>
      <c r="AE32" s="269">
        <v>40</v>
      </c>
      <c r="AF32" s="266">
        <v>2</v>
      </c>
      <c r="AG32" s="265">
        <v>33</v>
      </c>
      <c r="AH32" s="268">
        <v>0</v>
      </c>
      <c r="AI32" s="265">
        <v>35</v>
      </c>
      <c r="AJ32" s="268">
        <v>2</v>
      </c>
      <c r="AK32" s="242"/>
      <c r="AL32" s="243">
        <f t="shared" si="2"/>
        <v>10</v>
      </c>
      <c r="AM32" s="242"/>
      <c r="AN32" s="270">
        <f t="shared" si="3"/>
        <v>1401</v>
      </c>
      <c r="AO32" s="249">
        <f t="shared" si="4"/>
        <v>1332</v>
      </c>
      <c r="AP32" s="271">
        <f t="shared" si="5"/>
        <v>1483</v>
      </c>
      <c r="AQ32" s="249">
        <f t="shared" si="6"/>
        <v>1388</v>
      </c>
      <c r="AR32" s="271">
        <f t="shared" si="7"/>
        <v>1306</v>
      </c>
      <c r="AS32" s="271">
        <f t="shared" si="8"/>
        <v>1441</v>
      </c>
      <c r="AT32" s="271">
        <f t="shared" si="9"/>
        <v>1279</v>
      </c>
      <c r="AU32" s="271">
        <f t="shared" si="10"/>
        <v>1373</v>
      </c>
      <c r="AV32" s="249">
        <f t="shared" si="11"/>
        <v>1010</v>
      </c>
      <c r="AW32" s="271">
        <f t="shared" si="12"/>
        <v>1132</v>
      </c>
      <c r="AX32" s="271">
        <f t="shared" si="13"/>
        <v>1077</v>
      </c>
      <c r="AY32" s="213"/>
      <c r="AZ32" s="272">
        <f t="shared" si="14"/>
        <v>12</v>
      </c>
      <c r="BA32" s="271">
        <f t="shared" si="15"/>
        <v>12</v>
      </c>
      <c r="BB32" s="271">
        <f t="shared" si="16"/>
        <v>12</v>
      </c>
      <c r="BC32" s="249">
        <f t="shared" si="17"/>
        <v>14</v>
      </c>
      <c r="BD32" s="271">
        <f t="shared" si="18"/>
        <v>16</v>
      </c>
      <c r="BE32" s="271">
        <f t="shared" si="19"/>
        <v>16</v>
      </c>
      <c r="BF32" s="271">
        <f t="shared" si="20"/>
        <v>10</v>
      </c>
      <c r="BG32" s="271">
        <f t="shared" si="21"/>
        <v>12</v>
      </c>
      <c r="BH32" s="271">
        <f t="shared" si="22"/>
        <v>8</v>
      </c>
      <c r="BI32" s="271">
        <f t="shared" si="23"/>
        <v>12</v>
      </c>
      <c r="BJ32" s="271">
        <f t="shared" si="24"/>
        <v>6</v>
      </c>
      <c r="BK32" s="250">
        <f t="shared" si="29"/>
        <v>130</v>
      </c>
      <c r="BL32" s="249">
        <f t="shared" si="30"/>
        <v>6</v>
      </c>
      <c r="BM32" s="249">
        <f t="shared" si="31"/>
        <v>16</v>
      </c>
      <c r="BN32" s="251">
        <f t="shared" si="32"/>
        <v>124</v>
      </c>
      <c r="BO32" s="217"/>
    </row>
    <row r="33" spans="1:67" ht="13.8" x14ac:dyDescent="0.25">
      <c r="A33" s="252">
        <v>29</v>
      </c>
      <c r="B33" s="253" t="s">
        <v>4</v>
      </c>
      <c r="C33" s="273" t="s">
        <v>6</v>
      </c>
      <c r="D33" s="254"/>
      <c r="E33" s="255">
        <f t="shared" si="25"/>
        <v>1184.48</v>
      </c>
      <c r="F33" s="256">
        <f t="shared" si="0"/>
        <v>11.480000000000032</v>
      </c>
      <c r="G33" s="254">
        <v>1173</v>
      </c>
      <c r="H33" s="257">
        <f t="shared" si="1"/>
        <v>-97.63636363636374</v>
      </c>
      <c r="I33" s="258">
        <v>22</v>
      </c>
      <c r="J33" s="259">
        <v>10</v>
      </c>
      <c r="K33" s="260">
        <v>11</v>
      </c>
      <c r="L33" s="261">
        <f t="shared" si="26"/>
        <v>1270.6363636363637</v>
      </c>
      <c r="M33" s="257">
        <f t="shared" si="27"/>
        <v>136</v>
      </c>
      <c r="N33" s="262">
        <f t="shared" si="28"/>
        <v>128</v>
      </c>
      <c r="O33" s="263">
        <v>8</v>
      </c>
      <c r="P33" s="264">
        <v>2</v>
      </c>
      <c r="Q33" s="265">
        <v>4</v>
      </c>
      <c r="R33" s="266">
        <v>2</v>
      </c>
      <c r="S33" s="267">
        <v>9</v>
      </c>
      <c r="T33" s="268">
        <v>0</v>
      </c>
      <c r="U33" s="265">
        <v>11</v>
      </c>
      <c r="V33" s="268">
        <v>0</v>
      </c>
      <c r="W33" s="267">
        <v>17</v>
      </c>
      <c r="X33" s="268">
        <v>0</v>
      </c>
      <c r="Y33" s="267">
        <v>13</v>
      </c>
      <c r="Z33" s="268">
        <v>0</v>
      </c>
      <c r="AA33" s="267">
        <v>33</v>
      </c>
      <c r="AB33" s="266">
        <v>2</v>
      </c>
      <c r="AC33" s="263">
        <v>23</v>
      </c>
      <c r="AD33" s="264">
        <v>0</v>
      </c>
      <c r="AE33" s="269">
        <v>39</v>
      </c>
      <c r="AF33" s="266">
        <v>2</v>
      </c>
      <c r="AG33" s="265">
        <v>21</v>
      </c>
      <c r="AH33" s="268">
        <v>2</v>
      </c>
      <c r="AI33" s="265">
        <v>27</v>
      </c>
      <c r="AJ33" s="268">
        <v>0</v>
      </c>
      <c r="AK33" s="242"/>
      <c r="AL33" s="243">
        <f t="shared" si="2"/>
        <v>10</v>
      </c>
      <c r="AM33" s="242"/>
      <c r="AN33" s="270">
        <f t="shared" si="3"/>
        <v>1388</v>
      </c>
      <c r="AO33" s="249">
        <f t="shared" si="4"/>
        <v>1441</v>
      </c>
      <c r="AP33" s="271">
        <f t="shared" si="5"/>
        <v>1378</v>
      </c>
      <c r="AQ33" s="249">
        <f t="shared" si="6"/>
        <v>1365</v>
      </c>
      <c r="AR33" s="271">
        <f t="shared" si="7"/>
        <v>1279</v>
      </c>
      <c r="AS33" s="271">
        <f t="shared" si="8"/>
        <v>1332</v>
      </c>
      <c r="AT33" s="271">
        <f t="shared" si="9"/>
        <v>1132</v>
      </c>
      <c r="AU33" s="271">
        <f t="shared" si="10"/>
        <v>1230</v>
      </c>
      <c r="AV33" s="249">
        <f t="shared" si="11"/>
        <v>1010</v>
      </c>
      <c r="AW33" s="271">
        <f t="shared" si="12"/>
        <v>1240</v>
      </c>
      <c r="AX33" s="271">
        <f t="shared" si="13"/>
        <v>1182</v>
      </c>
      <c r="AY33" s="213"/>
      <c r="AZ33" s="272">
        <f t="shared" si="14"/>
        <v>14</v>
      </c>
      <c r="BA33" s="271">
        <f t="shared" si="15"/>
        <v>16</v>
      </c>
      <c r="BB33" s="271">
        <f t="shared" si="16"/>
        <v>18</v>
      </c>
      <c r="BC33" s="249">
        <f t="shared" si="17"/>
        <v>14</v>
      </c>
      <c r="BD33" s="271">
        <f t="shared" si="18"/>
        <v>10</v>
      </c>
      <c r="BE33" s="271">
        <f t="shared" si="19"/>
        <v>12</v>
      </c>
      <c r="BF33" s="271">
        <f t="shared" si="20"/>
        <v>12</v>
      </c>
      <c r="BG33" s="271">
        <f t="shared" si="21"/>
        <v>8</v>
      </c>
      <c r="BH33" s="271">
        <f t="shared" si="22"/>
        <v>10</v>
      </c>
      <c r="BI33" s="271">
        <f t="shared" si="23"/>
        <v>10</v>
      </c>
      <c r="BJ33" s="271">
        <f t="shared" si="24"/>
        <v>12</v>
      </c>
      <c r="BK33" s="250">
        <f t="shared" si="29"/>
        <v>136</v>
      </c>
      <c r="BL33" s="249">
        <f t="shared" si="30"/>
        <v>8</v>
      </c>
      <c r="BM33" s="249">
        <f t="shared" si="31"/>
        <v>18</v>
      </c>
      <c r="BN33" s="251">
        <f t="shared" si="32"/>
        <v>128</v>
      </c>
      <c r="BO33" s="217"/>
    </row>
    <row r="34" spans="1:67" ht="13.8" x14ac:dyDescent="0.25">
      <c r="A34" s="252">
        <v>30</v>
      </c>
      <c r="B34" s="253" t="s">
        <v>40</v>
      </c>
      <c r="C34" s="273" t="s">
        <v>37</v>
      </c>
      <c r="D34" s="254"/>
      <c r="E34" s="255">
        <f t="shared" si="25"/>
        <v>1132.2</v>
      </c>
      <c r="F34" s="256">
        <f t="shared" si="0"/>
        <v>-33.79999999999999</v>
      </c>
      <c r="G34" s="254">
        <v>1166</v>
      </c>
      <c r="H34" s="257">
        <f t="shared" si="1"/>
        <v>17.272727272727252</v>
      </c>
      <c r="I34" s="258">
        <v>36</v>
      </c>
      <c r="J34" s="259">
        <v>8</v>
      </c>
      <c r="K34" s="260">
        <v>11</v>
      </c>
      <c r="L34" s="261">
        <f t="shared" si="26"/>
        <v>1148.7272727272727</v>
      </c>
      <c r="M34" s="257">
        <f t="shared" si="27"/>
        <v>104</v>
      </c>
      <c r="N34" s="262">
        <f t="shared" si="28"/>
        <v>98</v>
      </c>
      <c r="O34" s="263">
        <v>9</v>
      </c>
      <c r="P34" s="264">
        <v>0</v>
      </c>
      <c r="Q34" s="265">
        <v>15</v>
      </c>
      <c r="R34" s="266">
        <v>0</v>
      </c>
      <c r="S34" s="267">
        <v>23</v>
      </c>
      <c r="T34" s="268">
        <v>0</v>
      </c>
      <c r="U34" s="265">
        <v>33</v>
      </c>
      <c r="V34" s="268">
        <v>2</v>
      </c>
      <c r="W34" s="267">
        <v>37</v>
      </c>
      <c r="X34" s="268">
        <v>0</v>
      </c>
      <c r="Y34" s="267">
        <v>39</v>
      </c>
      <c r="Z34" s="268">
        <v>0</v>
      </c>
      <c r="AA34" s="267">
        <v>35</v>
      </c>
      <c r="AB34" s="266">
        <v>2</v>
      </c>
      <c r="AC34" s="263">
        <v>34</v>
      </c>
      <c r="AD34" s="264">
        <v>0</v>
      </c>
      <c r="AE34" s="269">
        <v>32</v>
      </c>
      <c r="AF34" s="266">
        <v>0</v>
      </c>
      <c r="AG34" s="265">
        <v>38</v>
      </c>
      <c r="AH34" s="268">
        <v>2</v>
      </c>
      <c r="AI34" s="265">
        <v>26</v>
      </c>
      <c r="AJ34" s="268">
        <v>2</v>
      </c>
      <c r="AK34" s="242"/>
      <c r="AL34" s="243">
        <f t="shared" si="2"/>
        <v>8</v>
      </c>
      <c r="AM34" s="242"/>
      <c r="AN34" s="270">
        <f t="shared" si="3"/>
        <v>1378</v>
      </c>
      <c r="AO34" s="249">
        <f t="shared" si="4"/>
        <v>1307</v>
      </c>
      <c r="AP34" s="271">
        <f t="shared" si="5"/>
        <v>1230</v>
      </c>
      <c r="AQ34" s="249">
        <f t="shared" si="6"/>
        <v>1132</v>
      </c>
      <c r="AR34" s="271">
        <f t="shared" si="7"/>
        <v>1035</v>
      </c>
      <c r="AS34" s="271">
        <f t="shared" si="8"/>
        <v>1010</v>
      </c>
      <c r="AT34" s="271">
        <f t="shared" si="9"/>
        <v>1077</v>
      </c>
      <c r="AU34" s="271">
        <f t="shared" si="10"/>
        <v>1098</v>
      </c>
      <c r="AV34" s="249">
        <f t="shared" si="11"/>
        <v>1153</v>
      </c>
      <c r="AW34" s="271">
        <f t="shared" si="12"/>
        <v>1029</v>
      </c>
      <c r="AX34" s="271">
        <f t="shared" si="13"/>
        <v>1187</v>
      </c>
      <c r="AY34" s="213"/>
      <c r="AZ34" s="272">
        <f t="shared" si="14"/>
        <v>18</v>
      </c>
      <c r="BA34" s="271">
        <f t="shared" si="15"/>
        <v>14</v>
      </c>
      <c r="BB34" s="271">
        <f t="shared" si="16"/>
        <v>8</v>
      </c>
      <c r="BC34" s="249">
        <f t="shared" si="17"/>
        <v>12</v>
      </c>
      <c r="BD34" s="271">
        <f t="shared" si="18"/>
        <v>8</v>
      </c>
      <c r="BE34" s="271">
        <f t="shared" si="19"/>
        <v>10</v>
      </c>
      <c r="BF34" s="271">
        <f t="shared" si="20"/>
        <v>6</v>
      </c>
      <c r="BG34" s="271">
        <f t="shared" si="21"/>
        <v>6</v>
      </c>
      <c r="BH34" s="271">
        <f t="shared" si="22"/>
        <v>8</v>
      </c>
      <c r="BI34" s="271">
        <f t="shared" si="23"/>
        <v>8</v>
      </c>
      <c r="BJ34" s="271">
        <f t="shared" si="24"/>
        <v>6</v>
      </c>
      <c r="BK34" s="250">
        <f t="shared" si="29"/>
        <v>104</v>
      </c>
      <c r="BL34" s="249">
        <f t="shared" si="30"/>
        <v>6</v>
      </c>
      <c r="BM34" s="249">
        <f t="shared" si="31"/>
        <v>18</v>
      </c>
      <c r="BN34" s="251">
        <f t="shared" si="32"/>
        <v>98</v>
      </c>
      <c r="BO34" s="217"/>
    </row>
    <row r="35" spans="1:67" ht="13.8" x14ac:dyDescent="0.25">
      <c r="A35" s="252">
        <v>31</v>
      </c>
      <c r="B35" s="253" t="s">
        <v>205</v>
      </c>
      <c r="C35" s="273" t="s">
        <v>206</v>
      </c>
      <c r="D35" s="278"/>
      <c r="E35" s="255">
        <f t="shared" si="25"/>
        <v>1184.22</v>
      </c>
      <c r="F35" s="256">
        <f t="shared" si="0"/>
        <v>26.220000000000027</v>
      </c>
      <c r="G35" s="257">
        <v>1158</v>
      </c>
      <c r="H35" s="257">
        <f t="shared" si="1"/>
        <v>-164.63636363636374</v>
      </c>
      <c r="I35" s="258">
        <v>23</v>
      </c>
      <c r="J35" s="259">
        <v>10</v>
      </c>
      <c r="K35" s="260">
        <v>11</v>
      </c>
      <c r="L35" s="261">
        <f t="shared" si="26"/>
        <v>1322.6363636363637</v>
      </c>
      <c r="M35" s="257">
        <f t="shared" si="27"/>
        <v>132</v>
      </c>
      <c r="N35" s="262">
        <f t="shared" si="28"/>
        <v>124</v>
      </c>
      <c r="O35" s="263">
        <v>10</v>
      </c>
      <c r="P35" s="264">
        <v>2</v>
      </c>
      <c r="Q35" s="265">
        <v>6</v>
      </c>
      <c r="R35" s="266">
        <v>0</v>
      </c>
      <c r="S35" s="267">
        <v>4</v>
      </c>
      <c r="T35" s="268">
        <v>2</v>
      </c>
      <c r="U35" s="265">
        <v>12</v>
      </c>
      <c r="V35" s="268">
        <v>2</v>
      </c>
      <c r="W35" s="267">
        <v>14</v>
      </c>
      <c r="X35" s="268">
        <v>0</v>
      </c>
      <c r="Y35" s="267">
        <v>8</v>
      </c>
      <c r="Z35" s="268">
        <v>0</v>
      </c>
      <c r="AA35" s="267">
        <v>22</v>
      </c>
      <c r="AB35" s="266">
        <v>0</v>
      </c>
      <c r="AC35" s="263">
        <v>36</v>
      </c>
      <c r="AD35" s="264">
        <v>2</v>
      </c>
      <c r="AE35" s="269">
        <v>17</v>
      </c>
      <c r="AF35" s="266">
        <v>2</v>
      </c>
      <c r="AG35" s="265">
        <v>11</v>
      </c>
      <c r="AH35" s="268">
        <v>0</v>
      </c>
      <c r="AI35" s="265">
        <v>13</v>
      </c>
      <c r="AJ35" s="268">
        <v>0</v>
      </c>
      <c r="AK35" s="242"/>
      <c r="AL35" s="243">
        <f t="shared" si="2"/>
        <v>10</v>
      </c>
      <c r="AM35" s="242"/>
      <c r="AN35" s="270">
        <f t="shared" si="3"/>
        <v>1373</v>
      </c>
      <c r="AO35" s="249">
        <f t="shared" si="4"/>
        <v>1413</v>
      </c>
      <c r="AP35" s="271">
        <f t="shared" si="5"/>
        <v>1441</v>
      </c>
      <c r="AQ35" s="249">
        <f t="shared" si="6"/>
        <v>1348</v>
      </c>
      <c r="AR35" s="271">
        <f t="shared" si="7"/>
        <v>1332</v>
      </c>
      <c r="AS35" s="271">
        <f t="shared" si="8"/>
        <v>1388</v>
      </c>
      <c r="AT35" s="271">
        <f t="shared" si="9"/>
        <v>1231</v>
      </c>
      <c r="AU35" s="271">
        <f t="shared" si="10"/>
        <v>1047</v>
      </c>
      <c r="AV35" s="249">
        <f t="shared" si="11"/>
        <v>1279</v>
      </c>
      <c r="AW35" s="271">
        <f t="shared" si="12"/>
        <v>1365</v>
      </c>
      <c r="AX35" s="271">
        <f t="shared" si="13"/>
        <v>1332</v>
      </c>
      <c r="AY35" s="213"/>
      <c r="AZ35" s="272">
        <f t="shared" si="14"/>
        <v>12</v>
      </c>
      <c r="BA35" s="271">
        <f t="shared" si="15"/>
        <v>12</v>
      </c>
      <c r="BB35" s="271">
        <f t="shared" si="16"/>
        <v>16</v>
      </c>
      <c r="BC35" s="249">
        <f t="shared" si="17"/>
        <v>12</v>
      </c>
      <c r="BD35" s="271">
        <f t="shared" si="18"/>
        <v>12</v>
      </c>
      <c r="BE35" s="271">
        <f t="shared" si="19"/>
        <v>14</v>
      </c>
      <c r="BF35" s="271">
        <f t="shared" si="20"/>
        <v>10</v>
      </c>
      <c r="BG35" s="271">
        <f t="shared" si="21"/>
        <v>8</v>
      </c>
      <c r="BH35" s="271">
        <f t="shared" si="22"/>
        <v>10</v>
      </c>
      <c r="BI35" s="271">
        <f t="shared" si="23"/>
        <v>14</v>
      </c>
      <c r="BJ35" s="271">
        <f t="shared" si="24"/>
        <v>12</v>
      </c>
      <c r="BK35" s="250">
        <f t="shared" si="29"/>
        <v>132</v>
      </c>
      <c r="BL35" s="249">
        <f t="shared" si="30"/>
        <v>8</v>
      </c>
      <c r="BM35" s="249">
        <f t="shared" si="31"/>
        <v>16</v>
      </c>
      <c r="BN35" s="251">
        <f t="shared" si="32"/>
        <v>124</v>
      </c>
      <c r="BO35" s="217"/>
    </row>
    <row r="36" spans="1:67" ht="13.8" x14ac:dyDescent="0.25">
      <c r="A36" s="252">
        <v>32</v>
      </c>
      <c r="B36" s="253" t="s">
        <v>109</v>
      </c>
      <c r="C36" s="273" t="s">
        <v>7</v>
      </c>
      <c r="D36" s="278"/>
      <c r="E36" s="255">
        <f t="shared" si="25"/>
        <v>1135.08</v>
      </c>
      <c r="F36" s="256">
        <f t="shared" si="0"/>
        <v>-17.91999999999998</v>
      </c>
      <c r="G36" s="257">
        <v>1153</v>
      </c>
      <c r="H36" s="257">
        <f t="shared" si="1"/>
        <v>-54.909090909090992</v>
      </c>
      <c r="I36" s="258">
        <v>35</v>
      </c>
      <c r="J36" s="259">
        <v>8</v>
      </c>
      <c r="K36" s="260">
        <v>11</v>
      </c>
      <c r="L36" s="261">
        <f t="shared" si="26"/>
        <v>1207.909090909091</v>
      </c>
      <c r="M36" s="257">
        <f t="shared" si="27"/>
        <v>110</v>
      </c>
      <c r="N36" s="262">
        <f t="shared" si="28"/>
        <v>104</v>
      </c>
      <c r="O36" s="263">
        <v>11</v>
      </c>
      <c r="P36" s="264">
        <v>2</v>
      </c>
      <c r="Q36" s="265">
        <v>5</v>
      </c>
      <c r="R36" s="266">
        <v>0</v>
      </c>
      <c r="S36" s="267">
        <v>3</v>
      </c>
      <c r="T36" s="268">
        <v>0</v>
      </c>
      <c r="U36" s="265">
        <v>23</v>
      </c>
      <c r="V36" s="268">
        <v>0</v>
      </c>
      <c r="W36" s="267">
        <v>22</v>
      </c>
      <c r="X36" s="268">
        <v>0</v>
      </c>
      <c r="Y36" s="267">
        <v>40</v>
      </c>
      <c r="Z36" s="268">
        <v>2</v>
      </c>
      <c r="AA36" s="267">
        <v>39</v>
      </c>
      <c r="AB36" s="266">
        <v>0</v>
      </c>
      <c r="AC36" s="263">
        <v>33</v>
      </c>
      <c r="AD36" s="264">
        <v>0</v>
      </c>
      <c r="AE36" s="269">
        <v>30</v>
      </c>
      <c r="AF36" s="266">
        <v>2</v>
      </c>
      <c r="AG36" s="265">
        <v>42</v>
      </c>
      <c r="AH36" s="268">
        <v>2</v>
      </c>
      <c r="AI36" s="265">
        <v>21</v>
      </c>
      <c r="AJ36" s="268">
        <v>0</v>
      </c>
      <c r="AK36" s="242"/>
      <c r="AL36" s="243">
        <f t="shared" si="2"/>
        <v>8</v>
      </c>
      <c r="AM36" s="242"/>
      <c r="AN36" s="270">
        <f t="shared" si="3"/>
        <v>1365</v>
      </c>
      <c r="AO36" s="249">
        <f t="shared" si="4"/>
        <v>1422</v>
      </c>
      <c r="AP36" s="271">
        <f t="shared" si="5"/>
        <v>1481</v>
      </c>
      <c r="AQ36" s="249">
        <f t="shared" si="6"/>
        <v>1230</v>
      </c>
      <c r="AR36" s="271">
        <f t="shared" si="7"/>
        <v>1231</v>
      </c>
      <c r="AS36" s="271">
        <f t="shared" si="8"/>
        <v>1010</v>
      </c>
      <c r="AT36" s="271">
        <f t="shared" si="9"/>
        <v>1010</v>
      </c>
      <c r="AU36" s="271">
        <f t="shared" si="10"/>
        <v>1132</v>
      </c>
      <c r="AV36" s="249">
        <f t="shared" si="11"/>
        <v>1166</v>
      </c>
      <c r="AW36" s="271">
        <f t="shared" si="12"/>
        <v>1000</v>
      </c>
      <c r="AX36" s="271">
        <f t="shared" si="13"/>
        <v>1240</v>
      </c>
      <c r="AY36" s="213"/>
      <c r="AZ36" s="272">
        <f t="shared" si="14"/>
        <v>14</v>
      </c>
      <c r="BA36" s="271">
        <f t="shared" si="15"/>
        <v>10</v>
      </c>
      <c r="BB36" s="271">
        <f t="shared" si="16"/>
        <v>14</v>
      </c>
      <c r="BC36" s="249">
        <f t="shared" si="17"/>
        <v>8</v>
      </c>
      <c r="BD36" s="271">
        <f t="shared" si="18"/>
        <v>10</v>
      </c>
      <c r="BE36" s="271">
        <f t="shared" si="19"/>
        <v>8</v>
      </c>
      <c r="BF36" s="271">
        <f t="shared" si="20"/>
        <v>10</v>
      </c>
      <c r="BG36" s="271">
        <f t="shared" si="21"/>
        <v>12</v>
      </c>
      <c r="BH36" s="271">
        <f t="shared" si="22"/>
        <v>8</v>
      </c>
      <c r="BI36" s="271">
        <f t="shared" si="23"/>
        <v>6</v>
      </c>
      <c r="BJ36" s="271">
        <f t="shared" si="24"/>
        <v>10</v>
      </c>
      <c r="BK36" s="250">
        <f t="shared" si="29"/>
        <v>110</v>
      </c>
      <c r="BL36" s="249">
        <f t="shared" si="30"/>
        <v>6</v>
      </c>
      <c r="BM36" s="249">
        <f t="shared" si="31"/>
        <v>14</v>
      </c>
      <c r="BN36" s="251">
        <f t="shared" si="32"/>
        <v>104</v>
      </c>
      <c r="BO36" s="217"/>
    </row>
    <row r="37" spans="1:67" ht="13.8" x14ac:dyDescent="0.25">
      <c r="A37" s="252">
        <v>33</v>
      </c>
      <c r="B37" s="253" t="s">
        <v>42</v>
      </c>
      <c r="C37" s="273" t="s">
        <v>7</v>
      </c>
      <c r="D37" s="278"/>
      <c r="E37" s="255">
        <f t="shared" si="25"/>
        <v>1161.44</v>
      </c>
      <c r="F37" s="256">
        <f t="shared" si="0"/>
        <v>29.439999999999991</v>
      </c>
      <c r="G37" s="257">
        <v>1132</v>
      </c>
      <c r="H37" s="257">
        <f t="shared" si="1"/>
        <v>-88.36363636363626</v>
      </c>
      <c r="I37" s="258">
        <v>19</v>
      </c>
      <c r="J37" s="259">
        <v>12</v>
      </c>
      <c r="K37" s="260">
        <v>11</v>
      </c>
      <c r="L37" s="261">
        <f t="shared" si="26"/>
        <v>1220.3636363636363</v>
      </c>
      <c r="M37" s="257">
        <f t="shared" si="27"/>
        <v>114</v>
      </c>
      <c r="N37" s="262">
        <f t="shared" si="28"/>
        <v>108</v>
      </c>
      <c r="O37" s="263">
        <v>12</v>
      </c>
      <c r="P37" s="264">
        <v>2</v>
      </c>
      <c r="Q37" s="265">
        <v>16</v>
      </c>
      <c r="R37" s="266">
        <v>0</v>
      </c>
      <c r="S37" s="267">
        <v>8</v>
      </c>
      <c r="T37" s="268">
        <v>0</v>
      </c>
      <c r="U37" s="265">
        <v>30</v>
      </c>
      <c r="V37" s="268">
        <v>0</v>
      </c>
      <c r="W37" s="267">
        <v>42</v>
      </c>
      <c r="X37" s="268">
        <v>2</v>
      </c>
      <c r="Y37" s="267">
        <v>20</v>
      </c>
      <c r="Z37" s="268">
        <v>0</v>
      </c>
      <c r="AA37" s="267">
        <v>29</v>
      </c>
      <c r="AB37" s="266">
        <v>0</v>
      </c>
      <c r="AC37" s="263">
        <v>32</v>
      </c>
      <c r="AD37" s="264">
        <v>2</v>
      </c>
      <c r="AE37" s="269">
        <v>38</v>
      </c>
      <c r="AF37" s="266">
        <v>2</v>
      </c>
      <c r="AG37" s="265">
        <v>28</v>
      </c>
      <c r="AH37" s="268">
        <v>2</v>
      </c>
      <c r="AI37" s="265">
        <v>5</v>
      </c>
      <c r="AJ37" s="268">
        <v>2</v>
      </c>
      <c r="AK37" s="242"/>
      <c r="AL37" s="243">
        <f t="shared" si="2"/>
        <v>12</v>
      </c>
      <c r="AM37" s="242"/>
      <c r="AN37" s="270">
        <f t="shared" si="3"/>
        <v>1348</v>
      </c>
      <c r="AO37" s="249">
        <f t="shared" si="4"/>
        <v>1306</v>
      </c>
      <c r="AP37" s="271">
        <f t="shared" si="5"/>
        <v>1388</v>
      </c>
      <c r="AQ37" s="249">
        <f t="shared" si="6"/>
        <v>1166</v>
      </c>
      <c r="AR37" s="271">
        <f t="shared" si="7"/>
        <v>1000</v>
      </c>
      <c r="AS37" s="271">
        <f t="shared" si="8"/>
        <v>1260</v>
      </c>
      <c r="AT37" s="271">
        <f t="shared" si="9"/>
        <v>1173</v>
      </c>
      <c r="AU37" s="271">
        <f t="shared" si="10"/>
        <v>1153</v>
      </c>
      <c r="AV37" s="249">
        <f t="shared" si="11"/>
        <v>1029</v>
      </c>
      <c r="AW37" s="271">
        <f t="shared" si="12"/>
        <v>1179</v>
      </c>
      <c r="AX37" s="271">
        <f t="shared" si="13"/>
        <v>1422</v>
      </c>
      <c r="AY37" s="213"/>
      <c r="AZ37" s="272">
        <f t="shared" si="14"/>
        <v>12</v>
      </c>
      <c r="BA37" s="271">
        <f t="shared" si="15"/>
        <v>16</v>
      </c>
      <c r="BB37" s="271">
        <f t="shared" si="16"/>
        <v>14</v>
      </c>
      <c r="BC37" s="249">
        <f t="shared" si="17"/>
        <v>8</v>
      </c>
      <c r="BD37" s="271">
        <f t="shared" si="18"/>
        <v>6</v>
      </c>
      <c r="BE37" s="271">
        <f t="shared" si="19"/>
        <v>12</v>
      </c>
      <c r="BF37" s="271">
        <f t="shared" si="20"/>
        <v>10</v>
      </c>
      <c r="BG37" s="271">
        <f t="shared" si="21"/>
        <v>8</v>
      </c>
      <c r="BH37" s="271">
        <f t="shared" si="22"/>
        <v>8</v>
      </c>
      <c r="BI37" s="271">
        <f t="shared" si="23"/>
        <v>10</v>
      </c>
      <c r="BJ37" s="271">
        <f t="shared" si="24"/>
        <v>10</v>
      </c>
      <c r="BK37" s="250">
        <f t="shared" si="29"/>
        <v>114</v>
      </c>
      <c r="BL37" s="249">
        <f t="shared" si="30"/>
        <v>6</v>
      </c>
      <c r="BM37" s="249">
        <f t="shared" si="31"/>
        <v>16</v>
      </c>
      <c r="BN37" s="251">
        <f t="shared" si="32"/>
        <v>108</v>
      </c>
      <c r="BO37" s="217"/>
    </row>
    <row r="38" spans="1:67" ht="13.8" x14ac:dyDescent="0.25">
      <c r="A38" s="252">
        <v>34</v>
      </c>
      <c r="B38" s="253" t="s">
        <v>191</v>
      </c>
      <c r="C38" s="273" t="s">
        <v>6</v>
      </c>
      <c r="D38" s="278"/>
      <c r="E38" s="255">
        <f t="shared" si="25"/>
        <v>1075.28</v>
      </c>
      <c r="F38" s="256">
        <f t="shared" si="0"/>
        <v>-22.720000000000002</v>
      </c>
      <c r="G38" s="257">
        <v>1098</v>
      </c>
      <c r="H38" s="257">
        <f t="shared" si="1"/>
        <v>-124</v>
      </c>
      <c r="I38" s="258">
        <v>39</v>
      </c>
      <c r="J38" s="259">
        <v>6</v>
      </c>
      <c r="K38" s="260">
        <v>11</v>
      </c>
      <c r="L38" s="261">
        <f t="shared" si="26"/>
        <v>1222</v>
      </c>
      <c r="M38" s="257">
        <f t="shared" si="27"/>
        <v>108</v>
      </c>
      <c r="N38" s="262">
        <f t="shared" si="28"/>
        <v>102</v>
      </c>
      <c r="O38" s="263">
        <v>13</v>
      </c>
      <c r="P38" s="264">
        <v>2</v>
      </c>
      <c r="Q38" s="265">
        <v>7</v>
      </c>
      <c r="R38" s="266">
        <v>0</v>
      </c>
      <c r="S38" s="267">
        <v>10</v>
      </c>
      <c r="T38" s="268">
        <v>0</v>
      </c>
      <c r="U38" s="265">
        <v>27</v>
      </c>
      <c r="V38" s="268">
        <v>2</v>
      </c>
      <c r="W38" s="267">
        <v>8</v>
      </c>
      <c r="X38" s="268">
        <v>0</v>
      </c>
      <c r="Y38" s="267">
        <v>17</v>
      </c>
      <c r="Z38" s="268">
        <v>0</v>
      </c>
      <c r="AA38" s="267">
        <v>26</v>
      </c>
      <c r="AB38" s="266">
        <v>0</v>
      </c>
      <c r="AC38" s="263">
        <v>30</v>
      </c>
      <c r="AD38" s="264">
        <v>2</v>
      </c>
      <c r="AE38" s="269">
        <v>36</v>
      </c>
      <c r="AF38" s="266">
        <v>0</v>
      </c>
      <c r="AG38" s="265">
        <v>35</v>
      </c>
      <c r="AH38" s="268">
        <v>0</v>
      </c>
      <c r="AI38" s="265">
        <v>40</v>
      </c>
      <c r="AJ38" s="268">
        <v>0</v>
      </c>
      <c r="AK38" s="242"/>
      <c r="AL38" s="243">
        <f t="shared" si="2"/>
        <v>6</v>
      </c>
      <c r="AM38" s="242"/>
      <c r="AN38" s="270">
        <f t="shared" si="3"/>
        <v>1332</v>
      </c>
      <c r="AO38" s="249">
        <f t="shared" si="4"/>
        <v>1401</v>
      </c>
      <c r="AP38" s="271">
        <f t="shared" si="5"/>
        <v>1373</v>
      </c>
      <c r="AQ38" s="249">
        <f t="shared" si="6"/>
        <v>1182</v>
      </c>
      <c r="AR38" s="271">
        <f t="shared" si="7"/>
        <v>1388</v>
      </c>
      <c r="AS38" s="271">
        <f t="shared" si="8"/>
        <v>1279</v>
      </c>
      <c r="AT38" s="271">
        <f t="shared" si="9"/>
        <v>1187</v>
      </c>
      <c r="AU38" s="271">
        <f t="shared" si="10"/>
        <v>1166</v>
      </c>
      <c r="AV38" s="249">
        <f t="shared" si="11"/>
        <v>1047</v>
      </c>
      <c r="AW38" s="271">
        <f t="shared" si="12"/>
        <v>1077</v>
      </c>
      <c r="AX38" s="271">
        <f t="shared" si="13"/>
        <v>1010</v>
      </c>
      <c r="AY38" s="213"/>
      <c r="AZ38" s="272">
        <f t="shared" si="14"/>
        <v>12</v>
      </c>
      <c r="BA38" s="271">
        <f t="shared" si="15"/>
        <v>12</v>
      </c>
      <c r="BB38" s="271">
        <f t="shared" si="16"/>
        <v>12</v>
      </c>
      <c r="BC38" s="249">
        <f t="shared" si="17"/>
        <v>12</v>
      </c>
      <c r="BD38" s="271">
        <f t="shared" si="18"/>
        <v>14</v>
      </c>
      <c r="BE38" s="271">
        <f t="shared" si="19"/>
        <v>10</v>
      </c>
      <c r="BF38" s="271">
        <f t="shared" si="20"/>
        <v>6</v>
      </c>
      <c r="BG38" s="271">
        <f t="shared" si="21"/>
        <v>8</v>
      </c>
      <c r="BH38" s="271">
        <f t="shared" si="22"/>
        <v>8</v>
      </c>
      <c r="BI38" s="271">
        <f t="shared" si="23"/>
        <v>6</v>
      </c>
      <c r="BJ38" s="271">
        <f t="shared" si="24"/>
        <v>8</v>
      </c>
      <c r="BK38" s="250">
        <f t="shared" si="29"/>
        <v>108</v>
      </c>
      <c r="BL38" s="249">
        <f t="shared" si="30"/>
        <v>6</v>
      </c>
      <c r="BM38" s="249">
        <f t="shared" si="31"/>
        <v>14</v>
      </c>
      <c r="BN38" s="251">
        <f t="shared" si="32"/>
        <v>102</v>
      </c>
      <c r="BO38" s="217"/>
    </row>
    <row r="39" spans="1:67" ht="13.8" x14ac:dyDescent="0.25">
      <c r="A39" s="252">
        <v>35</v>
      </c>
      <c r="B39" s="253" t="s">
        <v>111</v>
      </c>
      <c r="C39" s="273" t="s">
        <v>34</v>
      </c>
      <c r="D39" s="278"/>
      <c r="E39" s="255">
        <f t="shared" si="25"/>
        <v>1051.58</v>
      </c>
      <c r="F39" s="256">
        <f t="shared" si="0"/>
        <v>-25.419999999999998</v>
      </c>
      <c r="G39" s="257">
        <v>1077</v>
      </c>
      <c r="H39" s="257">
        <f t="shared" si="1"/>
        <v>-111.72727272727275</v>
      </c>
      <c r="I39" s="258">
        <v>40</v>
      </c>
      <c r="J39" s="259">
        <v>6</v>
      </c>
      <c r="K39" s="260">
        <v>11</v>
      </c>
      <c r="L39" s="261">
        <f t="shared" si="26"/>
        <v>1188.7272727272727</v>
      </c>
      <c r="M39" s="257">
        <f t="shared" si="27"/>
        <v>102</v>
      </c>
      <c r="N39" s="262">
        <f t="shared" si="28"/>
        <v>98</v>
      </c>
      <c r="O39" s="263">
        <v>14</v>
      </c>
      <c r="P39" s="264">
        <v>2</v>
      </c>
      <c r="Q39" s="265">
        <v>18</v>
      </c>
      <c r="R39" s="266">
        <v>0</v>
      </c>
      <c r="S39" s="267">
        <v>12</v>
      </c>
      <c r="T39" s="268">
        <v>0</v>
      </c>
      <c r="U39" s="265">
        <v>15</v>
      </c>
      <c r="V39" s="268">
        <v>0</v>
      </c>
      <c r="W39" s="267">
        <v>27</v>
      </c>
      <c r="X39" s="268">
        <v>0</v>
      </c>
      <c r="Y39" s="267">
        <v>26</v>
      </c>
      <c r="Z39" s="268">
        <v>0</v>
      </c>
      <c r="AA39" s="267">
        <v>30</v>
      </c>
      <c r="AB39" s="266">
        <v>0</v>
      </c>
      <c r="AC39" s="263">
        <v>42</v>
      </c>
      <c r="AD39" s="264">
        <v>0</v>
      </c>
      <c r="AE39" s="269">
        <v>41</v>
      </c>
      <c r="AF39" s="266">
        <v>2</v>
      </c>
      <c r="AG39" s="265">
        <v>34</v>
      </c>
      <c r="AH39" s="268">
        <v>2</v>
      </c>
      <c r="AI39" s="265">
        <v>28</v>
      </c>
      <c r="AJ39" s="268">
        <v>0</v>
      </c>
      <c r="AK39" s="242"/>
      <c r="AL39" s="243">
        <f t="shared" si="2"/>
        <v>6</v>
      </c>
      <c r="AM39" s="242"/>
      <c r="AN39" s="270">
        <f t="shared" si="3"/>
        <v>1332</v>
      </c>
      <c r="AO39" s="249">
        <f t="shared" si="4"/>
        <v>1273</v>
      </c>
      <c r="AP39" s="271">
        <f t="shared" si="5"/>
        <v>1348</v>
      </c>
      <c r="AQ39" s="249">
        <f t="shared" si="6"/>
        <v>1307</v>
      </c>
      <c r="AR39" s="271">
        <f t="shared" si="7"/>
        <v>1182</v>
      </c>
      <c r="AS39" s="271">
        <f t="shared" si="8"/>
        <v>1187</v>
      </c>
      <c r="AT39" s="271">
        <f t="shared" si="9"/>
        <v>1166</v>
      </c>
      <c r="AU39" s="271">
        <f t="shared" si="10"/>
        <v>1000</v>
      </c>
      <c r="AV39" s="249">
        <f t="shared" si="11"/>
        <v>1004</v>
      </c>
      <c r="AW39" s="271">
        <f t="shared" si="12"/>
        <v>1098</v>
      </c>
      <c r="AX39" s="271">
        <f t="shared" si="13"/>
        <v>1179</v>
      </c>
      <c r="AY39" s="213"/>
      <c r="AZ39" s="272">
        <f t="shared" si="14"/>
        <v>12</v>
      </c>
      <c r="BA39" s="271">
        <f t="shared" si="15"/>
        <v>12</v>
      </c>
      <c r="BB39" s="271">
        <f t="shared" si="16"/>
        <v>12</v>
      </c>
      <c r="BC39" s="249">
        <f t="shared" si="17"/>
        <v>14</v>
      </c>
      <c r="BD39" s="271">
        <f t="shared" si="18"/>
        <v>12</v>
      </c>
      <c r="BE39" s="271">
        <f t="shared" si="19"/>
        <v>6</v>
      </c>
      <c r="BF39" s="271">
        <f t="shared" si="20"/>
        <v>8</v>
      </c>
      <c r="BG39" s="271">
        <f t="shared" si="21"/>
        <v>6</v>
      </c>
      <c r="BH39" s="271">
        <f t="shared" si="22"/>
        <v>4</v>
      </c>
      <c r="BI39" s="271">
        <f t="shared" si="23"/>
        <v>6</v>
      </c>
      <c r="BJ39" s="271">
        <f t="shared" si="24"/>
        <v>10</v>
      </c>
      <c r="BK39" s="250">
        <f t="shared" si="29"/>
        <v>102</v>
      </c>
      <c r="BL39" s="249">
        <f t="shared" si="30"/>
        <v>4</v>
      </c>
      <c r="BM39" s="249">
        <f t="shared" si="31"/>
        <v>14</v>
      </c>
      <c r="BN39" s="251">
        <f t="shared" si="32"/>
        <v>98</v>
      </c>
      <c r="BO39" s="217"/>
    </row>
    <row r="40" spans="1:67" ht="13.8" x14ac:dyDescent="0.25">
      <c r="A40" s="252">
        <v>36</v>
      </c>
      <c r="B40" s="253" t="s">
        <v>139</v>
      </c>
      <c r="C40" s="273" t="s">
        <v>6</v>
      </c>
      <c r="D40" s="278"/>
      <c r="E40" s="255">
        <f t="shared" si="25"/>
        <v>1054.48</v>
      </c>
      <c r="F40" s="256">
        <f t="shared" si="0"/>
        <v>7.4799999999999756</v>
      </c>
      <c r="G40" s="257">
        <v>1047</v>
      </c>
      <c r="H40" s="257">
        <f t="shared" si="1"/>
        <v>-170.36363636363626</v>
      </c>
      <c r="I40" s="258">
        <v>32</v>
      </c>
      <c r="J40" s="259">
        <v>8</v>
      </c>
      <c r="K40" s="260">
        <v>11</v>
      </c>
      <c r="L40" s="261">
        <f t="shared" si="26"/>
        <v>1217.3636363636363</v>
      </c>
      <c r="M40" s="257">
        <f t="shared" si="27"/>
        <v>118</v>
      </c>
      <c r="N40" s="262">
        <f t="shared" si="28"/>
        <v>114</v>
      </c>
      <c r="O40" s="263">
        <v>15</v>
      </c>
      <c r="P40" s="264">
        <v>2</v>
      </c>
      <c r="Q40" s="265">
        <v>9</v>
      </c>
      <c r="R40" s="266">
        <v>0</v>
      </c>
      <c r="S40" s="267">
        <v>11</v>
      </c>
      <c r="T40" s="268">
        <v>0</v>
      </c>
      <c r="U40" s="265">
        <v>41</v>
      </c>
      <c r="V40" s="268">
        <v>0</v>
      </c>
      <c r="W40" s="267">
        <v>39</v>
      </c>
      <c r="X40" s="268">
        <v>2</v>
      </c>
      <c r="Y40" s="267">
        <v>21</v>
      </c>
      <c r="Z40" s="268">
        <v>0</v>
      </c>
      <c r="AA40" s="267">
        <v>25</v>
      </c>
      <c r="AB40" s="266">
        <v>2</v>
      </c>
      <c r="AC40" s="263">
        <v>31</v>
      </c>
      <c r="AD40" s="264">
        <v>0</v>
      </c>
      <c r="AE40" s="269">
        <v>34</v>
      </c>
      <c r="AF40" s="266">
        <v>2</v>
      </c>
      <c r="AG40" s="265">
        <v>13</v>
      </c>
      <c r="AH40" s="268">
        <v>0</v>
      </c>
      <c r="AI40" s="265">
        <v>17</v>
      </c>
      <c r="AJ40" s="268">
        <v>0</v>
      </c>
      <c r="AK40" s="242"/>
      <c r="AL40" s="243">
        <f t="shared" si="2"/>
        <v>8</v>
      </c>
      <c r="AM40" s="242"/>
      <c r="AN40" s="270">
        <f t="shared" si="3"/>
        <v>1307</v>
      </c>
      <c r="AO40" s="249">
        <f t="shared" si="4"/>
        <v>1378</v>
      </c>
      <c r="AP40" s="271">
        <f t="shared" si="5"/>
        <v>1365</v>
      </c>
      <c r="AQ40" s="249">
        <f t="shared" si="6"/>
        <v>1004</v>
      </c>
      <c r="AR40" s="271">
        <f t="shared" si="7"/>
        <v>1010</v>
      </c>
      <c r="AS40" s="271">
        <f t="shared" si="8"/>
        <v>1240</v>
      </c>
      <c r="AT40" s="271">
        <f t="shared" si="9"/>
        <v>1220</v>
      </c>
      <c r="AU40" s="271">
        <f t="shared" si="10"/>
        <v>1158</v>
      </c>
      <c r="AV40" s="249">
        <f t="shared" si="11"/>
        <v>1098</v>
      </c>
      <c r="AW40" s="271">
        <f t="shared" si="12"/>
        <v>1332</v>
      </c>
      <c r="AX40" s="271">
        <f t="shared" si="13"/>
        <v>1279</v>
      </c>
      <c r="AY40" s="213"/>
      <c r="AZ40" s="272">
        <f t="shared" si="14"/>
        <v>14</v>
      </c>
      <c r="BA40" s="271">
        <f t="shared" si="15"/>
        <v>18</v>
      </c>
      <c r="BB40" s="271">
        <f t="shared" si="16"/>
        <v>14</v>
      </c>
      <c r="BC40" s="249">
        <f t="shared" si="17"/>
        <v>4</v>
      </c>
      <c r="BD40" s="271">
        <f t="shared" si="18"/>
        <v>10</v>
      </c>
      <c r="BE40" s="271">
        <f t="shared" si="19"/>
        <v>10</v>
      </c>
      <c r="BF40" s="271">
        <f t="shared" si="20"/>
        <v>10</v>
      </c>
      <c r="BG40" s="271">
        <f t="shared" si="21"/>
        <v>10</v>
      </c>
      <c r="BH40" s="271">
        <f t="shared" si="22"/>
        <v>6</v>
      </c>
      <c r="BI40" s="271">
        <f t="shared" si="23"/>
        <v>12</v>
      </c>
      <c r="BJ40" s="271">
        <f t="shared" si="24"/>
        <v>10</v>
      </c>
      <c r="BK40" s="250">
        <f t="shared" si="29"/>
        <v>118</v>
      </c>
      <c r="BL40" s="249">
        <f t="shared" si="30"/>
        <v>4</v>
      </c>
      <c r="BM40" s="249">
        <f t="shared" si="31"/>
        <v>18</v>
      </c>
      <c r="BN40" s="251">
        <f t="shared" si="32"/>
        <v>114</v>
      </c>
      <c r="BO40" s="217"/>
    </row>
    <row r="41" spans="1:67" ht="13.8" x14ac:dyDescent="0.25">
      <c r="A41" s="252">
        <v>37</v>
      </c>
      <c r="B41" s="253" t="s">
        <v>110</v>
      </c>
      <c r="C41" s="273" t="s">
        <v>107</v>
      </c>
      <c r="D41" s="278"/>
      <c r="E41" s="255">
        <f t="shared" si="25"/>
        <v>1043.4000000000001</v>
      </c>
      <c r="F41" s="256">
        <f t="shared" si="0"/>
        <v>8.3999999999999986</v>
      </c>
      <c r="G41" s="257">
        <v>1035</v>
      </c>
      <c r="H41" s="257">
        <f t="shared" si="1"/>
        <v>-174.5454545454545</v>
      </c>
      <c r="I41" s="258">
        <v>34</v>
      </c>
      <c r="J41" s="259">
        <v>8</v>
      </c>
      <c r="K41" s="260">
        <v>11</v>
      </c>
      <c r="L41" s="261">
        <f t="shared" si="26"/>
        <v>1209.5454545454545</v>
      </c>
      <c r="M41" s="257">
        <f t="shared" si="27"/>
        <v>116</v>
      </c>
      <c r="N41" s="262">
        <f t="shared" si="28"/>
        <v>112</v>
      </c>
      <c r="O41" s="263">
        <v>16</v>
      </c>
      <c r="P41" s="264">
        <v>0</v>
      </c>
      <c r="Q41" s="265">
        <v>14</v>
      </c>
      <c r="R41" s="266">
        <v>0</v>
      </c>
      <c r="S41" s="267">
        <v>22</v>
      </c>
      <c r="T41" s="268">
        <v>2</v>
      </c>
      <c r="U41" s="265">
        <v>4</v>
      </c>
      <c r="V41" s="268">
        <v>0</v>
      </c>
      <c r="W41" s="267">
        <v>30</v>
      </c>
      <c r="X41" s="268">
        <v>2</v>
      </c>
      <c r="Y41" s="267">
        <v>27</v>
      </c>
      <c r="Z41" s="268">
        <v>0</v>
      </c>
      <c r="AA41" s="267">
        <v>41</v>
      </c>
      <c r="AB41" s="266">
        <v>2</v>
      </c>
      <c r="AC41" s="263">
        <v>6</v>
      </c>
      <c r="AD41" s="264">
        <v>0</v>
      </c>
      <c r="AE41" s="269">
        <v>25</v>
      </c>
      <c r="AF41" s="266">
        <v>0</v>
      </c>
      <c r="AG41" s="265">
        <v>39</v>
      </c>
      <c r="AH41" s="268">
        <v>0</v>
      </c>
      <c r="AI41" s="265">
        <v>42</v>
      </c>
      <c r="AJ41" s="268">
        <v>2</v>
      </c>
      <c r="AK41" s="242"/>
      <c r="AL41" s="243">
        <f t="shared" si="2"/>
        <v>8</v>
      </c>
      <c r="AM41" s="242"/>
      <c r="AN41" s="270">
        <f t="shared" si="3"/>
        <v>1306</v>
      </c>
      <c r="AO41" s="249">
        <f t="shared" si="4"/>
        <v>1332</v>
      </c>
      <c r="AP41" s="271">
        <f t="shared" si="5"/>
        <v>1231</v>
      </c>
      <c r="AQ41" s="249">
        <f t="shared" si="6"/>
        <v>1441</v>
      </c>
      <c r="AR41" s="271">
        <f t="shared" si="7"/>
        <v>1166</v>
      </c>
      <c r="AS41" s="271">
        <f t="shared" si="8"/>
        <v>1182</v>
      </c>
      <c r="AT41" s="271">
        <f t="shared" si="9"/>
        <v>1004</v>
      </c>
      <c r="AU41" s="271">
        <f t="shared" si="10"/>
        <v>1413</v>
      </c>
      <c r="AV41" s="249">
        <f t="shared" si="11"/>
        <v>1220</v>
      </c>
      <c r="AW41" s="271">
        <f t="shared" si="12"/>
        <v>1010</v>
      </c>
      <c r="AX41" s="271">
        <f t="shared" si="13"/>
        <v>1000</v>
      </c>
      <c r="AY41" s="213"/>
      <c r="AZ41" s="272">
        <f t="shared" si="14"/>
        <v>16</v>
      </c>
      <c r="BA41" s="271">
        <f t="shared" si="15"/>
        <v>12</v>
      </c>
      <c r="BB41" s="271">
        <f t="shared" si="16"/>
        <v>10</v>
      </c>
      <c r="BC41" s="249">
        <f t="shared" si="17"/>
        <v>16</v>
      </c>
      <c r="BD41" s="271">
        <f t="shared" si="18"/>
        <v>8</v>
      </c>
      <c r="BE41" s="271">
        <f t="shared" si="19"/>
        <v>12</v>
      </c>
      <c r="BF41" s="271">
        <f t="shared" si="20"/>
        <v>4</v>
      </c>
      <c r="BG41" s="271">
        <f t="shared" si="21"/>
        <v>12</v>
      </c>
      <c r="BH41" s="271">
        <f t="shared" si="22"/>
        <v>10</v>
      </c>
      <c r="BI41" s="271">
        <f t="shared" si="23"/>
        <v>10</v>
      </c>
      <c r="BJ41" s="271">
        <f t="shared" si="24"/>
        <v>6</v>
      </c>
      <c r="BK41" s="250">
        <f t="shared" si="29"/>
        <v>116</v>
      </c>
      <c r="BL41" s="249">
        <f t="shared" si="30"/>
        <v>4</v>
      </c>
      <c r="BM41" s="249">
        <f t="shared" si="31"/>
        <v>16</v>
      </c>
      <c r="BN41" s="251">
        <f t="shared" si="32"/>
        <v>112</v>
      </c>
      <c r="BO41" s="217"/>
    </row>
    <row r="42" spans="1:67" ht="13.8" x14ac:dyDescent="0.25">
      <c r="A42" s="252">
        <v>38</v>
      </c>
      <c r="B42" s="253" t="s">
        <v>174</v>
      </c>
      <c r="C42" s="273" t="s">
        <v>165</v>
      </c>
      <c r="D42" s="278"/>
      <c r="E42" s="255">
        <f t="shared" si="25"/>
        <v>1047.44</v>
      </c>
      <c r="F42" s="256">
        <f t="shared" si="0"/>
        <v>18.440000000000012</v>
      </c>
      <c r="G42" s="257">
        <v>1029</v>
      </c>
      <c r="H42" s="257">
        <f t="shared" si="1"/>
        <v>-220.18181818181824</v>
      </c>
      <c r="I42" s="258">
        <v>31</v>
      </c>
      <c r="J42" s="259">
        <v>8</v>
      </c>
      <c r="K42" s="260">
        <v>11</v>
      </c>
      <c r="L42" s="261">
        <f t="shared" si="26"/>
        <v>1249.1818181818182</v>
      </c>
      <c r="M42" s="257">
        <f t="shared" si="27"/>
        <v>128</v>
      </c>
      <c r="N42" s="262">
        <f t="shared" si="28"/>
        <v>124</v>
      </c>
      <c r="O42" s="263">
        <v>17</v>
      </c>
      <c r="P42" s="264">
        <v>2</v>
      </c>
      <c r="Q42" s="265">
        <v>19</v>
      </c>
      <c r="R42" s="266">
        <v>0</v>
      </c>
      <c r="S42" s="267">
        <v>15</v>
      </c>
      <c r="T42" s="268">
        <v>2</v>
      </c>
      <c r="U42" s="265">
        <v>16</v>
      </c>
      <c r="V42" s="268">
        <v>0</v>
      </c>
      <c r="W42" s="267">
        <v>12</v>
      </c>
      <c r="X42" s="268">
        <v>2</v>
      </c>
      <c r="Y42" s="267">
        <v>11</v>
      </c>
      <c r="Z42" s="268">
        <v>0</v>
      </c>
      <c r="AA42" s="267">
        <v>13</v>
      </c>
      <c r="AB42" s="266">
        <v>0</v>
      </c>
      <c r="AC42" s="263">
        <v>21</v>
      </c>
      <c r="AD42" s="264">
        <v>0</v>
      </c>
      <c r="AE42" s="269">
        <v>33</v>
      </c>
      <c r="AF42" s="266">
        <v>0</v>
      </c>
      <c r="AG42" s="265">
        <v>30</v>
      </c>
      <c r="AH42" s="268">
        <v>0</v>
      </c>
      <c r="AI42" s="265">
        <v>41</v>
      </c>
      <c r="AJ42" s="268">
        <v>2</v>
      </c>
      <c r="AK42" s="242"/>
      <c r="AL42" s="243">
        <f t="shared" si="2"/>
        <v>8</v>
      </c>
      <c r="AM42" s="242"/>
      <c r="AN42" s="270">
        <f t="shared" si="3"/>
        <v>1279</v>
      </c>
      <c r="AO42" s="249">
        <f t="shared" si="4"/>
        <v>1262</v>
      </c>
      <c r="AP42" s="271">
        <f t="shared" si="5"/>
        <v>1307</v>
      </c>
      <c r="AQ42" s="249">
        <f t="shared" si="6"/>
        <v>1306</v>
      </c>
      <c r="AR42" s="271">
        <f t="shared" si="7"/>
        <v>1348</v>
      </c>
      <c r="AS42" s="271">
        <f t="shared" si="8"/>
        <v>1365</v>
      </c>
      <c r="AT42" s="271">
        <f t="shared" si="9"/>
        <v>1332</v>
      </c>
      <c r="AU42" s="271">
        <f t="shared" si="10"/>
        <v>1240</v>
      </c>
      <c r="AV42" s="249">
        <f t="shared" si="11"/>
        <v>1132</v>
      </c>
      <c r="AW42" s="271">
        <f t="shared" si="12"/>
        <v>1166</v>
      </c>
      <c r="AX42" s="271">
        <f t="shared" si="13"/>
        <v>1004</v>
      </c>
      <c r="AY42" s="213"/>
      <c r="AZ42" s="272">
        <f t="shared" si="14"/>
        <v>10</v>
      </c>
      <c r="BA42" s="271">
        <f t="shared" si="15"/>
        <v>16</v>
      </c>
      <c r="BB42" s="271">
        <f t="shared" si="16"/>
        <v>14</v>
      </c>
      <c r="BC42" s="249">
        <f t="shared" si="17"/>
        <v>16</v>
      </c>
      <c r="BD42" s="271">
        <f t="shared" si="18"/>
        <v>12</v>
      </c>
      <c r="BE42" s="271">
        <f t="shared" si="19"/>
        <v>14</v>
      </c>
      <c r="BF42" s="271">
        <f t="shared" si="20"/>
        <v>12</v>
      </c>
      <c r="BG42" s="271">
        <f t="shared" si="21"/>
        <v>10</v>
      </c>
      <c r="BH42" s="271">
        <f t="shared" si="22"/>
        <v>12</v>
      </c>
      <c r="BI42" s="271">
        <f t="shared" si="23"/>
        <v>8</v>
      </c>
      <c r="BJ42" s="271">
        <f t="shared" si="24"/>
        <v>4</v>
      </c>
      <c r="BK42" s="250">
        <f t="shared" si="29"/>
        <v>128</v>
      </c>
      <c r="BL42" s="249">
        <f t="shared" si="30"/>
        <v>4</v>
      </c>
      <c r="BM42" s="249">
        <f t="shared" si="31"/>
        <v>16</v>
      </c>
      <c r="BN42" s="251">
        <f t="shared" si="32"/>
        <v>124</v>
      </c>
      <c r="BO42" s="217"/>
    </row>
    <row r="43" spans="1:67" ht="13.8" x14ac:dyDescent="0.25">
      <c r="A43" s="252">
        <v>39</v>
      </c>
      <c r="B43" s="253" t="s">
        <v>192</v>
      </c>
      <c r="C43" s="273" t="s">
        <v>6</v>
      </c>
      <c r="D43" s="278"/>
      <c r="E43" s="255">
        <f t="shared" si="25"/>
        <v>1043.82</v>
      </c>
      <c r="F43" s="256">
        <f t="shared" si="0"/>
        <v>33.820000000000014</v>
      </c>
      <c r="G43" s="257">
        <v>1010</v>
      </c>
      <c r="H43" s="257">
        <f t="shared" si="1"/>
        <v>-199.18181818181824</v>
      </c>
      <c r="I43" s="258">
        <v>29</v>
      </c>
      <c r="J43" s="259">
        <v>10</v>
      </c>
      <c r="K43" s="260">
        <v>11</v>
      </c>
      <c r="L43" s="261">
        <f t="shared" si="26"/>
        <v>1209.1818181818182</v>
      </c>
      <c r="M43" s="257">
        <f t="shared" si="27"/>
        <v>110</v>
      </c>
      <c r="N43" s="262">
        <f t="shared" si="28"/>
        <v>102</v>
      </c>
      <c r="O43" s="263">
        <v>18</v>
      </c>
      <c r="P43" s="264">
        <v>0</v>
      </c>
      <c r="Q43" s="265">
        <v>17</v>
      </c>
      <c r="R43" s="266">
        <v>2</v>
      </c>
      <c r="S43" s="267">
        <v>21</v>
      </c>
      <c r="T43" s="268">
        <v>0</v>
      </c>
      <c r="U43" s="265">
        <v>2</v>
      </c>
      <c r="V43" s="268">
        <v>0</v>
      </c>
      <c r="W43" s="267">
        <v>36</v>
      </c>
      <c r="X43" s="268">
        <v>0</v>
      </c>
      <c r="Y43" s="267">
        <v>30</v>
      </c>
      <c r="Z43" s="268">
        <v>2</v>
      </c>
      <c r="AA43" s="267">
        <v>32</v>
      </c>
      <c r="AB43" s="266">
        <v>2</v>
      </c>
      <c r="AC43" s="263">
        <v>24</v>
      </c>
      <c r="AD43" s="264">
        <v>0</v>
      </c>
      <c r="AE43" s="269">
        <v>29</v>
      </c>
      <c r="AF43" s="266">
        <v>0</v>
      </c>
      <c r="AG43" s="265">
        <v>37</v>
      </c>
      <c r="AH43" s="268">
        <v>2</v>
      </c>
      <c r="AI43" s="265">
        <v>23</v>
      </c>
      <c r="AJ43" s="268">
        <v>2</v>
      </c>
      <c r="AK43" s="242"/>
      <c r="AL43" s="243">
        <f t="shared" si="2"/>
        <v>10</v>
      </c>
      <c r="AM43" s="242"/>
      <c r="AN43" s="270">
        <f t="shared" si="3"/>
        <v>1273</v>
      </c>
      <c r="AO43" s="249">
        <f t="shared" si="4"/>
        <v>1279</v>
      </c>
      <c r="AP43" s="271">
        <f t="shared" si="5"/>
        <v>1240</v>
      </c>
      <c r="AQ43" s="249">
        <f t="shared" si="6"/>
        <v>1483</v>
      </c>
      <c r="AR43" s="271">
        <f t="shared" si="7"/>
        <v>1047</v>
      </c>
      <c r="AS43" s="271">
        <f t="shared" si="8"/>
        <v>1166</v>
      </c>
      <c r="AT43" s="271">
        <f t="shared" si="9"/>
        <v>1153</v>
      </c>
      <c r="AU43" s="271">
        <f t="shared" si="10"/>
        <v>1222</v>
      </c>
      <c r="AV43" s="249">
        <f t="shared" si="11"/>
        <v>1173</v>
      </c>
      <c r="AW43" s="271">
        <f t="shared" si="12"/>
        <v>1035</v>
      </c>
      <c r="AX43" s="271">
        <f t="shared" si="13"/>
        <v>1230</v>
      </c>
      <c r="AY43" s="213"/>
      <c r="AZ43" s="272">
        <f t="shared" si="14"/>
        <v>12</v>
      </c>
      <c r="BA43" s="271">
        <f t="shared" si="15"/>
        <v>10</v>
      </c>
      <c r="BB43" s="271">
        <f t="shared" si="16"/>
        <v>10</v>
      </c>
      <c r="BC43" s="249">
        <f t="shared" si="17"/>
        <v>12</v>
      </c>
      <c r="BD43" s="271">
        <f t="shared" si="18"/>
        <v>8</v>
      </c>
      <c r="BE43" s="271">
        <f t="shared" si="19"/>
        <v>8</v>
      </c>
      <c r="BF43" s="271">
        <f t="shared" si="20"/>
        <v>8</v>
      </c>
      <c r="BG43" s="271">
        <f t="shared" si="21"/>
        <v>16</v>
      </c>
      <c r="BH43" s="271">
        <f t="shared" si="22"/>
        <v>10</v>
      </c>
      <c r="BI43" s="271">
        <f t="shared" si="23"/>
        <v>8</v>
      </c>
      <c r="BJ43" s="271">
        <f t="shared" si="24"/>
        <v>8</v>
      </c>
      <c r="BK43" s="250">
        <f t="shared" si="29"/>
        <v>110</v>
      </c>
      <c r="BL43" s="249">
        <f t="shared" si="30"/>
        <v>8</v>
      </c>
      <c r="BM43" s="249">
        <f t="shared" si="31"/>
        <v>16</v>
      </c>
      <c r="BN43" s="251">
        <f t="shared" si="32"/>
        <v>102</v>
      </c>
      <c r="BO43" s="217"/>
    </row>
    <row r="44" spans="1:67" ht="13.8" x14ac:dyDescent="0.25">
      <c r="A44" s="252">
        <v>40</v>
      </c>
      <c r="B44" s="253" t="s">
        <v>207</v>
      </c>
      <c r="C44" s="273" t="s">
        <v>33</v>
      </c>
      <c r="D44" s="278"/>
      <c r="E44" s="255">
        <f t="shared" si="25"/>
        <v>1017.72</v>
      </c>
      <c r="F44" s="256">
        <f t="shared" si="0"/>
        <v>7.7200000000000024</v>
      </c>
      <c r="G44" s="257">
        <v>1010</v>
      </c>
      <c r="H44" s="257">
        <f t="shared" si="1"/>
        <v>-171.4545454545455</v>
      </c>
      <c r="I44" s="258">
        <v>37</v>
      </c>
      <c r="J44" s="259">
        <v>8</v>
      </c>
      <c r="K44" s="260">
        <v>11</v>
      </c>
      <c r="L44" s="261">
        <f t="shared" si="26"/>
        <v>1181.4545454545455</v>
      </c>
      <c r="M44" s="257">
        <f t="shared" si="27"/>
        <v>96</v>
      </c>
      <c r="N44" s="262">
        <f t="shared" si="28"/>
        <v>92</v>
      </c>
      <c r="O44" s="263">
        <v>19</v>
      </c>
      <c r="P44" s="264">
        <v>0</v>
      </c>
      <c r="Q44" s="265">
        <v>21</v>
      </c>
      <c r="R44" s="266">
        <v>0</v>
      </c>
      <c r="S44" s="267">
        <v>25</v>
      </c>
      <c r="T44" s="268">
        <v>0</v>
      </c>
      <c r="U44" s="265">
        <v>22</v>
      </c>
      <c r="V44" s="268">
        <v>0</v>
      </c>
      <c r="W44" s="267">
        <v>26</v>
      </c>
      <c r="X44" s="268">
        <v>2</v>
      </c>
      <c r="Y44" s="267">
        <v>32</v>
      </c>
      <c r="Z44" s="268">
        <v>0</v>
      </c>
      <c r="AA44" s="267">
        <v>42</v>
      </c>
      <c r="AB44" s="266">
        <v>2</v>
      </c>
      <c r="AC44" s="263">
        <v>41</v>
      </c>
      <c r="AD44" s="264">
        <v>2</v>
      </c>
      <c r="AE44" s="269">
        <v>28</v>
      </c>
      <c r="AF44" s="266">
        <v>0</v>
      </c>
      <c r="AG44" s="265">
        <v>5</v>
      </c>
      <c r="AH44" s="268">
        <v>0</v>
      </c>
      <c r="AI44" s="265">
        <v>34</v>
      </c>
      <c r="AJ44" s="268">
        <v>2</v>
      </c>
      <c r="AK44" s="242"/>
      <c r="AL44" s="243">
        <f t="shared" si="2"/>
        <v>8</v>
      </c>
      <c r="AM44" s="242"/>
      <c r="AN44" s="270">
        <f t="shared" si="3"/>
        <v>1262</v>
      </c>
      <c r="AO44" s="249">
        <f t="shared" si="4"/>
        <v>1240</v>
      </c>
      <c r="AP44" s="271">
        <f t="shared" si="5"/>
        <v>1220</v>
      </c>
      <c r="AQ44" s="249">
        <f t="shared" si="6"/>
        <v>1231</v>
      </c>
      <c r="AR44" s="271">
        <f t="shared" si="7"/>
        <v>1187</v>
      </c>
      <c r="AS44" s="271">
        <f t="shared" si="8"/>
        <v>1153</v>
      </c>
      <c r="AT44" s="271">
        <f t="shared" si="9"/>
        <v>1000</v>
      </c>
      <c r="AU44" s="271">
        <f t="shared" si="10"/>
        <v>1004</v>
      </c>
      <c r="AV44" s="249">
        <f t="shared" si="11"/>
        <v>1179</v>
      </c>
      <c r="AW44" s="271">
        <f t="shared" si="12"/>
        <v>1422</v>
      </c>
      <c r="AX44" s="271">
        <f t="shared" si="13"/>
        <v>1098</v>
      </c>
      <c r="AY44" s="213"/>
      <c r="AZ44" s="272">
        <f t="shared" si="14"/>
        <v>16</v>
      </c>
      <c r="BA44" s="271">
        <f t="shared" si="15"/>
        <v>10</v>
      </c>
      <c r="BB44" s="271">
        <f t="shared" si="16"/>
        <v>10</v>
      </c>
      <c r="BC44" s="249">
        <f t="shared" si="17"/>
        <v>10</v>
      </c>
      <c r="BD44" s="271">
        <f t="shared" si="18"/>
        <v>6</v>
      </c>
      <c r="BE44" s="271">
        <f t="shared" si="19"/>
        <v>8</v>
      </c>
      <c r="BF44" s="271">
        <f t="shared" si="20"/>
        <v>6</v>
      </c>
      <c r="BG44" s="271">
        <f t="shared" si="21"/>
        <v>4</v>
      </c>
      <c r="BH44" s="271">
        <f t="shared" si="22"/>
        <v>10</v>
      </c>
      <c r="BI44" s="271">
        <f t="shared" si="23"/>
        <v>10</v>
      </c>
      <c r="BJ44" s="271">
        <f t="shared" si="24"/>
        <v>6</v>
      </c>
      <c r="BK44" s="250">
        <f t="shared" si="29"/>
        <v>96</v>
      </c>
      <c r="BL44" s="249">
        <f t="shared" si="30"/>
        <v>4</v>
      </c>
      <c r="BM44" s="249">
        <f t="shared" si="31"/>
        <v>16</v>
      </c>
      <c r="BN44" s="251">
        <f t="shared" si="32"/>
        <v>92</v>
      </c>
      <c r="BO44" s="217"/>
    </row>
    <row r="45" spans="1:67" ht="13.8" x14ac:dyDescent="0.25">
      <c r="A45" s="252">
        <v>41</v>
      </c>
      <c r="B45" s="253" t="s">
        <v>175</v>
      </c>
      <c r="C45" s="273" t="s">
        <v>33</v>
      </c>
      <c r="D45" s="278"/>
      <c r="E45" s="255">
        <f t="shared" si="25"/>
        <v>1004</v>
      </c>
      <c r="F45" s="256">
        <f t="shared" si="0"/>
        <v>0</v>
      </c>
      <c r="G45" s="279">
        <v>1004</v>
      </c>
      <c r="H45" s="257">
        <f t="shared" si="1"/>
        <v>-177.5454545454545</v>
      </c>
      <c r="I45" s="258">
        <v>42</v>
      </c>
      <c r="J45" s="259">
        <v>4</v>
      </c>
      <c r="K45" s="260">
        <v>11</v>
      </c>
      <c r="L45" s="261">
        <f t="shared" si="26"/>
        <v>1181.5454545454545</v>
      </c>
      <c r="M45" s="257">
        <f t="shared" si="27"/>
        <v>106</v>
      </c>
      <c r="N45" s="262">
        <f t="shared" si="28"/>
        <v>100</v>
      </c>
      <c r="O45" s="263">
        <v>20</v>
      </c>
      <c r="P45" s="264">
        <v>0</v>
      </c>
      <c r="Q45" s="265">
        <v>22</v>
      </c>
      <c r="R45" s="266">
        <v>2</v>
      </c>
      <c r="S45" s="267">
        <v>14</v>
      </c>
      <c r="T45" s="268">
        <v>0</v>
      </c>
      <c r="U45" s="265">
        <v>36</v>
      </c>
      <c r="V45" s="268">
        <v>2</v>
      </c>
      <c r="W45" s="267">
        <v>4</v>
      </c>
      <c r="X45" s="268">
        <v>0</v>
      </c>
      <c r="Y45" s="267">
        <v>12</v>
      </c>
      <c r="Z45" s="268">
        <v>0</v>
      </c>
      <c r="AA45" s="267">
        <v>37</v>
      </c>
      <c r="AB45" s="266">
        <v>0</v>
      </c>
      <c r="AC45" s="263">
        <v>40</v>
      </c>
      <c r="AD45" s="264">
        <v>0</v>
      </c>
      <c r="AE45" s="269">
        <v>35</v>
      </c>
      <c r="AF45" s="266">
        <v>0</v>
      </c>
      <c r="AG45" s="265">
        <v>26</v>
      </c>
      <c r="AH45" s="268">
        <v>0</v>
      </c>
      <c r="AI45" s="265">
        <v>38</v>
      </c>
      <c r="AJ45" s="268">
        <v>0</v>
      </c>
      <c r="AK45" s="242"/>
      <c r="AL45" s="243">
        <f t="shared" si="2"/>
        <v>4</v>
      </c>
      <c r="AM45" s="242"/>
      <c r="AN45" s="270">
        <f t="shared" si="3"/>
        <v>1260</v>
      </c>
      <c r="AO45" s="249">
        <f t="shared" si="4"/>
        <v>1231</v>
      </c>
      <c r="AP45" s="271">
        <f t="shared" si="5"/>
        <v>1332</v>
      </c>
      <c r="AQ45" s="249">
        <f t="shared" si="6"/>
        <v>1047</v>
      </c>
      <c r="AR45" s="271">
        <f t="shared" si="7"/>
        <v>1441</v>
      </c>
      <c r="AS45" s="271">
        <f t="shared" si="8"/>
        <v>1348</v>
      </c>
      <c r="AT45" s="271">
        <f t="shared" si="9"/>
        <v>1035</v>
      </c>
      <c r="AU45" s="271">
        <f t="shared" si="10"/>
        <v>1010</v>
      </c>
      <c r="AV45" s="249">
        <f t="shared" si="11"/>
        <v>1077</v>
      </c>
      <c r="AW45" s="271">
        <f t="shared" si="12"/>
        <v>1187</v>
      </c>
      <c r="AX45" s="271">
        <f t="shared" si="13"/>
        <v>1029</v>
      </c>
      <c r="AY45" s="213"/>
      <c r="AZ45" s="272">
        <f t="shared" si="14"/>
        <v>12</v>
      </c>
      <c r="BA45" s="271">
        <f t="shared" si="15"/>
        <v>10</v>
      </c>
      <c r="BB45" s="271">
        <f t="shared" si="16"/>
        <v>12</v>
      </c>
      <c r="BC45" s="249">
        <f t="shared" si="17"/>
        <v>8</v>
      </c>
      <c r="BD45" s="271">
        <f t="shared" si="18"/>
        <v>16</v>
      </c>
      <c r="BE45" s="271">
        <f t="shared" si="19"/>
        <v>12</v>
      </c>
      <c r="BF45" s="271">
        <f t="shared" si="20"/>
        <v>8</v>
      </c>
      <c r="BG45" s="271">
        <f t="shared" si="21"/>
        <v>8</v>
      </c>
      <c r="BH45" s="271">
        <f t="shared" si="22"/>
        <v>6</v>
      </c>
      <c r="BI45" s="271">
        <f t="shared" si="23"/>
        <v>6</v>
      </c>
      <c r="BJ45" s="271">
        <f t="shared" si="24"/>
        <v>8</v>
      </c>
      <c r="BK45" s="250">
        <f t="shared" si="29"/>
        <v>106</v>
      </c>
      <c r="BL45" s="249">
        <f t="shared" si="30"/>
        <v>6</v>
      </c>
      <c r="BM45" s="249">
        <f t="shared" si="31"/>
        <v>16</v>
      </c>
      <c r="BN45" s="251">
        <f t="shared" si="32"/>
        <v>100</v>
      </c>
      <c r="BO45" s="217"/>
    </row>
    <row r="46" spans="1:67" ht="13.8" x14ac:dyDescent="0.25">
      <c r="A46" s="252">
        <v>42</v>
      </c>
      <c r="B46" s="253" t="s">
        <v>36</v>
      </c>
      <c r="C46" s="273" t="s">
        <v>7</v>
      </c>
      <c r="D46" s="278"/>
      <c r="E46" s="255">
        <f t="shared" si="25"/>
        <v>1000</v>
      </c>
      <c r="F46" s="256">
        <f t="shared" si="0"/>
        <v>0</v>
      </c>
      <c r="G46" s="257">
        <v>1000</v>
      </c>
      <c r="H46" s="257">
        <f t="shared" si="1"/>
        <v>-210.90909090909099</v>
      </c>
      <c r="I46" s="258">
        <v>38</v>
      </c>
      <c r="J46" s="259">
        <v>6</v>
      </c>
      <c r="K46" s="260">
        <v>11</v>
      </c>
      <c r="L46" s="261">
        <f t="shared" si="26"/>
        <v>1210.909090909091</v>
      </c>
      <c r="M46" s="257">
        <f t="shared" si="27"/>
        <v>108</v>
      </c>
      <c r="N46" s="262">
        <f t="shared" si="28"/>
        <v>102</v>
      </c>
      <c r="O46" s="263">
        <v>21</v>
      </c>
      <c r="P46" s="264">
        <v>2</v>
      </c>
      <c r="Q46" s="265">
        <v>3</v>
      </c>
      <c r="R46" s="266">
        <v>0</v>
      </c>
      <c r="S46" s="267">
        <v>20</v>
      </c>
      <c r="T46" s="268">
        <v>0</v>
      </c>
      <c r="U46" s="265">
        <v>13</v>
      </c>
      <c r="V46" s="268">
        <v>0</v>
      </c>
      <c r="W46" s="267">
        <v>33</v>
      </c>
      <c r="X46" s="268">
        <v>0</v>
      </c>
      <c r="Y46" s="267">
        <v>6</v>
      </c>
      <c r="Z46" s="268">
        <v>0</v>
      </c>
      <c r="AA46" s="267">
        <v>40</v>
      </c>
      <c r="AB46" s="266">
        <v>0</v>
      </c>
      <c r="AC46" s="263">
        <v>35</v>
      </c>
      <c r="AD46" s="264">
        <v>2</v>
      </c>
      <c r="AE46" s="269">
        <v>26</v>
      </c>
      <c r="AF46" s="266">
        <v>2</v>
      </c>
      <c r="AG46" s="265">
        <v>32</v>
      </c>
      <c r="AH46" s="268">
        <v>0</v>
      </c>
      <c r="AI46" s="265">
        <v>37</v>
      </c>
      <c r="AJ46" s="268">
        <v>0</v>
      </c>
      <c r="AK46" s="242"/>
      <c r="AL46" s="243">
        <f t="shared" si="2"/>
        <v>6</v>
      </c>
      <c r="AM46" s="242"/>
      <c r="AN46" s="270">
        <f t="shared" si="3"/>
        <v>1240</v>
      </c>
      <c r="AO46" s="249">
        <f t="shared" si="4"/>
        <v>1481</v>
      </c>
      <c r="AP46" s="271">
        <f t="shared" si="5"/>
        <v>1260</v>
      </c>
      <c r="AQ46" s="249">
        <f t="shared" si="6"/>
        <v>1332</v>
      </c>
      <c r="AR46" s="271">
        <f t="shared" si="7"/>
        <v>1132</v>
      </c>
      <c r="AS46" s="271">
        <f t="shared" si="8"/>
        <v>1413</v>
      </c>
      <c r="AT46" s="271">
        <f t="shared" si="9"/>
        <v>1010</v>
      </c>
      <c r="AU46" s="271">
        <f t="shared" si="10"/>
        <v>1077</v>
      </c>
      <c r="AV46" s="249">
        <f t="shared" si="11"/>
        <v>1187</v>
      </c>
      <c r="AW46" s="271">
        <f t="shared" si="12"/>
        <v>1153</v>
      </c>
      <c r="AX46" s="271">
        <f t="shared" si="13"/>
        <v>1035</v>
      </c>
      <c r="AY46" s="213"/>
      <c r="AZ46" s="272">
        <f t="shared" si="14"/>
        <v>10</v>
      </c>
      <c r="BA46" s="271">
        <f t="shared" si="15"/>
        <v>14</v>
      </c>
      <c r="BB46" s="271">
        <f t="shared" si="16"/>
        <v>12</v>
      </c>
      <c r="BC46" s="249">
        <f t="shared" si="17"/>
        <v>12</v>
      </c>
      <c r="BD46" s="271">
        <f t="shared" si="18"/>
        <v>12</v>
      </c>
      <c r="BE46" s="271">
        <f t="shared" si="19"/>
        <v>12</v>
      </c>
      <c r="BF46" s="271">
        <f t="shared" si="20"/>
        <v>8</v>
      </c>
      <c r="BG46" s="271">
        <f t="shared" si="21"/>
        <v>6</v>
      </c>
      <c r="BH46" s="271">
        <f t="shared" si="22"/>
        <v>6</v>
      </c>
      <c r="BI46" s="271">
        <f t="shared" si="23"/>
        <v>8</v>
      </c>
      <c r="BJ46" s="271">
        <f t="shared" si="24"/>
        <v>8</v>
      </c>
      <c r="BK46" s="250">
        <f t="shared" si="29"/>
        <v>108</v>
      </c>
      <c r="BL46" s="249">
        <f t="shared" si="30"/>
        <v>6</v>
      </c>
      <c r="BM46" s="249">
        <f t="shared" si="31"/>
        <v>14</v>
      </c>
      <c r="BN46" s="251">
        <f t="shared" si="32"/>
        <v>102</v>
      </c>
      <c r="BO46" s="217"/>
    </row>
    <row r="47" spans="1:67" ht="20.25" customHeight="1" x14ac:dyDescent="0.25">
      <c r="A47" s="280">
        <f>COUNTIF(A5:A46,"&lt;201")</f>
        <v>42</v>
      </c>
      <c r="B47" s="281"/>
      <c r="C47" s="282"/>
      <c r="D47" s="282"/>
      <c r="E47" s="282"/>
      <c r="F47" s="283"/>
      <c r="G47" s="284"/>
      <c r="H47" s="285"/>
      <c r="I47" s="285"/>
      <c r="J47" s="286"/>
      <c r="K47" s="285"/>
      <c r="L47" s="285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82"/>
      <c r="AE47" s="287"/>
      <c r="AF47" s="282"/>
      <c r="AG47" s="282"/>
      <c r="AH47" s="282"/>
      <c r="AI47" s="282"/>
      <c r="AJ47" s="282"/>
      <c r="AK47" s="282"/>
      <c r="AL47" s="282"/>
      <c r="AM47" s="282"/>
      <c r="AN47" s="288"/>
      <c r="AO47" s="289"/>
      <c r="AP47" s="289"/>
      <c r="AQ47" s="288"/>
      <c r="AR47" s="288"/>
      <c r="AS47" s="288"/>
      <c r="AT47" s="288"/>
      <c r="AU47" s="288"/>
      <c r="AV47" s="288"/>
      <c r="AW47" s="288"/>
      <c r="AX47" s="289"/>
      <c r="AY47" s="213"/>
      <c r="AZ47" s="213"/>
      <c r="BA47" s="213"/>
      <c r="BB47" s="213"/>
      <c r="BC47" s="213"/>
      <c r="BD47" s="289"/>
      <c r="BE47" s="288"/>
      <c r="BF47" s="289"/>
      <c r="BG47" s="289"/>
      <c r="BH47" s="289"/>
      <c r="BI47" s="289"/>
      <c r="BJ47" s="289"/>
      <c r="BK47" s="289"/>
      <c r="BL47" s="288"/>
      <c r="BM47" s="289"/>
      <c r="BN47" s="213"/>
      <c r="BO47" s="217"/>
    </row>
    <row r="48" spans="1:67" ht="18" customHeight="1" x14ac:dyDescent="0.25">
      <c r="A48" s="290"/>
      <c r="B48" s="291"/>
      <c r="C48" s="282"/>
      <c r="D48" s="282"/>
      <c r="E48" s="282"/>
      <c r="F48" s="292"/>
      <c r="G48" s="284"/>
      <c r="H48" s="285"/>
      <c r="I48" s="285"/>
      <c r="J48" s="286"/>
      <c r="K48" s="285"/>
      <c r="L48" s="285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2"/>
      <c r="AC48" s="282"/>
      <c r="AD48" s="282"/>
      <c r="AE48" s="282"/>
      <c r="AF48" s="282"/>
      <c r="AG48" s="282"/>
      <c r="AH48" s="282"/>
      <c r="AI48" s="282"/>
      <c r="AJ48" s="282"/>
      <c r="AK48" s="282"/>
      <c r="AL48" s="282"/>
      <c r="AM48" s="282"/>
      <c r="AN48" s="288"/>
      <c r="AO48" s="289"/>
      <c r="AP48" s="289"/>
      <c r="AQ48" s="288"/>
      <c r="AR48" s="288"/>
      <c r="AS48" s="288"/>
      <c r="AT48" s="288"/>
      <c r="AU48" s="288"/>
      <c r="AV48" s="288"/>
      <c r="AW48" s="288"/>
      <c r="AX48" s="289"/>
      <c r="AY48" s="213"/>
      <c r="AZ48" s="213"/>
      <c r="BA48" s="213"/>
      <c r="BB48" s="213"/>
      <c r="BC48" s="213"/>
      <c r="BD48" s="289"/>
      <c r="BE48" s="288"/>
      <c r="BF48" s="289"/>
      <c r="BG48" s="289"/>
      <c r="BH48" s="289"/>
      <c r="BI48" s="289"/>
      <c r="BJ48" s="289"/>
      <c r="BK48" s="289"/>
      <c r="BL48" s="288"/>
      <c r="BM48" s="289"/>
      <c r="BN48" s="213"/>
      <c r="BO48" s="217"/>
    </row>
    <row r="49" spans="1:67" x14ac:dyDescent="0.25">
      <c r="A49" s="293"/>
      <c r="B49" s="294"/>
      <c r="C49" s="282"/>
      <c r="D49" s="282"/>
      <c r="E49" s="282"/>
      <c r="F49" s="213"/>
      <c r="G49" s="284"/>
      <c r="H49" s="285"/>
      <c r="I49" s="285"/>
      <c r="J49" s="285"/>
      <c r="K49" s="285"/>
      <c r="L49" s="285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282"/>
      <c r="AJ49" s="282"/>
      <c r="AK49" s="282"/>
      <c r="AL49" s="282"/>
      <c r="AM49" s="282"/>
      <c r="AN49" s="213"/>
      <c r="AO49" s="213"/>
      <c r="AP49" s="213"/>
      <c r="AQ49" s="288"/>
      <c r="AR49" s="288"/>
      <c r="AS49" s="288"/>
      <c r="AT49" s="288"/>
      <c r="AU49" s="288"/>
      <c r="AV49" s="288"/>
      <c r="AW49" s="288"/>
      <c r="AX49" s="213"/>
      <c r="AY49" s="213"/>
      <c r="AZ49" s="213"/>
      <c r="BA49" s="213"/>
      <c r="BB49" s="213"/>
      <c r="BC49" s="213"/>
      <c r="BD49" s="289"/>
      <c r="BE49" s="289"/>
      <c r="BF49" s="289"/>
      <c r="BG49" s="289"/>
      <c r="BH49" s="289"/>
      <c r="BI49" s="289"/>
      <c r="BJ49" s="289"/>
      <c r="BK49" s="289"/>
      <c r="BL49" s="289"/>
      <c r="BM49" s="289"/>
      <c r="BN49" s="213"/>
      <c r="BO49" s="217"/>
    </row>
    <row r="50" spans="1:67" ht="15.6" x14ac:dyDescent="0.3">
      <c r="A50" s="356" t="s">
        <v>208</v>
      </c>
      <c r="B50" s="356"/>
      <c r="C50" s="372" t="s">
        <v>209</v>
      </c>
      <c r="D50" s="372"/>
      <c r="E50" s="372"/>
      <c r="F50" s="372"/>
      <c r="G50" s="372"/>
      <c r="H50" s="372"/>
      <c r="I50" s="372"/>
      <c r="J50" s="372"/>
      <c r="K50" s="358" t="s">
        <v>135</v>
      </c>
      <c r="L50" s="358"/>
      <c r="M50" s="358"/>
      <c r="N50" s="358"/>
      <c r="O50" s="358"/>
      <c r="P50" s="372" t="s">
        <v>183</v>
      </c>
      <c r="Q50" s="372"/>
      <c r="R50" s="372"/>
      <c r="S50" s="372"/>
      <c r="T50" s="372"/>
      <c r="U50" s="372"/>
      <c r="V50" s="372"/>
      <c r="W50" s="372"/>
      <c r="X50" s="372"/>
      <c r="Y50" s="372"/>
      <c r="Z50" s="372"/>
      <c r="AA50" s="372"/>
      <c r="AB50" s="372"/>
      <c r="AC50" s="372"/>
      <c r="AD50" s="36"/>
      <c r="AE50" s="36"/>
      <c r="AF50" s="36"/>
      <c r="AG50" s="36"/>
      <c r="AH50" s="36"/>
      <c r="AI50" s="36"/>
      <c r="AJ50" s="36"/>
      <c r="AK50" s="37"/>
      <c r="AL50" s="37"/>
      <c r="AM50" s="37"/>
      <c r="AN50" s="213"/>
      <c r="AO50" s="213"/>
      <c r="AP50" s="213"/>
      <c r="AQ50" s="289"/>
      <c r="AR50" s="289"/>
      <c r="AS50" s="289"/>
      <c r="AT50" s="289"/>
      <c r="AU50" s="289"/>
      <c r="AV50" s="289"/>
      <c r="AW50" s="289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7"/>
    </row>
    <row r="51" spans="1:67" x14ac:dyDescent="0.25">
      <c r="A51" s="213"/>
      <c r="B51" s="213"/>
      <c r="C51" s="213"/>
      <c r="D51" s="213"/>
      <c r="E51" s="373"/>
      <c r="F51" s="37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7"/>
    </row>
    <row r="52" spans="1:67" x14ac:dyDescent="0.25">
      <c r="A52" s="213"/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7"/>
    </row>
    <row r="53" spans="1:67" x14ac:dyDescent="0.25">
      <c r="A53" s="213"/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7"/>
    </row>
    <row r="54" spans="1:67" x14ac:dyDescent="0.25">
      <c r="A54" s="213"/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  <c r="BI54" s="213"/>
      <c r="BJ54" s="213"/>
      <c r="BK54" s="213"/>
      <c r="BL54" s="213"/>
      <c r="BM54" s="213"/>
      <c r="BN54" s="213"/>
      <c r="BO54" s="217"/>
    </row>
    <row r="55" spans="1:67" x14ac:dyDescent="0.25">
      <c r="A55" s="213"/>
      <c r="B55" s="213"/>
      <c r="C55" s="289"/>
      <c r="D55" s="213"/>
      <c r="E55" s="213"/>
      <c r="F55" s="213"/>
      <c r="G55" s="213"/>
      <c r="H55" s="213"/>
      <c r="I55" s="213"/>
      <c r="J55" s="213"/>
      <c r="K55" s="213"/>
      <c r="L55" s="289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  <c r="BI55" s="213"/>
      <c r="BJ55" s="213"/>
      <c r="BK55" s="213"/>
      <c r="BL55" s="213"/>
      <c r="BM55" s="213"/>
      <c r="BN55" s="213"/>
      <c r="BO55" s="217"/>
    </row>
    <row r="56" spans="1:67" x14ac:dyDescent="0.25">
      <c r="A56" s="213"/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  <c r="BI56" s="213"/>
      <c r="BJ56" s="213"/>
      <c r="BK56" s="213"/>
      <c r="BL56" s="213"/>
      <c r="BM56" s="213"/>
      <c r="BN56" s="213"/>
      <c r="BO56" s="217"/>
    </row>
    <row r="57" spans="1:67" x14ac:dyDescent="0.25">
      <c r="A57" s="217"/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</row>
    <row r="58" spans="1:67" x14ac:dyDescent="0.25">
      <c r="A58" s="217"/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</row>
    <row r="59" spans="1:67" x14ac:dyDescent="0.25">
      <c r="A59" s="217"/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</row>
    <row r="60" spans="1:67" x14ac:dyDescent="0.25">
      <c r="A60" s="217"/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</row>
    <row r="61" spans="1:67" x14ac:dyDescent="0.25">
      <c r="A61" s="217"/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217"/>
    </row>
    <row r="62" spans="1:67" x14ac:dyDescent="0.25">
      <c r="A62" s="217"/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7"/>
    </row>
    <row r="63" spans="1:67" x14ac:dyDescent="0.25">
      <c r="A63" s="217"/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  <c r="AJ63" s="217"/>
      <c r="AK63" s="217"/>
      <c r="AL63" s="217"/>
    </row>
    <row r="64" spans="1:67" x14ac:dyDescent="0.25">
      <c r="A64" s="217"/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</row>
    <row r="65" spans="1:38" x14ac:dyDescent="0.25">
      <c r="A65" s="217"/>
      <c r="B65" s="217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7"/>
    </row>
    <row r="66" spans="1:38" x14ac:dyDescent="0.25">
      <c r="A66" s="217"/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  <c r="AI66" s="217"/>
      <c r="AJ66" s="217"/>
      <c r="AK66" s="217"/>
      <c r="AL66" s="217"/>
    </row>
    <row r="67" spans="1:38" x14ac:dyDescent="0.25">
      <c r="A67" s="217"/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</row>
    <row r="68" spans="1:38" x14ac:dyDescent="0.25">
      <c r="A68" s="217"/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</row>
    <row r="69" spans="1:38" x14ac:dyDescent="0.25">
      <c r="A69" s="217"/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</row>
    <row r="70" spans="1:38" x14ac:dyDescent="0.25">
      <c r="A70" s="217"/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</row>
    <row r="71" spans="1:38" x14ac:dyDescent="0.25">
      <c r="A71" s="217"/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217"/>
      <c r="AJ71" s="217"/>
      <c r="AK71" s="217"/>
      <c r="AL71" s="217"/>
    </row>
    <row r="72" spans="1:38" x14ac:dyDescent="0.25">
      <c r="A72" s="217"/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  <c r="AE72" s="217"/>
      <c r="AF72" s="217"/>
      <c r="AG72" s="217"/>
      <c r="AH72" s="217"/>
      <c r="AI72" s="217"/>
      <c r="AJ72" s="217"/>
      <c r="AK72" s="217"/>
      <c r="AL72" s="217"/>
    </row>
    <row r="73" spans="1:38" x14ac:dyDescent="0.25">
      <c r="A73" s="217"/>
      <c r="B73" s="217"/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17"/>
      <c r="AG73" s="217"/>
      <c r="AH73" s="217"/>
      <c r="AI73" s="217"/>
      <c r="AJ73" s="217"/>
      <c r="AK73" s="217"/>
      <c r="AL73" s="217"/>
    </row>
    <row r="74" spans="1:38" x14ac:dyDescent="0.25">
      <c r="A74" s="217"/>
      <c r="B74" s="217"/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</row>
    <row r="75" spans="1:38" x14ac:dyDescent="0.25">
      <c r="A75" s="217"/>
      <c r="B75" s="217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217"/>
      <c r="AK75" s="217"/>
      <c r="AL75" s="217"/>
    </row>
    <row r="76" spans="1:38" x14ac:dyDescent="0.25">
      <c r="A76" s="217"/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7"/>
      <c r="AK76" s="217"/>
      <c r="AL76" s="217"/>
    </row>
    <row r="77" spans="1:38" x14ac:dyDescent="0.25">
      <c r="A77" s="217"/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  <c r="AG77" s="217"/>
      <c r="AH77" s="217"/>
      <c r="AI77" s="217"/>
      <c r="AJ77" s="217"/>
      <c r="AK77" s="217"/>
      <c r="AL77" s="217"/>
    </row>
    <row r="78" spans="1:38" x14ac:dyDescent="0.25">
      <c r="A78" s="217"/>
      <c r="B78" s="217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</row>
    <row r="79" spans="1:38" x14ac:dyDescent="0.25">
      <c r="A79" s="217"/>
      <c r="B79" s="217"/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</row>
    <row r="80" spans="1:38" x14ac:dyDescent="0.25">
      <c r="A80" s="217"/>
      <c r="B80" s="217"/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</row>
    <row r="81" spans="1:38" x14ac:dyDescent="0.25">
      <c r="A81" s="217"/>
      <c r="B81" s="217"/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  <c r="AE81" s="217"/>
      <c r="AF81" s="217"/>
      <c r="AG81" s="217"/>
      <c r="AH81" s="217"/>
      <c r="AI81" s="217"/>
      <c r="AJ81" s="217"/>
      <c r="AK81" s="217"/>
      <c r="AL81" s="217"/>
    </row>
    <row r="82" spans="1:38" x14ac:dyDescent="0.25">
      <c r="A82" s="217"/>
      <c r="B82" s="217"/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H82" s="217"/>
      <c r="AI82" s="217"/>
      <c r="AJ82" s="217"/>
      <c r="AK82" s="217"/>
      <c r="AL82" s="217"/>
    </row>
    <row r="83" spans="1:38" x14ac:dyDescent="0.25">
      <c r="A83" s="217"/>
      <c r="B83" s="217"/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7"/>
      <c r="Z83" s="217"/>
      <c r="AA83" s="217"/>
      <c r="AB83" s="217"/>
      <c r="AC83" s="217"/>
      <c r="AD83" s="217"/>
      <c r="AE83" s="217"/>
      <c r="AF83" s="217"/>
      <c r="AG83" s="217"/>
      <c r="AH83" s="217"/>
      <c r="AI83" s="217"/>
      <c r="AJ83" s="217"/>
      <c r="AK83" s="217"/>
      <c r="AL83" s="217"/>
    </row>
    <row r="84" spans="1:38" x14ac:dyDescent="0.25">
      <c r="A84" s="217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</row>
    <row r="85" spans="1:38" x14ac:dyDescent="0.25">
      <c r="A85" s="217"/>
      <c r="B85" s="217"/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</row>
    <row r="86" spans="1:38" x14ac:dyDescent="0.25">
      <c r="A86" s="217"/>
      <c r="B86" s="217"/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17"/>
      <c r="AE86" s="217"/>
      <c r="AF86" s="217"/>
      <c r="AG86" s="217"/>
      <c r="AH86" s="217"/>
      <c r="AI86" s="217"/>
      <c r="AJ86" s="217"/>
      <c r="AK86" s="217"/>
      <c r="AL86" s="217"/>
    </row>
    <row r="87" spans="1:38" x14ac:dyDescent="0.25">
      <c r="A87" s="217"/>
      <c r="B87" s="217"/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7"/>
      <c r="Z87" s="217"/>
      <c r="AA87" s="217"/>
      <c r="AB87" s="217"/>
      <c r="AC87" s="217"/>
      <c r="AD87" s="217"/>
      <c r="AE87" s="217"/>
      <c r="AF87" s="217"/>
      <c r="AG87" s="217"/>
      <c r="AH87" s="217"/>
      <c r="AI87" s="217"/>
      <c r="AJ87" s="217"/>
      <c r="AK87" s="217"/>
      <c r="AL87" s="217"/>
    </row>
    <row r="88" spans="1:38" x14ac:dyDescent="0.25">
      <c r="A88" s="217"/>
      <c r="B88" s="217"/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  <c r="Z88" s="217"/>
      <c r="AA88" s="217"/>
      <c r="AB88" s="217"/>
      <c r="AC88" s="217"/>
      <c r="AD88" s="217"/>
      <c r="AE88" s="217"/>
      <c r="AF88" s="217"/>
      <c r="AG88" s="217"/>
      <c r="AH88" s="217"/>
      <c r="AI88" s="217"/>
      <c r="AJ88" s="217"/>
      <c r="AK88" s="217"/>
      <c r="AL88" s="217"/>
    </row>
    <row r="89" spans="1:38" x14ac:dyDescent="0.25">
      <c r="A89" s="217"/>
      <c r="B89" s="217"/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  <c r="Z89" s="217"/>
      <c r="AA89" s="217"/>
      <c r="AB89" s="217"/>
      <c r="AC89" s="217"/>
      <c r="AD89" s="217"/>
      <c r="AE89" s="217"/>
      <c r="AF89" s="217"/>
      <c r="AG89" s="217"/>
      <c r="AH89" s="217"/>
      <c r="AI89" s="217"/>
      <c r="AJ89" s="217"/>
      <c r="AK89" s="217"/>
      <c r="AL89" s="217"/>
    </row>
    <row r="90" spans="1:38" x14ac:dyDescent="0.25">
      <c r="A90" s="217"/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17"/>
      <c r="Y90" s="217"/>
      <c r="Z90" s="217"/>
      <c r="AA90" s="217"/>
      <c r="AB90" s="217"/>
      <c r="AC90" s="217"/>
      <c r="AD90" s="217"/>
      <c r="AE90" s="217"/>
      <c r="AF90" s="217"/>
      <c r="AG90" s="217"/>
      <c r="AH90" s="217"/>
      <c r="AI90" s="217"/>
      <c r="AJ90" s="217"/>
      <c r="AK90" s="217"/>
      <c r="AL90" s="217"/>
    </row>
    <row r="91" spans="1:38" x14ac:dyDescent="0.25">
      <c r="A91" s="217"/>
      <c r="B91" s="217"/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/>
      <c r="T91" s="217"/>
      <c r="U91" s="217"/>
      <c r="V91" s="217"/>
      <c r="W91" s="217"/>
      <c r="X91" s="217"/>
      <c r="Y91" s="217"/>
      <c r="Z91" s="217"/>
      <c r="AA91" s="217"/>
      <c r="AB91" s="217"/>
      <c r="AC91" s="217"/>
      <c r="AD91" s="217"/>
      <c r="AE91" s="217"/>
      <c r="AF91" s="217"/>
      <c r="AG91" s="217"/>
      <c r="AH91" s="217"/>
      <c r="AI91" s="217"/>
      <c r="AJ91" s="217"/>
      <c r="AK91" s="217"/>
      <c r="AL91" s="217"/>
    </row>
    <row r="92" spans="1:38" x14ac:dyDescent="0.25">
      <c r="A92" s="217"/>
      <c r="B92" s="217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  <c r="AA92" s="217"/>
      <c r="AB92" s="217"/>
      <c r="AC92" s="217"/>
      <c r="AD92" s="217"/>
      <c r="AE92" s="217"/>
      <c r="AF92" s="217"/>
      <c r="AG92" s="217"/>
      <c r="AH92" s="217"/>
      <c r="AI92" s="217"/>
      <c r="AJ92" s="217"/>
      <c r="AK92" s="217"/>
      <c r="AL92" s="217"/>
    </row>
    <row r="93" spans="1:38" x14ac:dyDescent="0.25">
      <c r="A93" s="217"/>
      <c r="B93" s="217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  <c r="Z93" s="217"/>
      <c r="AA93" s="217"/>
      <c r="AB93" s="217"/>
      <c r="AC93" s="217"/>
      <c r="AD93" s="217"/>
      <c r="AE93" s="217"/>
      <c r="AF93" s="217"/>
      <c r="AG93" s="217"/>
      <c r="AH93" s="217"/>
      <c r="AI93" s="217"/>
      <c r="AJ93" s="217"/>
      <c r="AK93" s="217"/>
      <c r="AL93" s="217"/>
    </row>
    <row r="94" spans="1:38" x14ac:dyDescent="0.25">
      <c r="A94" s="217"/>
      <c r="B94" s="217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17"/>
      <c r="Y94" s="217"/>
      <c r="Z94" s="217"/>
      <c r="AA94" s="217"/>
      <c r="AB94" s="217"/>
      <c r="AC94" s="217"/>
      <c r="AD94" s="217"/>
      <c r="AE94" s="217"/>
      <c r="AF94" s="217"/>
      <c r="AG94" s="217"/>
      <c r="AH94" s="217"/>
      <c r="AI94" s="217"/>
      <c r="AJ94" s="217"/>
      <c r="AK94" s="217"/>
      <c r="AL94" s="217"/>
    </row>
    <row r="95" spans="1:38" x14ac:dyDescent="0.25">
      <c r="A95" s="217"/>
      <c r="B95" s="217"/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  <c r="AF95" s="217"/>
      <c r="AG95" s="217"/>
      <c r="AH95" s="217"/>
      <c r="AI95" s="217"/>
      <c r="AJ95" s="217"/>
      <c r="AK95" s="217"/>
      <c r="AL95" s="217"/>
    </row>
    <row r="96" spans="1:38" x14ac:dyDescent="0.25">
      <c r="A96" s="217"/>
      <c r="B96" s="217"/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7"/>
      <c r="AA96" s="217"/>
      <c r="AB96" s="217"/>
      <c r="AC96" s="217"/>
      <c r="AD96" s="217"/>
      <c r="AE96" s="217"/>
      <c r="AF96" s="217"/>
      <c r="AG96" s="217"/>
      <c r="AH96" s="217"/>
      <c r="AI96" s="217"/>
      <c r="AJ96" s="217"/>
      <c r="AK96" s="217"/>
      <c r="AL96" s="217"/>
    </row>
    <row r="97" spans="1:38" x14ac:dyDescent="0.25">
      <c r="A97" s="217"/>
      <c r="B97" s="217"/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17"/>
      <c r="Y97" s="217"/>
      <c r="Z97" s="217"/>
      <c r="AA97" s="217"/>
      <c r="AB97" s="217"/>
      <c r="AC97" s="217"/>
      <c r="AD97" s="217"/>
      <c r="AE97" s="217"/>
      <c r="AF97" s="217"/>
      <c r="AG97" s="217"/>
      <c r="AH97" s="217"/>
      <c r="AI97" s="217"/>
      <c r="AJ97" s="217"/>
      <c r="AK97" s="217"/>
      <c r="AL97" s="217"/>
    </row>
  </sheetData>
  <sheetProtection algorithmName="SHA-512" hashValue="uilHSzHi1j6kQpDxTHgFx5sjlwmMWVgZCD0ahYsHQeVlHtxkZa2dvxiX+L0vwipdBbKlQSWJok7XiN5favaooQ==" saltValue="8/KL7Jv14ztXxpeLXANqLQ==" spinCount="100000" sheet="1" objects="1" scenarios="1"/>
  <protectedRanges>
    <protectedRange sqref="K5:K46" name="Diapazons4"/>
    <protectedRange sqref="O5:AJ46" name="Diapazons2"/>
    <protectedRange sqref="A1 A3 J47:J48 J5:K46 A47 B48 G5:G46 A5:D46" name="Diapazons1"/>
    <protectedRange sqref="P3 C50 P50 I5:I46" name="Diapazons3"/>
  </protectedRanges>
  <mergeCells count="26">
    <mergeCell ref="A1:AF2"/>
    <mergeCell ref="AN1:AO1"/>
    <mergeCell ref="AQ1:AS1"/>
    <mergeCell ref="AU1:AV1"/>
    <mergeCell ref="A3:B3"/>
    <mergeCell ref="D3:G3"/>
    <mergeCell ref="L3:O3"/>
    <mergeCell ref="P3:AJ3"/>
    <mergeCell ref="AN3:AX3"/>
    <mergeCell ref="AZ3:BN3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E51:F51"/>
    <mergeCell ref="AG4:AH4"/>
    <mergeCell ref="AI4:AJ4"/>
    <mergeCell ref="A50:B50"/>
    <mergeCell ref="C50:J50"/>
    <mergeCell ref="K50:O50"/>
    <mergeCell ref="P50:AC50"/>
  </mergeCells>
  <conditionalFormatting sqref="B5:B46">
    <cfRule type="expression" dxfId="139" priority="2" stopIfTrue="1">
      <formula>I5=1</formula>
    </cfRule>
    <cfRule type="expression" dxfId="138" priority="3" stopIfTrue="1">
      <formula>I5=2</formula>
    </cfRule>
    <cfRule type="expression" dxfId="137" priority="4" stopIfTrue="1">
      <formula>I5=3</formula>
    </cfRule>
  </conditionalFormatting>
  <conditionalFormatting sqref="BK7:BK46">
    <cfRule type="expression" dxfId="136" priority="5" stopIfTrue="1">
      <formula>A7="X"</formula>
    </cfRule>
  </conditionalFormatting>
  <conditionalFormatting sqref="BL7:BL46">
    <cfRule type="expression" dxfId="135" priority="6" stopIfTrue="1">
      <formula>A7="X"</formula>
    </cfRule>
  </conditionalFormatting>
  <conditionalFormatting sqref="BM7:BM46">
    <cfRule type="expression" dxfId="134" priority="7" stopIfTrue="1">
      <formula>A7="X"</formula>
    </cfRule>
  </conditionalFormatting>
  <conditionalFormatting sqref="BN7:BN46">
    <cfRule type="expression" dxfId="133" priority="8" stopIfTrue="1">
      <formula>A7="X"</formula>
    </cfRule>
  </conditionalFormatting>
  <conditionalFormatting sqref="H5:H46">
    <cfRule type="expression" dxfId="132" priority="9" stopIfTrue="1">
      <formula>H5&gt;150</formula>
    </cfRule>
    <cfRule type="expression" dxfId="131" priority="10" stopIfTrue="1">
      <formula>H5&lt;-150</formula>
    </cfRule>
  </conditionalFormatting>
  <conditionalFormatting sqref="O5:O46">
    <cfRule type="expression" dxfId="130" priority="11" stopIfTrue="1">
      <formula>O5=999</formula>
    </cfRule>
  </conditionalFormatting>
  <conditionalFormatting sqref="Q5:Q46 S5:S46 U5:U46">
    <cfRule type="expression" dxfId="129" priority="12" stopIfTrue="1">
      <formula>Q5=999</formula>
    </cfRule>
  </conditionalFormatting>
  <conditionalFormatting sqref="W5:W46 Y5:Y46 AA5:AA46 AC5:AC46 AE5:AE46 AG5:AG46 AI5:AI46">
    <cfRule type="expression" dxfId="128" priority="13" stopIfTrue="1">
      <formula>W5=999</formula>
    </cfRule>
  </conditionalFormatting>
  <conditionalFormatting sqref="P3:AJ3">
    <cfRule type="expression" dxfId="127" priority="14" stopIfTrue="1">
      <formula>$P$3=""</formula>
    </cfRule>
  </conditionalFormatting>
  <conditionalFormatting sqref="I5">
    <cfRule type="expression" dxfId="126" priority="15" stopIfTrue="1">
      <formula>$I5=""</formula>
    </cfRule>
  </conditionalFormatting>
  <conditionalFormatting sqref="I6:I46">
    <cfRule type="expression" dxfId="125" priority="16" stopIfTrue="1">
      <formula>$I6=0</formula>
    </cfRule>
  </conditionalFormatting>
  <conditionalFormatting sqref="C50:J50">
    <cfRule type="expression" dxfId="124" priority="17" stopIfTrue="1">
      <formula>$C$50=0</formula>
    </cfRule>
  </conditionalFormatting>
  <conditionalFormatting sqref="P50:AC50">
    <cfRule type="expression" dxfId="123" priority="18" stopIfTrue="1">
      <formula>$P$50=0</formula>
    </cfRule>
  </conditionalFormatting>
  <conditionalFormatting sqref="P5:P46 R5:R46 T5:T46 V5:V46 X5:X46 Z5:Z46 AB5:AB46 AD5:AD46 AF5:AF46 AH5:AH46 AJ5:AJ46">
    <cfRule type="cellIs" dxfId="122" priority="1" operator="equal">
      <formula>2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4">
    <tabColor rgb="FF00B050"/>
  </sheetPr>
  <dimension ref="A1:BN91"/>
  <sheetViews>
    <sheetView zoomScaleNormal="100" workbookViewId="0">
      <selection activeCell="I45" sqref="I45"/>
    </sheetView>
  </sheetViews>
  <sheetFormatPr defaultColWidth="9.109375" defaultRowHeight="13.2" x14ac:dyDescent="0.25"/>
  <cols>
    <col min="1" max="1" width="3.44140625" style="212" customWidth="1"/>
    <col min="2" max="2" width="19.33203125" style="212" customWidth="1"/>
    <col min="3" max="3" width="14.33203125" style="212" customWidth="1"/>
    <col min="4" max="4" width="5" style="212" customWidth="1"/>
    <col min="5" max="5" width="5.21875" style="212" customWidth="1"/>
    <col min="6" max="10" width="4.6640625" style="212" customWidth="1"/>
    <col min="11" max="13" width="5" style="212" customWidth="1"/>
    <col min="14" max="14" width="3.33203125" style="212" customWidth="1"/>
    <col min="15" max="15" width="2.6640625" style="212" customWidth="1"/>
    <col min="16" max="16" width="3.33203125" style="212" customWidth="1"/>
    <col min="17" max="17" width="2.6640625" style="212" customWidth="1"/>
    <col min="18" max="18" width="3.33203125" style="212" customWidth="1"/>
    <col min="19" max="19" width="2.6640625" style="212" customWidth="1"/>
    <col min="20" max="20" width="3.33203125" style="212" customWidth="1"/>
    <col min="21" max="21" width="2.6640625" style="212" customWidth="1"/>
    <col min="22" max="22" width="3.33203125" style="212" customWidth="1"/>
    <col min="23" max="23" width="2.6640625" style="212" customWidth="1"/>
    <col min="24" max="24" width="3.33203125" style="212" customWidth="1"/>
    <col min="25" max="25" width="2.6640625" style="212" customWidth="1"/>
    <col min="26" max="26" width="3.33203125" style="212" customWidth="1"/>
    <col min="27" max="27" width="2.6640625" style="212" customWidth="1"/>
    <col min="28" max="28" width="3.33203125" style="212" customWidth="1"/>
    <col min="29" max="29" width="2.6640625" style="212" customWidth="1"/>
    <col min="30" max="30" width="3.33203125" style="212" customWidth="1"/>
    <col min="31" max="31" width="2.6640625" style="212" customWidth="1"/>
    <col min="32" max="32" width="3.33203125" style="212" customWidth="1"/>
    <col min="33" max="33" width="2.6640625" style="212" customWidth="1"/>
    <col min="34" max="34" width="3.33203125" style="212" customWidth="1"/>
    <col min="35" max="35" width="2.6640625" style="212" customWidth="1"/>
    <col min="36" max="36" width="2.44140625" style="212" customWidth="1"/>
    <col min="37" max="37" width="2.33203125" style="212" customWidth="1"/>
    <col min="38" max="38" width="2.44140625" style="212" customWidth="1"/>
    <col min="39" max="49" width="4.77734375" style="212" customWidth="1"/>
    <col min="50" max="50" width="2.44140625" style="212" customWidth="1"/>
    <col min="51" max="61" width="4.109375" style="212" customWidth="1"/>
    <col min="62" max="62" width="5.88671875" style="212" customWidth="1"/>
    <col min="63" max="64" width="6.44140625" style="212" customWidth="1"/>
    <col min="65" max="65" width="6.6640625" style="212" customWidth="1"/>
    <col min="66" max="254" width="9.109375" style="212"/>
    <col min="255" max="255" width="3.44140625" style="212" customWidth="1"/>
    <col min="256" max="256" width="17.44140625" style="212" customWidth="1"/>
    <col min="257" max="257" width="14.33203125" style="212" customWidth="1"/>
    <col min="258" max="258" width="5" style="212" customWidth="1"/>
    <col min="259" max="259" width="5.44140625" style="212" customWidth="1"/>
    <col min="260" max="260" width="4.6640625" style="212" customWidth="1"/>
    <col min="261" max="261" width="5.21875" style="212" customWidth="1"/>
    <col min="262" max="266" width="4.6640625" style="212" customWidth="1"/>
    <col min="267" max="269" width="5" style="212" customWidth="1"/>
    <col min="270" max="270" width="3.33203125" style="212" customWidth="1"/>
    <col min="271" max="271" width="2.6640625" style="212" customWidth="1"/>
    <col min="272" max="272" width="3.33203125" style="212" customWidth="1"/>
    <col min="273" max="273" width="2.6640625" style="212" customWidth="1"/>
    <col min="274" max="274" width="3.33203125" style="212" customWidth="1"/>
    <col min="275" max="275" width="2.6640625" style="212" customWidth="1"/>
    <col min="276" max="276" width="3.33203125" style="212" customWidth="1"/>
    <col min="277" max="277" width="2.6640625" style="212" customWidth="1"/>
    <col min="278" max="278" width="3.33203125" style="212" customWidth="1"/>
    <col min="279" max="279" width="2.6640625" style="212" customWidth="1"/>
    <col min="280" max="280" width="3.33203125" style="212" customWidth="1"/>
    <col min="281" max="281" width="2.6640625" style="212" customWidth="1"/>
    <col min="282" max="282" width="3.33203125" style="212" customWidth="1"/>
    <col min="283" max="283" width="2.6640625" style="212" customWidth="1"/>
    <col min="284" max="284" width="3.33203125" style="212" customWidth="1"/>
    <col min="285" max="285" width="2.6640625" style="212" customWidth="1"/>
    <col min="286" max="286" width="3.33203125" style="212" customWidth="1"/>
    <col min="287" max="287" width="2.6640625" style="212" customWidth="1"/>
    <col min="288" max="288" width="3.33203125" style="212" customWidth="1"/>
    <col min="289" max="289" width="2.6640625" style="212" customWidth="1"/>
    <col min="290" max="290" width="3.33203125" style="212" customWidth="1"/>
    <col min="291" max="291" width="2.6640625" style="212" customWidth="1"/>
    <col min="292" max="292" width="2.44140625" style="212" customWidth="1"/>
    <col min="293" max="293" width="2.33203125" style="212" customWidth="1"/>
    <col min="294" max="294" width="2.44140625" style="212" customWidth="1"/>
    <col min="295" max="305" width="4.109375" style="212" customWidth="1"/>
    <col min="306" max="306" width="2.44140625" style="212" customWidth="1"/>
    <col min="307" max="317" width="4.109375" style="212" customWidth="1"/>
    <col min="318" max="318" width="5.88671875" style="212" customWidth="1"/>
    <col min="319" max="320" width="6.44140625" style="212" customWidth="1"/>
    <col min="321" max="321" width="6.6640625" style="212" customWidth="1"/>
    <col min="322" max="510" width="9.109375" style="212"/>
    <col min="511" max="511" width="3.44140625" style="212" customWidth="1"/>
    <col min="512" max="512" width="17.44140625" style="212" customWidth="1"/>
    <col min="513" max="513" width="14.33203125" style="212" customWidth="1"/>
    <col min="514" max="514" width="5" style="212" customWidth="1"/>
    <col min="515" max="515" width="5.44140625" style="212" customWidth="1"/>
    <col min="516" max="516" width="4.6640625" style="212" customWidth="1"/>
    <col min="517" max="517" width="5.21875" style="212" customWidth="1"/>
    <col min="518" max="522" width="4.6640625" style="212" customWidth="1"/>
    <col min="523" max="525" width="5" style="212" customWidth="1"/>
    <col min="526" max="526" width="3.33203125" style="212" customWidth="1"/>
    <col min="527" max="527" width="2.6640625" style="212" customWidth="1"/>
    <col min="528" max="528" width="3.33203125" style="212" customWidth="1"/>
    <col min="529" max="529" width="2.6640625" style="212" customWidth="1"/>
    <col min="530" max="530" width="3.33203125" style="212" customWidth="1"/>
    <col min="531" max="531" width="2.6640625" style="212" customWidth="1"/>
    <col min="532" max="532" width="3.33203125" style="212" customWidth="1"/>
    <col min="533" max="533" width="2.6640625" style="212" customWidth="1"/>
    <col min="534" max="534" width="3.33203125" style="212" customWidth="1"/>
    <col min="535" max="535" width="2.6640625" style="212" customWidth="1"/>
    <col min="536" max="536" width="3.33203125" style="212" customWidth="1"/>
    <col min="537" max="537" width="2.6640625" style="212" customWidth="1"/>
    <col min="538" max="538" width="3.33203125" style="212" customWidth="1"/>
    <col min="539" max="539" width="2.6640625" style="212" customWidth="1"/>
    <col min="540" max="540" width="3.33203125" style="212" customWidth="1"/>
    <col min="541" max="541" width="2.6640625" style="212" customWidth="1"/>
    <col min="542" max="542" width="3.33203125" style="212" customWidth="1"/>
    <col min="543" max="543" width="2.6640625" style="212" customWidth="1"/>
    <col min="544" max="544" width="3.33203125" style="212" customWidth="1"/>
    <col min="545" max="545" width="2.6640625" style="212" customWidth="1"/>
    <col min="546" max="546" width="3.33203125" style="212" customWidth="1"/>
    <col min="547" max="547" width="2.6640625" style="212" customWidth="1"/>
    <col min="548" max="548" width="2.44140625" style="212" customWidth="1"/>
    <col min="549" max="549" width="2.33203125" style="212" customWidth="1"/>
    <col min="550" max="550" width="2.44140625" style="212" customWidth="1"/>
    <col min="551" max="561" width="4.109375" style="212" customWidth="1"/>
    <col min="562" max="562" width="2.44140625" style="212" customWidth="1"/>
    <col min="563" max="573" width="4.109375" style="212" customWidth="1"/>
    <col min="574" max="574" width="5.88671875" style="212" customWidth="1"/>
    <col min="575" max="576" width="6.44140625" style="212" customWidth="1"/>
    <col min="577" max="577" width="6.6640625" style="212" customWidth="1"/>
    <col min="578" max="766" width="9.109375" style="212"/>
    <col min="767" max="767" width="3.44140625" style="212" customWidth="1"/>
    <col min="768" max="768" width="17.44140625" style="212" customWidth="1"/>
    <col min="769" max="769" width="14.33203125" style="212" customWidth="1"/>
    <col min="770" max="770" width="5" style="212" customWidth="1"/>
    <col min="771" max="771" width="5.44140625" style="212" customWidth="1"/>
    <col min="772" max="772" width="4.6640625" style="212" customWidth="1"/>
    <col min="773" max="773" width="5.21875" style="212" customWidth="1"/>
    <col min="774" max="778" width="4.6640625" style="212" customWidth="1"/>
    <col min="779" max="781" width="5" style="212" customWidth="1"/>
    <col min="782" max="782" width="3.33203125" style="212" customWidth="1"/>
    <col min="783" max="783" width="2.6640625" style="212" customWidth="1"/>
    <col min="784" max="784" width="3.33203125" style="212" customWidth="1"/>
    <col min="785" max="785" width="2.6640625" style="212" customWidth="1"/>
    <col min="786" max="786" width="3.33203125" style="212" customWidth="1"/>
    <col min="787" max="787" width="2.6640625" style="212" customWidth="1"/>
    <col min="788" max="788" width="3.33203125" style="212" customWidth="1"/>
    <col min="789" max="789" width="2.6640625" style="212" customWidth="1"/>
    <col min="790" max="790" width="3.33203125" style="212" customWidth="1"/>
    <col min="791" max="791" width="2.6640625" style="212" customWidth="1"/>
    <col min="792" max="792" width="3.33203125" style="212" customWidth="1"/>
    <col min="793" max="793" width="2.6640625" style="212" customWidth="1"/>
    <col min="794" max="794" width="3.33203125" style="212" customWidth="1"/>
    <col min="795" max="795" width="2.6640625" style="212" customWidth="1"/>
    <col min="796" max="796" width="3.33203125" style="212" customWidth="1"/>
    <col min="797" max="797" width="2.6640625" style="212" customWidth="1"/>
    <col min="798" max="798" width="3.33203125" style="212" customWidth="1"/>
    <col min="799" max="799" width="2.6640625" style="212" customWidth="1"/>
    <col min="800" max="800" width="3.33203125" style="212" customWidth="1"/>
    <col min="801" max="801" width="2.6640625" style="212" customWidth="1"/>
    <col min="802" max="802" width="3.33203125" style="212" customWidth="1"/>
    <col min="803" max="803" width="2.6640625" style="212" customWidth="1"/>
    <col min="804" max="804" width="2.44140625" style="212" customWidth="1"/>
    <col min="805" max="805" width="2.33203125" style="212" customWidth="1"/>
    <col min="806" max="806" width="2.44140625" style="212" customWidth="1"/>
    <col min="807" max="817" width="4.109375" style="212" customWidth="1"/>
    <col min="818" max="818" width="2.44140625" style="212" customWidth="1"/>
    <col min="819" max="829" width="4.109375" style="212" customWidth="1"/>
    <col min="830" max="830" width="5.88671875" style="212" customWidth="1"/>
    <col min="831" max="832" width="6.44140625" style="212" customWidth="1"/>
    <col min="833" max="833" width="6.6640625" style="212" customWidth="1"/>
    <col min="834" max="1022" width="9.109375" style="212"/>
    <col min="1023" max="1023" width="3.44140625" style="212" customWidth="1"/>
    <col min="1024" max="1024" width="17.44140625" style="212" customWidth="1"/>
    <col min="1025" max="1025" width="14.33203125" style="212" customWidth="1"/>
    <col min="1026" max="1026" width="5" style="212" customWidth="1"/>
    <col min="1027" max="1027" width="5.44140625" style="212" customWidth="1"/>
    <col min="1028" max="1028" width="4.6640625" style="212" customWidth="1"/>
    <col min="1029" max="1029" width="5.21875" style="212" customWidth="1"/>
    <col min="1030" max="1034" width="4.6640625" style="212" customWidth="1"/>
    <col min="1035" max="1037" width="5" style="212" customWidth="1"/>
    <col min="1038" max="1038" width="3.33203125" style="212" customWidth="1"/>
    <col min="1039" max="1039" width="2.6640625" style="212" customWidth="1"/>
    <col min="1040" max="1040" width="3.33203125" style="212" customWidth="1"/>
    <col min="1041" max="1041" width="2.6640625" style="212" customWidth="1"/>
    <col min="1042" max="1042" width="3.33203125" style="212" customWidth="1"/>
    <col min="1043" max="1043" width="2.6640625" style="212" customWidth="1"/>
    <col min="1044" max="1044" width="3.33203125" style="212" customWidth="1"/>
    <col min="1045" max="1045" width="2.6640625" style="212" customWidth="1"/>
    <col min="1046" max="1046" width="3.33203125" style="212" customWidth="1"/>
    <col min="1047" max="1047" width="2.6640625" style="212" customWidth="1"/>
    <col min="1048" max="1048" width="3.33203125" style="212" customWidth="1"/>
    <col min="1049" max="1049" width="2.6640625" style="212" customWidth="1"/>
    <col min="1050" max="1050" width="3.33203125" style="212" customWidth="1"/>
    <col min="1051" max="1051" width="2.6640625" style="212" customWidth="1"/>
    <col min="1052" max="1052" width="3.33203125" style="212" customWidth="1"/>
    <col min="1053" max="1053" width="2.6640625" style="212" customWidth="1"/>
    <col min="1054" max="1054" width="3.33203125" style="212" customWidth="1"/>
    <col min="1055" max="1055" width="2.6640625" style="212" customWidth="1"/>
    <col min="1056" max="1056" width="3.33203125" style="212" customWidth="1"/>
    <col min="1057" max="1057" width="2.6640625" style="212" customWidth="1"/>
    <col min="1058" max="1058" width="3.33203125" style="212" customWidth="1"/>
    <col min="1059" max="1059" width="2.6640625" style="212" customWidth="1"/>
    <col min="1060" max="1060" width="2.44140625" style="212" customWidth="1"/>
    <col min="1061" max="1061" width="2.33203125" style="212" customWidth="1"/>
    <col min="1062" max="1062" width="2.44140625" style="212" customWidth="1"/>
    <col min="1063" max="1073" width="4.109375" style="212" customWidth="1"/>
    <col min="1074" max="1074" width="2.44140625" style="212" customWidth="1"/>
    <col min="1075" max="1085" width="4.109375" style="212" customWidth="1"/>
    <col min="1086" max="1086" width="5.88671875" style="212" customWidth="1"/>
    <col min="1087" max="1088" width="6.44140625" style="212" customWidth="1"/>
    <col min="1089" max="1089" width="6.6640625" style="212" customWidth="1"/>
    <col min="1090" max="1278" width="9.109375" style="212"/>
    <col min="1279" max="1279" width="3.44140625" style="212" customWidth="1"/>
    <col min="1280" max="1280" width="17.44140625" style="212" customWidth="1"/>
    <col min="1281" max="1281" width="14.33203125" style="212" customWidth="1"/>
    <col min="1282" max="1282" width="5" style="212" customWidth="1"/>
    <col min="1283" max="1283" width="5.44140625" style="212" customWidth="1"/>
    <col min="1284" max="1284" width="4.6640625" style="212" customWidth="1"/>
    <col min="1285" max="1285" width="5.21875" style="212" customWidth="1"/>
    <col min="1286" max="1290" width="4.6640625" style="212" customWidth="1"/>
    <col min="1291" max="1293" width="5" style="212" customWidth="1"/>
    <col min="1294" max="1294" width="3.33203125" style="212" customWidth="1"/>
    <col min="1295" max="1295" width="2.6640625" style="212" customWidth="1"/>
    <col min="1296" max="1296" width="3.33203125" style="212" customWidth="1"/>
    <col min="1297" max="1297" width="2.6640625" style="212" customWidth="1"/>
    <col min="1298" max="1298" width="3.33203125" style="212" customWidth="1"/>
    <col min="1299" max="1299" width="2.6640625" style="212" customWidth="1"/>
    <col min="1300" max="1300" width="3.33203125" style="212" customWidth="1"/>
    <col min="1301" max="1301" width="2.6640625" style="212" customWidth="1"/>
    <col min="1302" max="1302" width="3.33203125" style="212" customWidth="1"/>
    <col min="1303" max="1303" width="2.6640625" style="212" customWidth="1"/>
    <col min="1304" max="1304" width="3.33203125" style="212" customWidth="1"/>
    <col min="1305" max="1305" width="2.6640625" style="212" customWidth="1"/>
    <col min="1306" max="1306" width="3.33203125" style="212" customWidth="1"/>
    <col min="1307" max="1307" width="2.6640625" style="212" customWidth="1"/>
    <col min="1308" max="1308" width="3.33203125" style="212" customWidth="1"/>
    <col min="1309" max="1309" width="2.6640625" style="212" customWidth="1"/>
    <col min="1310" max="1310" width="3.33203125" style="212" customWidth="1"/>
    <col min="1311" max="1311" width="2.6640625" style="212" customWidth="1"/>
    <col min="1312" max="1312" width="3.33203125" style="212" customWidth="1"/>
    <col min="1313" max="1313" width="2.6640625" style="212" customWidth="1"/>
    <col min="1314" max="1314" width="3.33203125" style="212" customWidth="1"/>
    <col min="1315" max="1315" width="2.6640625" style="212" customWidth="1"/>
    <col min="1316" max="1316" width="2.44140625" style="212" customWidth="1"/>
    <col min="1317" max="1317" width="2.33203125" style="212" customWidth="1"/>
    <col min="1318" max="1318" width="2.44140625" style="212" customWidth="1"/>
    <col min="1319" max="1329" width="4.109375" style="212" customWidth="1"/>
    <col min="1330" max="1330" width="2.44140625" style="212" customWidth="1"/>
    <col min="1331" max="1341" width="4.109375" style="212" customWidth="1"/>
    <col min="1342" max="1342" width="5.88671875" style="212" customWidth="1"/>
    <col min="1343" max="1344" width="6.44140625" style="212" customWidth="1"/>
    <col min="1345" max="1345" width="6.6640625" style="212" customWidth="1"/>
    <col min="1346" max="1534" width="9.109375" style="212"/>
    <col min="1535" max="1535" width="3.44140625" style="212" customWidth="1"/>
    <col min="1536" max="1536" width="17.44140625" style="212" customWidth="1"/>
    <col min="1537" max="1537" width="14.33203125" style="212" customWidth="1"/>
    <col min="1538" max="1538" width="5" style="212" customWidth="1"/>
    <col min="1539" max="1539" width="5.44140625" style="212" customWidth="1"/>
    <col min="1540" max="1540" width="4.6640625" style="212" customWidth="1"/>
    <col min="1541" max="1541" width="5.21875" style="212" customWidth="1"/>
    <col min="1542" max="1546" width="4.6640625" style="212" customWidth="1"/>
    <col min="1547" max="1549" width="5" style="212" customWidth="1"/>
    <col min="1550" max="1550" width="3.33203125" style="212" customWidth="1"/>
    <col min="1551" max="1551" width="2.6640625" style="212" customWidth="1"/>
    <col min="1552" max="1552" width="3.33203125" style="212" customWidth="1"/>
    <col min="1553" max="1553" width="2.6640625" style="212" customWidth="1"/>
    <col min="1554" max="1554" width="3.33203125" style="212" customWidth="1"/>
    <col min="1555" max="1555" width="2.6640625" style="212" customWidth="1"/>
    <col min="1556" max="1556" width="3.33203125" style="212" customWidth="1"/>
    <col min="1557" max="1557" width="2.6640625" style="212" customWidth="1"/>
    <col min="1558" max="1558" width="3.33203125" style="212" customWidth="1"/>
    <col min="1559" max="1559" width="2.6640625" style="212" customWidth="1"/>
    <col min="1560" max="1560" width="3.33203125" style="212" customWidth="1"/>
    <col min="1561" max="1561" width="2.6640625" style="212" customWidth="1"/>
    <col min="1562" max="1562" width="3.33203125" style="212" customWidth="1"/>
    <col min="1563" max="1563" width="2.6640625" style="212" customWidth="1"/>
    <col min="1564" max="1564" width="3.33203125" style="212" customWidth="1"/>
    <col min="1565" max="1565" width="2.6640625" style="212" customWidth="1"/>
    <col min="1566" max="1566" width="3.33203125" style="212" customWidth="1"/>
    <col min="1567" max="1567" width="2.6640625" style="212" customWidth="1"/>
    <col min="1568" max="1568" width="3.33203125" style="212" customWidth="1"/>
    <col min="1569" max="1569" width="2.6640625" style="212" customWidth="1"/>
    <col min="1570" max="1570" width="3.33203125" style="212" customWidth="1"/>
    <col min="1571" max="1571" width="2.6640625" style="212" customWidth="1"/>
    <col min="1572" max="1572" width="2.44140625" style="212" customWidth="1"/>
    <col min="1573" max="1573" width="2.33203125" style="212" customWidth="1"/>
    <col min="1574" max="1574" width="2.44140625" style="212" customWidth="1"/>
    <col min="1575" max="1585" width="4.109375" style="212" customWidth="1"/>
    <col min="1586" max="1586" width="2.44140625" style="212" customWidth="1"/>
    <col min="1587" max="1597" width="4.109375" style="212" customWidth="1"/>
    <col min="1598" max="1598" width="5.88671875" style="212" customWidth="1"/>
    <col min="1599" max="1600" width="6.44140625" style="212" customWidth="1"/>
    <col min="1601" max="1601" width="6.6640625" style="212" customWidth="1"/>
    <col min="1602" max="1790" width="9.109375" style="212"/>
    <col min="1791" max="1791" width="3.44140625" style="212" customWidth="1"/>
    <col min="1792" max="1792" width="17.44140625" style="212" customWidth="1"/>
    <col min="1793" max="1793" width="14.33203125" style="212" customWidth="1"/>
    <col min="1794" max="1794" width="5" style="212" customWidth="1"/>
    <col min="1795" max="1795" width="5.44140625" style="212" customWidth="1"/>
    <col min="1796" max="1796" width="4.6640625" style="212" customWidth="1"/>
    <col min="1797" max="1797" width="5.21875" style="212" customWidth="1"/>
    <col min="1798" max="1802" width="4.6640625" style="212" customWidth="1"/>
    <col min="1803" max="1805" width="5" style="212" customWidth="1"/>
    <col min="1806" max="1806" width="3.33203125" style="212" customWidth="1"/>
    <col min="1807" max="1807" width="2.6640625" style="212" customWidth="1"/>
    <col min="1808" max="1808" width="3.33203125" style="212" customWidth="1"/>
    <col min="1809" max="1809" width="2.6640625" style="212" customWidth="1"/>
    <col min="1810" max="1810" width="3.33203125" style="212" customWidth="1"/>
    <col min="1811" max="1811" width="2.6640625" style="212" customWidth="1"/>
    <col min="1812" max="1812" width="3.33203125" style="212" customWidth="1"/>
    <col min="1813" max="1813" width="2.6640625" style="212" customWidth="1"/>
    <col min="1814" max="1814" width="3.33203125" style="212" customWidth="1"/>
    <col min="1815" max="1815" width="2.6640625" style="212" customWidth="1"/>
    <col min="1816" max="1816" width="3.33203125" style="212" customWidth="1"/>
    <col min="1817" max="1817" width="2.6640625" style="212" customWidth="1"/>
    <col min="1818" max="1818" width="3.33203125" style="212" customWidth="1"/>
    <col min="1819" max="1819" width="2.6640625" style="212" customWidth="1"/>
    <col min="1820" max="1820" width="3.33203125" style="212" customWidth="1"/>
    <col min="1821" max="1821" width="2.6640625" style="212" customWidth="1"/>
    <col min="1822" max="1822" width="3.33203125" style="212" customWidth="1"/>
    <col min="1823" max="1823" width="2.6640625" style="212" customWidth="1"/>
    <col min="1824" max="1824" width="3.33203125" style="212" customWidth="1"/>
    <col min="1825" max="1825" width="2.6640625" style="212" customWidth="1"/>
    <col min="1826" max="1826" width="3.33203125" style="212" customWidth="1"/>
    <col min="1827" max="1827" width="2.6640625" style="212" customWidth="1"/>
    <col min="1828" max="1828" width="2.44140625" style="212" customWidth="1"/>
    <col min="1829" max="1829" width="2.33203125" style="212" customWidth="1"/>
    <col min="1830" max="1830" width="2.44140625" style="212" customWidth="1"/>
    <col min="1831" max="1841" width="4.109375" style="212" customWidth="1"/>
    <col min="1842" max="1842" width="2.44140625" style="212" customWidth="1"/>
    <col min="1843" max="1853" width="4.109375" style="212" customWidth="1"/>
    <col min="1854" max="1854" width="5.88671875" style="212" customWidth="1"/>
    <col min="1855" max="1856" width="6.44140625" style="212" customWidth="1"/>
    <col min="1857" max="1857" width="6.6640625" style="212" customWidth="1"/>
    <col min="1858" max="2046" width="9.109375" style="212"/>
    <col min="2047" max="2047" width="3.44140625" style="212" customWidth="1"/>
    <col min="2048" max="2048" width="17.44140625" style="212" customWidth="1"/>
    <col min="2049" max="2049" width="14.33203125" style="212" customWidth="1"/>
    <col min="2050" max="2050" width="5" style="212" customWidth="1"/>
    <col min="2051" max="2051" width="5.44140625" style="212" customWidth="1"/>
    <col min="2052" max="2052" width="4.6640625" style="212" customWidth="1"/>
    <col min="2053" max="2053" width="5.21875" style="212" customWidth="1"/>
    <col min="2054" max="2058" width="4.6640625" style="212" customWidth="1"/>
    <col min="2059" max="2061" width="5" style="212" customWidth="1"/>
    <col min="2062" max="2062" width="3.33203125" style="212" customWidth="1"/>
    <col min="2063" max="2063" width="2.6640625" style="212" customWidth="1"/>
    <col min="2064" max="2064" width="3.33203125" style="212" customWidth="1"/>
    <col min="2065" max="2065" width="2.6640625" style="212" customWidth="1"/>
    <col min="2066" max="2066" width="3.33203125" style="212" customWidth="1"/>
    <col min="2067" max="2067" width="2.6640625" style="212" customWidth="1"/>
    <col min="2068" max="2068" width="3.33203125" style="212" customWidth="1"/>
    <col min="2069" max="2069" width="2.6640625" style="212" customWidth="1"/>
    <col min="2070" max="2070" width="3.33203125" style="212" customWidth="1"/>
    <col min="2071" max="2071" width="2.6640625" style="212" customWidth="1"/>
    <col min="2072" max="2072" width="3.33203125" style="212" customWidth="1"/>
    <col min="2073" max="2073" width="2.6640625" style="212" customWidth="1"/>
    <col min="2074" max="2074" width="3.33203125" style="212" customWidth="1"/>
    <col min="2075" max="2075" width="2.6640625" style="212" customWidth="1"/>
    <col min="2076" max="2076" width="3.33203125" style="212" customWidth="1"/>
    <col min="2077" max="2077" width="2.6640625" style="212" customWidth="1"/>
    <col min="2078" max="2078" width="3.33203125" style="212" customWidth="1"/>
    <col min="2079" max="2079" width="2.6640625" style="212" customWidth="1"/>
    <col min="2080" max="2080" width="3.33203125" style="212" customWidth="1"/>
    <col min="2081" max="2081" width="2.6640625" style="212" customWidth="1"/>
    <col min="2082" max="2082" width="3.33203125" style="212" customWidth="1"/>
    <col min="2083" max="2083" width="2.6640625" style="212" customWidth="1"/>
    <col min="2084" max="2084" width="2.44140625" style="212" customWidth="1"/>
    <col min="2085" max="2085" width="2.33203125" style="212" customWidth="1"/>
    <col min="2086" max="2086" width="2.44140625" style="212" customWidth="1"/>
    <col min="2087" max="2097" width="4.109375" style="212" customWidth="1"/>
    <col min="2098" max="2098" width="2.44140625" style="212" customWidth="1"/>
    <col min="2099" max="2109" width="4.109375" style="212" customWidth="1"/>
    <col min="2110" max="2110" width="5.88671875" style="212" customWidth="1"/>
    <col min="2111" max="2112" width="6.44140625" style="212" customWidth="1"/>
    <col min="2113" max="2113" width="6.6640625" style="212" customWidth="1"/>
    <col min="2114" max="2302" width="9.109375" style="212"/>
    <col min="2303" max="2303" width="3.44140625" style="212" customWidth="1"/>
    <col min="2304" max="2304" width="17.44140625" style="212" customWidth="1"/>
    <col min="2305" max="2305" width="14.33203125" style="212" customWidth="1"/>
    <col min="2306" max="2306" width="5" style="212" customWidth="1"/>
    <col min="2307" max="2307" width="5.44140625" style="212" customWidth="1"/>
    <col min="2308" max="2308" width="4.6640625" style="212" customWidth="1"/>
    <col min="2309" max="2309" width="5.21875" style="212" customWidth="1"/>
    <col min="2310" max="2314" width="4.6640625" style="212" customWidth="1"/>
    <col min="2315" max="2317" width="5" style="212" customWidth="1"/>
    <col min="2318" max="2318" width="3.33203125" style="212" customWidth="1"/>
    <col min="2319" max="2319" width="2.6640625" style="212" customWidth="1"/>
    <col min="2320" max="2320" width="3.33203125" style="212" customWidth="1"/>
    <col min="2321" max="2321" width="2.6640625" style="212" customWidth="1"/>
    <col min="2322" max="2322" width="3.33203125" style="212" customWidth="1"/>
    <col min="2323" max="2323" width="2.6640625" style="212" customWidth="1"/>
    <col min="2324" max="2324" width="3.33203125" style="212" customWidth="1"/>
    <col min="2325" max="2325" width="2.6640625" style="212" customWidth="1"/>
    <col min="2326" max="2326" width="3.33203125" style="212" customWidth="1"/>
    <col min="2327" max="2327" width="2.6640625" style="212" customWidth="1"/>
    <col min="2328" max="2328" width="3.33203125" style="212" customWidth="1"/>
    <col min="2329" max="2329" width="2.6640625" style="212" customWidth="1"/>
    <col min="2330" max="2330" width="3.33203125" style="212" customWidth="1"/>
    <col min="2331" max="2331" width="2.6640625" style="212" customWidth="1"/>
    <col min="2332" max="2332" width="3.33203125" style="212" customWidth="1"/>
    <col min="2333" max="2333" width="2.6640625" style="212" customWidth="1"/>
    <col min="2334" max="2334" width="3.33203125" style="212" customWidth="1"/>
    <col min="2335" max="2335" width="2.6640625" style="212" customWidth="1"/>
    <col min="2336" max="2336" width="3.33203125" style="212" customWidth="1"/>
    <col min="2337" max="2337" width="2.6640625" style="212" customWidth="1"/>
    <col min="2338" max="2338" width="3.33203125" style="212" customWidth="1"/>
    <col min="2339" max="2339" width="2.6640625" style="212" customWidth="1"/>
    <col min="2340" max="2340" width="2.44140625" style="212" customWidth="1"/>
    <col min="2341" max="2341" width="2.33203125" style="212" customWidth="1"/>
    <col min="2342" max="2342" width="2.44140625" style="212" customWidth="1"/>
    <col min="2343" max="2353" width="4.109375" style="212" customWidth="1"/>
    <col min="2354" max="2354" width="2.44140625" style="212" customWidth="1"/>
    <col min="2355" max="2365" width="4.109375" style="212" customWidth="1"/>
    <col min="2366" max="2366" width="5.88671875" style="212" customWidth="1"/>
    <col min="2367" max="2368" width="6.44140625" style="212" customWidth="1"/>
    <col min="2369" max="2369" width="6.6640625" style="212" customWidth="1"/>
    <col min="2370" max="2558" width="9.109375" style="212"/>
    <col min="2559" max="2559" width="3.44140625" style="212" customWidth="1"/>
    <col min="2560" max="2560" width="17.44140625" style="212" customWidth="1"/>
    <col min="2561" max="2561" width="14.33203125" style="212" customWidth="1"/>
    <col min="2562" max="2562" width="5" style="212" customWidth="1"/>
    <col min="2563" max="2563" width="5.44140625" style="212" customWidth="1"/>
    <col min="2564" max="2564" width="4.6640625" style="212" customWidth="1"/>
    <col min="2565" max="2565" width="5.21875" style="212" customWidth="1"/>
    <col min="2566" max="2570" width="4.6640625" style="212" customWidth="1"/>
    <col min="2571" max="2573" width="5" style="212" customWidth="1"/>
    <col min="2574" max="2574" width="3.33203125" style="212" customWidth="1"/>
    <col min="2575" max="2575" width="2.6640625" style="212" customWidth="1"/>
    <col min="2576" max="2576" width="3.33203125" style="212" customWidth="1"/>
    <col min="2577" max="2577" width="2.6640625" style="212" customWidth="1"/>
    <col min="2578" max="2578" width="3.33203125" style="212" customWidth="1"/>
    <col min="2579" max="2579" width="2.6640625" style="212" customWidth="1"/>
    <col min="2580" max="2580" width="3.33203125" style="212" customWidth="1"/>
    <col min="2581" max="2581" width="2.6640625" style="212" customWidth="1"/>
    <col min="2582" max="2582" width="3.33203125" style="212" customWidth="1"/>
    <col min="2583" max="2583" width="2.6640625" style="212" customWidth="1"/>
    <col min="2584" max="2584" width="3.33203125" style="212" customWidth="1"/>
    <col min="2585" max="2585" width="2.6640625" style="212" customWidth="1"/>
    <col min="2586" max="2586" width="3.33203125" style="212" customWidth="1"/>
    <col min="2587" max="2587" width="2.6640625" style="212" customWidth="1"/>
    <col min="2588" max="2588" width="3.33203125" style="212" customWidth="1"/>
    <col min="2589" max="2589" width="2.6640625" style="212" customWidth="1"/>
    <col min="2590" max="2590" width="3.33203125" style="212" customWidth="1"/>
    <col min="2591" max="2591" width="2.6640625" style="212" customWidth="1"/>
    <col min="2592" max="2592" width="3.33203125" style="212" customWidth="1"/>
    <col min="2593" max="2593" width="2.6640625" style="212" customWidth="1"/>
    <col min="2594" max="2594" width="3.33203125" style="212" customWidth="1"/>
    <col min="2595" max="2595" width="2.6640625" style="212" customWidth="1"/>
    <col min="2596" max="2596" width="2.44140625" style="212" customWidth="1"/>
    <col min="2597" max="2597" width="2.33203125" style="212" customWidth="1"/>
    <col min="2598" max="2598" width="2.44140625" style="212" customWidth="1"/>
    <col min="2599" max="2609" width="4.109375" style="212" customWidth="1"/>
    <col min="2610" max="2610" width="2.44140625" style="212" customWidth="1"/>
    <col min="2611" max="2621" width="4.109375" style="212" customWidth="1"/>
    <col min="2622" max="2622" width="5.88671875" style="212" customWidth="1"/>
    <col min="2623" max="2624" width="6.44140625" style="212" customWidth="1"/>
    <col min="2625" max="2625" width="6.6640625" style="212" customWidth="1"/>
    <col min="2626" max="2814" width="9.109375" style="212"/>
    <col min="2815" max="2815" width="3.44140625" style="212" customWidth="1"/>
    <col min="2816" max="2816" width="17.44140625" style="212" customWidth="1"/>
    <col min="2817" max="2817" width="14.33203125" style="212" customWidth="1"/>
    <col min="2818" max="2818" width="5" style="212" customWidth="1"/>
    <col min="2819" max="2819" width="5.44140625" style="212" customWidth="1"/>
    <col min="2820" max="2820" width="4.6640625" style="212" customWidth="1"/>
    <col min="2821" max="2821" width="5.21875" style="212" customWidth="1"/>
    <col min="2822" max="2826" width="4.6640625" style="212" customWidth="1"/>
    <col min="2827" max="2829" width="5" style="212" customWidth="1"/>
    <col min="2830" max="2830" width="3.33203125" style="212" customWidth="1"/>
    <col min="2831" max="2831" width="2.6640625" style="212" customWidth="1"/>
    <col min="2832" max="2832" width="3.33203125" style="212" customWidth="1"/>
    <col min="2833" max="2833" width="2.6640625" style="212" customWidth="1"/>
    <col min="2834" max="2834" width="3.33203125" style="212" customWidth="1"/>
    <col min="2835" max="2835" width="2.6640625" style="212" customWidth="1"/>
    <col min="2836" max="2836" width="3.33203125" style="212" customWidth="1"/>
    <col min="2837" max="2837" width="2.6640625" style="212" customWidth="1"/>
    <col min="2838" max="2838" width="3.33203125" style="212" customWidth="1"/>
    <col min="2839" max="2839" width="2.6640625" style="212" customWidth="1"/>
    <col min="2840" max="2840" width="3.33203125" style="212" customWidth="1"/>
    <col min="2841" max="2841" width="2.6640625" style="212" customWidth="1"/>
    <col min="2842" max="2842" width="3.33203125" style="212" customWidth="1"/>
    <col min="2843" max="2843" width="2.6640625" style="212" customWidth="1"/>
    <col min="2844" max="2844" width="3.33203125" style="212" customWidth="1"/>
    <col min="2845" max="2845" width="2.6640625" style="212" customWidth="1"/>
    <col min="2846" max="2846" width="3.33203125" style="212" customWidth="1"/>
    <col min="2847" max="2847" width="2.6640625" style="212" customWidth="1"/>
    <col min="2848" max="2848" width="3.33203125" style="212" customWidth="1"/>
    <col min="2849" max="2849" width="2.6640625" style="212" customWidth="1"/>
    <col min="2850" max="2850" width="3.33203125" style="212" customWidth="1"/>
    <col min="2851" max="2851" width="2.6640625" style="212" customWidth="1"/>
    <col min="2852" max="2852" width="2.44140625" style="212" customWidth="1"/>
    <col min="2853" max="2853" width="2.33203125" style="212" customWidth="1"/>
    <col min="2854" max="2854" width="2.44140625" style="212" customWidth="1"/>
    <col min="2855" max="2865" width="4.109375" style="212" customWidth="1"/>
    <col min="2866" max="2866" width="2.44140625" style="212" customWidth="1"/>
    <col min="2867" max="2877" width="4.109375" style="212" customWidth="1"/>
    <col min="2878" max="2878" width="5.88671875" style="212" customWidth="1"/>
    <col min="2879" max="2880" width="6.44140625" style="212" customWidth="1"/>
    <col min="2881" max="2881" width="6.6640625" style="212" customWidth="1"/>
    <col min="2882" max="3070" width="9.109375" style="212"/>
    <col min="3071" max="3071" width="3.44140625" style="212" customWidth="1"/>
    <col min="3072" max="3072" width="17.44140625" style="212" customWidth="1"/>
    <col min="3073" max="3073" width="14.33203125" style="212" customWidth="1"/>
    <col min="3074" max="3074" width="5" style="212" customWidth="1"/>
    <col min="3075" max="3075" width="5.44140625" style="212" customWidth="1"/>
    <col min="3076" max="3076" width="4.6640625" style="212" customWidth="1"/>
    <col min="3077" max="3077" width="5.21875" style="212" customWidth="1"/>
    <col min="3078" max="3082" width="4.6640625" style="212" customWidth="1"/>
    <col min="3083" max="3085" width="5" style="212" customWidth="1"/>
    <col min="3086" max="3086" width="3.33203125" style="212" customWidth="1"/>
    <col min="3087" max="3087" width="2.6640625" style="212" customWidth="1"/>
    <col min="3088" max="3088" width="3.33203125" style="212" customWidth="1"/>
    <col min="3089" max="3089" width="2.6640625" style="212" customWidth="1"/>
    <col min="3090" max="3090" width="3.33203125" style="212" customWidth="1"/>
    <col min="3091" max="3091" width="2.6640625" style="212" customWidth="1"/>
    <col min="3092" max="3092" width="3.33203125" style="212" customWidth="1"/>
    <col min="3093" max="3093" width="2.6640625" style="212" customWidth="1"/>
    <col min="3094" max="3094" width="3.33203125" style="212" customWidth="1"/>
    <col min="3095" max="3095" width="2.6640625" style="212" customWidth="1"/>
    <col min="3096" max="3096" width="3.33203125" style="212" customWidth="1"/>
    <col min="3097" max="3097" width="2.6640625" style="212" customWidth="1"/>
    <col min="3098" max="3098" width="3.33203125" style="212" customWidth="1"/>
    <col min="3099" max="3099" width="2.6640625" style="212" customWidth="1"/>
    <col min="3100" max="3100" width="3.33203125" style="212" customWidth="1"/>
    <col min="3101" max="3101" width="2.6640625" style="212" customWidth="1"/>
    <col min="3102" max="3102" width="3.33203125" style="212" customWidth="1"/>
    <col min="3103" max="3103" width="2.6640625" style="212" customWidth="1"/>
    <col min="3104" max="3104" width="3.33203125" style="212" customWidth="1"/>
    <col min="3105" max="3105" width="2.6640625" style="212" customWidth="1"/>
    <col min="3106" max="3106" width="3.33203125" style="212" customWidth="1"/>
    <col min="3107" max="3107" width="2.6640625" style="212" customWidth="1"/>
    <col min="3108" max="3108" width="2.44140625" style="212" customWidth="1"/>
    <col min="3109" max="3109" width="2.33203125" style="212" customWidth="1"/>
    <col min="3110" max="3110" width="2.44140625" style="212" customWidth="1"/>
    <col min="3111" max="3121" width="4.109375" style="212" customWidth="1"/>
    <col min="3122" max="3122" width="2.44140625" style="212" customWidth="1"/>
    <col min="3123" max="3133" width="4.109375" style="212" customWidth="1"/>
    <col min="3134" max="3134" width="5.88671875" style="212" customWidth="1"/>
    <col min="3135" max="3136" width="6.44140625" style="212" customWidth="1"/>
    <col min="3137" max="3137" width="6.6640625" style="212" customWidth="1"/>
    <col min="3138" max="3326" width="9.109375" style="212"/>
    <col min="3327" max="3327" width="3.44140625" style="212" customWidth="1"/>
    <col min="3328" max="3328" width="17.44140625" style="212" customWidth="1"/>
    <col min="3329" max="3329" width="14.33203125" style="212" customWidth="1"/>
    <col min="3330" max="3330" width="5" style="212" customWidth="1"/>
    <col min="3331" max="3331" width="5.44140625" style="212" customWidth="1"/>
    <col min="3332" max="3332" width="4.6640625" style="212" customWidth="1"/>
    <col min="3333" max="3333" width="5.21875" style="212" customWidth="1"/>
    <col min="3334" max="3338" width="4.6640625" style="212" customWidth="1"/>
    <col min="3339" max="3341" width="5" style="212" customWidth="1"/>
    <col min="3342" max="3342" width="3.33203125" style="212" customWidth="1"/>
    <col min="3343" max="3343" width="2.6640625" style="212" customWidth="1"/>
    <col min="3344" max="3344" width="3.33203125" style="212" customWidth="1"/>
    <col min="3345" max="3345" width="2.6640625" style="212" customWidth="1"/>
    <col min="3346" max="3346" width="3.33203125" style="212" customWidth="1"/>
    <col min="3347" max="3347" width="2.6640625" style="212" customWidth="1"/>
    <col min="3348" max="3348" width="3.33203125" style="212" customWidth="1"/>
    <col min="3349" max="3349" width="2.6640625" style="212" customWidth="1"/>
    <col min="3350" max="3350" width="3.33203125" style="212" customWidth="1"/>
    <col min="3351" max="3351" width="2.6640625" style="212" customWidth="1"/>
    <col min="3352" max="3352" width="3.33203125" style="212" customWidth="1"/>
    <col min="3353" max="3353" width="2.6640625" style="212" customWidth="1"/>
    <col min="3354" max="3354" width="3.33203125" style="212" customWidth="1"/>
    <col min="3355" max="3355" width="2.6640625" style="212" customWidth="1"/>
    <col min="3356" max="3356" width="3.33203125" style="212" customWidth="1"/>
    <col min="3357" max="3357" width="2.6640625" style="212" customWidth="1"/>
    <col min="3358" max="3358" width="3.33203125" style="212" customWidth="1"/>
    <col min="3359" max="3359" width="2.6640625" style="212" customWidth="1"/>
    <col min="3360" max="3360" width="3.33203125" style="212" customWidth="1"/>
    <col min="3361" max="3361" width="2.6640625" style="212" customWidth="1"/>
    <col min="3362" max="3362" width="3.33203125" style="212" customWidth="1"/>
    <col min="3363" max="3363" width="2.6640625" style="212" customWidth="1"/>
    <col min="3364" max="3364" width="2.44140625" style="212" customWidth="1"/>
    <col min="3365" max="3365" width="2.33203125" style="212" customWidth="1"/>
    <col min="3366" max="3366" width="2.44140625" style="212" customWidth="1"/>
    <col min="3367" max="3377" width="4.109375" style="212" customWidth="1"/>
    <col min="3378" max="3378" width="2.44140625" style="212" customWidth="1"/>
    <col min="3379" max="3389" width="4.109375" style="212" customWidth="1"/>
    <col min="3390" max="3390" width="5.88671875" style="212" customWidth="1"/>
    <col min="3391" max="3392" width="6.44140625" style="212" customWidth="1"/>
    <col min="3393" max="3393" width="6.6640625" style="212" customWidth="1"/>
    <col min="3394" max="3582" width="9.109375" style="212"/>
    <col min="3583" max="3583" width="3.44140625" style="212" customWidth="1"/>
    <col min="3584" max="3584" width="17.44140625" style="212" customWidth="1"/>
    <col min="3585" max="3585" width="14.33203125" style="212" customWidth="1"/>
    <col min="3586" max="3586" width="5" style="212" customWidth="1"/>
    <col min="3587" max="3587" width="5.44140625" style="212" customWidth="1"/>
    <col min="3588" max="3588" width="4.6640625" style="212" customWidth="1"/>
    <col min="3589" max="3589" width="5.21875" style="212" customWidth="1"/>
    <col min="3590" max="3594" width="4.6640625" style="212" customWidth="1"/>
    <col min="3595" max="3597" width="5" style="212" customWidth="1"/>
    <col min="3598" max="3598" width="3.33203125" style="212" customWidth="1"/>
    <col min="3599" max="3599" width="2.6640625" style="212" customWidth="1"/>
    <col min="3600" max="3600" width="3.33203125" style="212" customWidth="1"/>
    <col min="3601" max="3601" width="2.6640625" style="212" customWidth="1"/>
    <col min="3602" max="3602" width="3.33203125" style="212" customWidth="1"/>
    <col min="3603" max="3603" width="2.6640625" style="212" customWidth="1"/>
    <col min="3604" max="3604" width="3.33203125" style="212" customWidth="1"/>
    <col min="3605" max="3605" width="2.6640625" style="212" customWidth="1"/>
    <col min="3606" max="3606" width="3.33203125" style="212" customWidth="1"/>
    <col min="3607" max="3607" width="2.6640625" style="212" customWidth="1"/>
    <col min="3608" max="3608" width="3.33203125" style="212" customWidth="1"/>
    <col min="3609" max="3609" width="2.6640625" style="212" customWidth="1"/>
    <col min="3610" max="3610" width="3.33203125" style="212" customWidth="1"/>
    <col min="3611" max="3611" width="2.6640625" style="212" customWidth="1"/>
    <col min="3612" max="3612" width="3.33203125" style="212" customWidth="1"/>
    <col min="3613" max="3613" width="2.6640625" style="212" customWidth="1"/>
    <col min="3614" max="3614" width="3.33203125" style="212" customWidth="1"/>
    <col min="3615" max="3615" width="2.6640625" style="212" customWidth="1"/>
    <col min="3616" max="3616" width="3.33203125" style="212" customWidth="1"/>
    <col min="3617" max="3617" width="2.6640625" style="212" customWidth="1"/>
    <col min="3618" max="3618" width="3.33203125" style="212" customWidth="1"/>
    <col min="3619" max="3619" width="2.6640625" style="212" customWidth="1"/>
    <col min="3620" max="3620" width="2.44140625" style="212" customWidth="1"/>
    <col min="3621" max="3621" width="2.33203125" style="212" customWidth="1"/>
    <col min="3622" max="3622" width="2.44140625" style="212" customWidth="1"/>
    <col min="3623" max="3633" width="4.109375" style="212" customWidth="1"/>
    <col min="3634" max="3634" width="2.44140625" style="212" customWidth="1"/>
    <col min="3635" max="3645" width="4.109375" style="212" customWidth="1"/>
    <col min="3646" max="3646" width="5.88671875" style="212" customWidth="1"/>
    <col min="3647" max="3648" width="6.44140625" style="212" customWidth="1"/>
    <col min="3649" max="3649" width="6.6640625" style="212" customWidth="1"/>
    <col min="3650" max="3838" width="9.109375" style="212"/>
    <col min="3839" max="3839" width="3.44140625" style="212" customWidth="1"/>
    <col min="3840" max="3840" width="17.44140625" style="212" customWidth="1"/>
    <col min="3841" max="3841" width="14.33203125" style="212" customWidth="1"/>
    <col min="3842" max="3842" width="5" style="212" customWidth="1"/>
    <col min="3843" max="3843" width="5.44140625" style="212" customWidth="1"/>
    <col min="3844" max="3844" width="4.6640625" style="212" customWidth="1"/>
    <col min="3845" max="3845" width="5.21875" style="212" customWidth="1"/>
    <col min="3846" max="3850" width="4.6640625" style="212" customWidth="1"/>
    <col min="3851" max="3853" width="5" style="212" customWidth="1"/>
    <col min="3854" max="3854" width="3.33203125" style="212" customWidth="1"/>
    <col min="3855" max="3855" width="2.6640625" style="212" customWidth="1"/>
    <col min="3856" max="3856" width="3.33203125" style="212" customWidth="1"/>
    <col min="3857" max="3857" width="2.6640625" style="212" customWidth="1"/>
    <col min="3858" max="3858" width="3.33203125" style="212" customWidth="1"/>
    <col min="3859" max="3859" width="2.6640625" style="212" customWidth="1"/>
    <col min="3860" max="3860" width="3.33203125" style="212" customWidth="1"/>
    <col min="3861" max="3861" width="2.6640625" style="212" customWidth="1"/>
    <col min="3862" max="3862" width="3.33203125" style="212" customWidth="1"/>
    <col min="3863" max="3863" width="2.6640625" style="212" customWidth="1"/>
    <col min="3864" max="3864" width="3.33203125" style="212" customWidth="1"/>
    <col min="3865" max="3865" width="2.6640625" style="212" customWidth="1"/>
    <col min="3866" max="3866" width="3.33203125" style="212" customWidth="1"/>
    <col min="3867" max="3867" width="2.6640625" style="212" customWidth="1"/>
    <col min="3868" max="3868" width="3.33203125" style="212" customWidth="1"/>
    <col min="3869" max="3869" width="2.6640625" style="212" customWidth="1"/>
    <col min="3870" max="3870" width="3.33203125" style="212" customWidth="1"/>
    <col min="3871" max="3871" width="2.6640625" style="212" customWidth="1"/>
    <col min="3872" max="3872" width="3.33203125" style="212" customWidth="1"/>
    <col min="3873" max="3873" width="2.6640625" style="212" customWidth="1"/>
    <col min="3874" max="3874" width="3.33203125" style="212" customWidth="1"/>
    <col min="3875" max="3875" width="2.6640625" style="212" customWidth="1"/>
    <col min="3876" max="3876" width="2.44140625" style="212" customWidth="1"/>
    <col min="3877" max="3877" width="2.33203125" style="212" customWidth="1"/>
    <col min="3878" max="3878" width="2.44140625" style="212" customWidth="1"/>
    <col min="3879" max="3889" width="4.109375" style="212" customWidth="1"/>
    <col min="3890" max="3890" width="2.44140625" style="212" customWidth="1"/>
    <col min="3891" max="3901" width="4.109375" style="212" customWidth="1"/>
    <col min="3902" max="3902" width="5.88671875" style="212" customWidth="1"/>
    <col min="3903" max="3904" width="6.44140625" style="212" customWidth="1"/>
    <col min="3905" max="3905" width="6.6640625" style="212" customWidth="1"/>
    <col min="3906" max="4094" width="9.109375" style="212"/>
    <col min="4095" max="4095" width="3.44140625" style="212" customWidth="1"/>
    <col min="4096" max="4096" width="17.44140625" style="212" customWidth="1"/>
    <col min="4097" max="4097" width="14.33203125" style="212" customWidth="1"/>
    <col min="4098" max="4098" width="5" style="212" customWidth="1"/>
    <col min="4099" max="4099" width="5.44140625" style="212" customWidth="1"/>
    <col min="4100" max="4100" width="4.6640625" style="212" customWidth="1"/>
    <col min="4101" max="4101" width="5.21875" style="212" customWidth="1"/>
    <col min="4102" max="4106" width="4.6640625" style="212" customWidth="1"/>
    <col min="4107" max="4109" width="5" style="212" customWidth="1"/>
    <col min="4110" max="4110" width="3.33203125" style="212" customWidth="1"/>
    <col min="4111" max="4111" width="2.6640625" style="212" customWidth="1"/>
    <col min="4112" max="4112" width="3.33203125" style="212" customWidth="1"/>
    <col min="4113" max="4113" width="2.6640625" style="212" customWidth="1"/>
    <col min="4114" max="4114" width="3.33203125" style="212" customWidth="1"/>
    <col min="4115" max="4115" width="2.6640625" style="212" customWidth="1"/>
    <col min="4116" max="4116" width="3.33203125" style="212" customWidth="1"/>
    <col min="4117" max="4117" width="2.6640625" style="212" customWidth="1"/>
    <col min="4118" max="4118" width="3.33203125" style="212" customWidth="1"/>
    <col min="4119" max="4119" width="2.6640625" style="212" customWidth="1"/>
    <col min="4120" max="4120" width="3.33203125" style="212" customWidth="1"/>
    <col min="4121" max="4121" width="2.6640625" style="212" customWidth="1"/>
    <col min="4122" max="4122" width="3.33203125" style="212" customWidth="1"/>
    <col min="4123" max="4123" width="2.6640625" style="212" customWidth="1"/>
    <col min="4124" max="4124" width="3.33203125" style="212" customWidth="1"/>
    <col min="4125" max="4125" width="2.6640625" style="212" customWidth="1"/>
    <col min="4126" max="4126" width="3.33203125" style="212" customWidth="1"/>
    <col min="4127" max="4127" width="2.6640625" style="212" customWidth="1"/>
    <col min="4128" max="4128" width="3.33203125" style="212" customWidth="1"/>
    <col min="4129" max="4129" width="2.6640625" style="212" customWidth="1"/>
    <col min="4130" max="4130" width="3.33203125" style="212" customWidth="1"/>
    <col min="4131" max="4131" width="2.6640625" style="212" customWidth="1"/>
    <col min="4132" max="4132" width="2.44140625" style="212" customWidth="1"/>
    <col min="4133" max="4133" width="2.33203125" style="212" customWidth="1"/>
    <col min="4134" max="4134" width="2.44140625" style="212" customWidth="1"/>
    <col min="4135" max="4145" width="4.109375" style="212" customWidth="1"/>
    <col min="4146" max="4146" width="2.44140625" style="212" customWidth="1"/>
    <col min="4147" max="4157" width="4.109375" style="212" customWidth="1"/>
    <col min="4158" max="4158" width="5.88671875" style="212" customWidth="1"/>
    <col min="4159" max="4160" width="6.44140625" style="212" customWidth="1"/>
    <col min="4161" max="4161" width="6.6640625" style="212" customWidth="1"/>
    <col min="4162" max="4350" width="9.109375" style="212"/>
    <col min="4351" max="4351" width="3.44140625" style="212" customWidth="1"/>
    <col min="4352" max="4352" width="17.44140625" style="212" customWidth="1"/>
    <col min="4353" max="4353" width="14.33203125" style="212" customWidth="1"/>
    <col min="4354" max="4354" width="5" style="212" customWidth="1"/>
    <col min="4355" max="4355" width="5.44140625" style="212" customWidth="1"/>
    <col min="4356" max="4356" width="4.6640625" style="212" customWidth="1"/>
    <col min="4357" max="4357" width="5.21875" style="212" customWidth="1"/>
    <col min="4358" max="4362" width="4.6640625" style="212" customWidth="1"/>
    <col min="4363" max="4365" width="5" style="212" customWidth="1"/>
    <col min="4366" max="4366" width="3.33203125" style="212" customWidth="1"/>
    <col min="4367" max="4367" width="2.6640625" style="212" customWidth="1"/>
    <col min="4368" max="4368" width="3.33203125" style="212" customWidth="1"/>
    <col min="4369" max="4369" width="2.6640625" style="212" customWidth="1"/>
    <col min="4370" max="4370" width="3.33203125" style="212" customWidth="1"/>
    <col min="4371" max="4371" width="2.6640625" style="212" customWidth="1"/>
    <col min="4372" max="4372" width="3.33203125" style="212" customWidth="1"/>
    <col min="4373" max="4373" width="2.6640625" style="212" customWidth="1"/>
    <col min="4374" max="4374" width="3.33203125" style="212" customWidth="1"/>
    <col min="4375" max="4375" width="2.6640625" style="212" customWidth="1"/>
    <col min="4376" max="4376" width="3.33203125" style="212" customWidth="1"/>
    <col min="4377" max="4377" width="2.6640625" style="212" customWidth="1"/>
    <col min="4378" max="4378" width="3.33203125" style="212" customWidth="1"/>
    <col min="4379" max="4379" width="2.6640625" style="212" customWidth="1"/>
    <col min="4380" max="4380" width="3.33203125" style="212" customWidth="1"/>
    <col min="4381" max="4381" width="2.6640625" style="212" customWidth="1"/>
    <col min="4382" max="4382" width="3.33203125" style="212" customWidth="1"/>
    <col min="4383" max="4383" width="2.6640625" style="212" customWidth="1"/>
    <col min="4384" max="4384" width="3.33203125" style="212" customWidth="1"/>
    <col min="4385" max="4385" width="2.6640625" style="212" customWidth="1"/>
    <col min="4386" max="4386" width="3.33203125" style="212" customWidth="1"/>
    <col min="4387" max="4387" width="2.6640625" style="212" customWidth="1"/>
    <col min="4388" max="4388" width="2.44140625" style="212" customWidth="1"/>
    <col min="4389" max="4389" width="2.33203125" style="212" customWidth="1"/>
    <col min="4390" max="4390" width="2.44140625" style="212" customWidth="1"/>
    <col min="4391" max="4401" width="4.109375" style="212" customWidth="1"/>
    <col min="4402" max="4402" width="2.44140625" style="212" customWidth="1"/>
    <col min="4403" max="4413" width="4.109375" style="212" customWidth="1"/>
    <col min="4414" max="4414" width="5.88671875" style="212" customWidth="1"/>
    <col min="4415" max="4416" width="6.44140625" style="212" customWidth="1"/>
    <col min="4417" max="4417" width="6.6640625" style="212" customWidth="1"/>
    <col min="4418" max="4606" width="9.109375" style="212"/>
    <col min="4607" max="4607" width="3.44140625" style="212" customWidth="1"/>
    <col min="4608" max="4608" width="17.44140625" style="212" customWidth="1"/>
    <col min="4609" max="4609" width="14.33203125" style="212" customWidth="1"/>
    <col min="4610" max="4610" width="5" style="212" customWidth="1"/>
    <col min="4611" max="4611" width="5.44140625" style="212" customWidth="1"/>
    <col min="4612" max="4612" width="4.6640625" style="212" customWidth="1"/>
    <col min="4613" max="4613" width="5.21875" style="212" customWidth="1"/>
    <col min="4614" max="4618" width="4.6640625" style="212" customWidth="1"/>
    <col min="4619" max="4621" width="5" style="212" customWidth="1"/>
    <col min="4622" max="4622" width="3.33203125" style="212" customWidth="1"/>
    <col min="4623" max="4623" width="2.6640625" style="212" customWidth="1"/>
    <col min="4624" max="4624" width="3.33203125" style="212" customWidth="1"/>
    <col min="4625" max="4625" width="2.6640625" style="212" customWidth="1"/>
    <col min="4626" max="4626" width="3.33203125" style="212" customWidth="1"/>
    <col min="4627" max="4627" width="2.6640625" style="212" customWidth="1"/>
    <col min="4628" max="4628" width="3.33203125" style="212" customWidth="1"/>
    <col min="4629" max="4629" width="2.6640625" style="212" customWidth="1"/>
    <col min="4630" max="4630" width="3.33203125" style="212" customWidth="1"/>
    <col min="4631" max="4631" width="2.6640625" style="212" customWidth="1"/>
    <col min="4632" max="4632" width="3.33203125" style="212" customWidth="1"/>
    <col min="4633" max="4633" width="2.6640625" style="212" customWidth="1"/>
    <col min="4634" max="4634" width="3.33203125" style="212" customWidth="1"/>
    <col min="4635" max="4635" width="2.6640625" style="212" customWidth="1"/>
    <col min="4636" max="4636" width="3.33203125" style="212" customWidth="1"/>
    <col min="4637" max="4637" width="2.6640625" style="212" customWidth="1"/>
    <col min="4638" max="4638" width="3.33203125" style="212" customWidth="1"/>
    <col min="4639" max="4639" width="2.6640625" style="212" customWidth="1"/>
    <col min="4640" max="4640" width="3.33203125" style="212" customWidth="1"/>
    <col min="4641" max="4641" width="2.6640625" style="212" customWidth="1"/>
    <col min="4642" max="4642" width="3.33203125" style="212" customWidth="1"/>
    <col min="4643" max="4643" width="2.6640625" style="212" customWidth="1"/>
    <col min="4644" max="4644" width="2.44140625" style="212" customWidth="1"/>
    <col min="4645" max="4645" width="2.33203125" style="212" customWidth="1"/>
    <col min="4646" max="4646" width="2.44140625" style="212" customWidth="1"/>
    <col min="4647" max="4657" width="4.109375" style="212" customWidth="1"/>
    <col min="4658" max="4658" width="2.44140625" style="212" customWidth="1"/>
    <col min="4659" max="4669" width="4.109375" style="212" customWidth="1"/>
    <col min="4670" max="4670" width="5.88671875" style="212" customWidth="1"/>
    <col min="4671" max="4672" width="6.44140625" style="212" customWidth="1"/>
    <col min="4673" max="4673" width="6.6640625" style="212" customWidth="1"/>
    <col min="4674" max="4862" width="9.109375" style="212"/>
    <col min="4863" max="4863" width="3.44140625" style="212" customWidth="1"/>
    <col min="4864" max="4864" width="17.44140625" style="212" customWidth="1"/>
    <col min="4865" max="4865" width="14.33203125" style="212" customWidth="1"/>
    <col min="4866" max="4866" width="5" style="212" customWidth="1"/>
    <col min="4867" max="4867" width="5.44140625" style="212" customWidth="1"/>
    <col min="4868" max="4868" width="4.6640625" style="212" customWidth="1"/>
    <col min="4869" max="4869" width="5.21875" style="212" customWidth="1"/>
    <col min="4870" max="4874" width="4.6640625" style="212" customWidth="1"/>
    <col min="4875" max="4877" width="5" style="212" customWidth="1"/>
    <col min="4878" max="4878" width="3.33203125" style="212" customWidth="1"/>
    <col min="4879" max="4879" width="2.6640625" style="212" customWidth="1"/>
    <col min="4880" max="4880" width="3.33203125" style="212" customWidth="1"/>
    <col min="4881" max="4881" width="2.6640625" style="212" customWidth="1"/>
    <col min="4882" max="4882" width="3.33203125" style="212" customWidth="1"/>
    <col min="4883" max="4883" width="2.6640625" style="212" customWidth="1"/>
    <col min="4884" max="4884" width="3.33203125" style="212" customWidth="1"/>
    <col min="4885" max="4885" width="2.6640625" style="212" customWidth="1"/>
    <col min="4886" max="4886" width="3.33203125" style="212" customWidth="1"/>
    <col min="4887" max="4887" width="2.6640625" style="212" customWidth="1"/>
    <col min="4888" max="4888" width="3.33203125" style="212" customWidth="1"/>
    <col min="4889" max="4889" width="2.6640625" style="212" customWidth="1"/>
    <col min="4890" max="4890" width="3.33203125" style="212" customWidth="1"/>
    <col min="4891" max="4891" width="2.6640625" style="212" customWidth="1"/>
    <col min="4892" max="4892" width="3.33203125" style="212" customWidth="1"/>
    <col min="4893" max="4893" width="2.6640625" style="212" customWidth="1"/>
    <col min="4894" max="4894" width="3.33203125" style="212" customWidth="1"/>
    <col min="4895" max="4895" width="2.6640625" style="212" customWidth="1"/>
    <col min="4896" max="4896" width="3.33203125" style="212" customWidth="1"/>
    <col min="4897" max="4897" width="2.6640625" style="212" customWidth="1"/>
    <col min="4898" max="4898" width="3.33203125" style="212" customWidth="1"/>
    <col min="4899" max="4899" width="2.6640625" style="212" customWidth="1"/>
    <col min="4900" max="4900" width="2.44140625" style="212" customWidth="1"/>
    <col min="4901" max="4901" width="2.33203125" style="212" customWidth="1"/>
    <col min="4902" max="4902" width="2.44140625" style="212" customWidth="1"/>
    <col min="4903" max="4913" width="4.109375" style="212" customWidth="1"/>
    <col min="4914" max="4914" width="2.44140625" style="212" customWidth="1"/>
    <col min="4915" max="4925" width="4.109375" style="212" customWidth="1"/>
    <col min="4926" max="4926" width="5.88671875" style="212" customWidth="1"/>
    <col min="4927" max="4928" width="6.44140625" style="212" customWidth="1"/>
    <col min="4929" max="4929" width="6.6640625" style="212" customWidth="1"/>
    <col min="4930" max="5118" width="9.109375" style="212"/>
    <col min="5119" max="5119" width="3.44140625" style="212" customWidth="1"/>
    <col min="5120" max="5120" width="17.44140625" style="212" customWidth="1"/>
    <col min="5121" max="5121" width="14.33203125" style="212" customWidth="1"/>
    <col min="5122" max="5122" width="5" style="212" customWidth="1"/>
    <col min="5123" max="5123" width="5.44140625" style="212" customWidth="1"/>
    <col min="5124" max="5124" width="4.6640625" style="212" customWidth="1"/>
    <col min="5125" max="5125" width="5.21875" style="212" customWidth="1"/>
    <col min="5126" max="5130" width="4.6640625" style="212" customWidth="1"/>
    <col min="5131" max="5133" width="5" style="212" customWidth="1"/>
    <col min="5134" max="5134" width="3.33203125" style="212" customWidth="1"/>
    <col min="5135" max="5135" width="2.6640625" style="212" customWidth="1"/>
    <col min="5136" max="5136" width="3.33203125" style="212" customWidth="1"/>
    <col min="5137" max="5137" width="2.6640625" style="212" customWidth="1"/>
    <col min="5138" max="5138" width="3.33203125" style="212" customWidth="1"/>
    <col min="5139" max="5139" width="2.6640625" style="212" customWidth="1"/>
    <col min="5140" max="5140" width="3.33203125" style="212" customWidth="1"/>
    <col min="5141" max="5141" width="2.6640625" style="212" customWidth="1"/>
    <col min="5142" max="5142" width="3.33203125" style="212" customWidth="1"/>
    <col min="5143" max="5143" width="2.6640625" style="212" customWidth="1"/>
    <col min="5144" max="5144" width="3.33203125" style="212" customWidth="1"/>
    <col min="5145" max="5145" width="2.6640625" style="212" customWidth="1"/>
    <col min="5146" max="5146" width="3.33203125" style="212" customWidth="1"/>
    <col min="5147" max="5147" width="2.6640625" style="212" customWidth="1"/>
    <col min="5148" max="5148" width="3.33203125" style="212" customWidth="1"/>
    <col min="5149" max="5149" width="2.6640625" style="212" customWidth="1"/>
    <col min="5150" max="5150" width="3.33203125" style="212" customWidth="1"/>
    <col min="5151" max="5151" width="2.6640625" style="212" customWidth="1"/>
    <col min="5152" max="5152" width="3.33203125" style="212" customWidth="1"/>
    <col min="5153" max="5153" width="2.6640625" style="212" customWidth="1"/>
    <col min="5154" max="5154" width="3.33203125" style="212" customWidth="1"/>
    <col min="5155" max="5155" width="2.6640625" style="212" customWidth="1"/>
    <col min="5156" max="5156" width="2.44140625" style="212" customWidth="1"/>
    <col min="5157" max="5157" width="2.33203125" style="212" customWidth="1"/>
    <col min="5158" max="5158" width="2.44140625" style="212" customWidth="1"/>
    <col min="5159" max="5169" width="4.109375" style="212" customWidth="1"/>
    <col min="5170" max="5170" width="2.44140625" style="212" customWidth="1"/>
    <col min="5171" max="5181" width="4.109375" style="212" customWidth="1"/>
    <col min="5182" max="5182" width="5.88671875" style="212" customWidth="1"/>
    <col min="5183" max="5184" width="6.44140625" style="212" customWidth="1"/>
    <col min="5185" max="5185" width="6.6640625" style="212" customWidth="1"/>
    <col min="5186" max="5374" width="9.109375" style="212"/>
    <col min="5375" max="5375" width="3.44140625" style="212" customWidth="1"/>
    <col min="5376" max="5376" width="17.44140625" style="212" customWidth="1"/>
    <col min="5377" max="5377" width="14.33203125" style="212" customWidth="1"/>
    <col min="5378" max="5378" width="5" style="212" customWidth="1"/>
    <col min="5379" max="5379" width="5.44140625" style="212" customWidth="1"/>
    <col min="5380" max="5380" width="4.6640625" style="212" customWidth="1"/>
    <col min="5381" max="5381" width="5.21875" style="212" customWidth="1"/>
    <col min="5382" max="5386" width="4.6640625" style="212" customWidth="1"/>
    <col min="5387" max="5389" width="5" style="212" customWidth="1"/>
    <col min="5390" max="5390" width="3.33203125" style="212" customWidth="1"/>
    <col min="5391" max="5391" width="2.6640625" style="212" customWidth="1"/>
    <col min="5392" max="5392" width="3.33203125" style="212" customWidth="1"/>
    <col min="5393" max="5393" width="2.6640625" style="212" customWidth="1"/>
    <col min="5394" max="5394" width="3.33203125" style="212" customWidth="1"/>
    <col min="5395" max="5395" width="2.6640625" style="212" customWidth="1"/>
    <col min="5396" max="5396" width="3.33203125" style="212" customWidth="1"/>
    <col min="5397" max="5397" width="2.6640625" style="212" customWidth="1"/>
    <col min="5398" max="5398" width="3.33203125" style="212" customWidth="1"/>
    <col min="5399" max="5399" width="2.6640625" style="212" customWidth="1"/>
    <col min="5400" max="5400" width="3.33203125" style="212" customWidth="1"/>
    <col min="5401" max="5401" width="2.6640625" style="212" customWidth="1"/>
    <col min="5402" max="5402" width="3.33203125" style="212" customWidth="1"/>
    <col min="5403" max="5403" width="2.6640625" style="212" customWidth="1"/>
    <col min="5404" max="5404" width="3.33203125" style="212" customWidth="1"/>
    <col min="5405" max="5405" width="2.6640625" style="212" customWidth="1"/>
    <col min="5406" max="5406" width="3.33203125" style="212" customWidth="1"/>
    <col min="5407" max="5407" width="2.6640625" style="212" customWidth="1"/>
    <col min="5408" max="5408" width="3.33203125" style="212" customWidth="1"/>
    <col min="5409" max="5409" width="2.6640625" style="212" customWidth="1"/>
    <col min="5410" max="5410" width="3.33203125" style="212" customWidth="1"/>
    <col min="5411" max="5411" width="2.6640625" style="212" customWidth="1"/>
    <col min="5412" max="5412" width="2.44140625" style="212" customWidth="1"/>
    <col min="5413" max="5413" width="2.33203125" style="212" customWidth="1"/>
    <col min="5414" max="5414" width="2.44140625" style="212" customWidth="1"/>
    <col min="5415" max="5425" width="4.109375" style="212" customWidth="1"/>
    <col min="5426" max="5426" width="2.44140625" style="212" customWidth="1"/>
    <col min="5427" max="5437" width="4.109375" style="212" customWidth="1"/>
    <col min="5438" max="5438" width="5.88671875" style="212" customWidth="1"/>
    <col min="5439" max="5440" width="6.44140625" style="212" customWidth="1"/>
    <col min="5441" max="5441" width="6.6640625" style="212" customWidth="1"/>
    <col min="5442" max="5630" width="9.109375" style="212"/>
    <col min="5631" max="5631" width="3.44140625" style="212" customWidth="1"/>
    <col min="5632" max="5632" width="17.44140625" style="212" customWidth="1"/>
    <col min="5633" max="5633" width="14.33203125" style="212" customWidth="1"/>
    <col min="5634" max="5634" width="5" style="212" customWidth="1"/>
    <col min="5635" max="5635" width="5.44140625" style="212" customWidth="1"/>
    <col min="5636" max="5636" width="4.6640625" style="212" customWidth="1"/>
    <col min="5637" max="5637" width="5.21875" style="212" customWidth="1"/>
    <col min="5638" max="5642" width="4.6640625" style="212" customWidth="1"/>
    <col min="5643" max="5645" width="5" style="212" customWidth="1"/>
    <col min="5646" max="5646" width="3.33203125" style="212" customWidth="1"/>
    <col min="5647" max="5647" width="2.6640625" style="212" customWidth="1"/>
    <col min="5648" max="5648" width="3.33203125" style="212" customWidth="1"/>
    <col min="5649" max="5649" width="2.6640625" style="212" customWidth="1"/>
    <col min="5650" max="5650" width="3.33203125" style="212" customWidth="1"/>
    <col min="5651" max="5651" width="2.6640625" style="212" customWidth="1"/>
    <col min="5652" max="5652" width="3.33203125" style="212" customWidth="1"/>
    <col min="5653" max="5653" width="2.6640625" style="212" customWidth="1"/>
    <col min="5654" max="5654" width="3.33203125" style="212" customWidth="1"/>
    <col min="5655" max="5655" width="2.6640625" style="212" customWidth="1"/>
    <col min="5656" max="5656" width="3.33203125" style="212" customWidth="1"/>
    <col min="5657" max="5657" width="2.6640625" style="212" customWidth="1"/>
    <col min="5658" max="5658" width="3.33203125" style="212" customWidth="1"/>
    <col min="5659" max="5659" width="2.6640625" style="212" customWidth="1"/>
    <col min="5660" max="5660" width="3.33203125" style="212" customWidth="1"/>
    <col min="5661" max="5661" width="2.6640625" style="212" customWidth="1"/>
    <col min="5662" max="5662" width="3.33203125" style="212" customWidth="1"/>
    <col min="5663" max="5663" width="2.6640625" style="212" customWidth="1"/>
    <col min="5664" max="5664" width="3.33203125" style="212" customWidth="1"/>
    <col min="5665" max="5665" width="2.6640625" style="212" customWidth="1"/>
    <col min="5666" max="5666" width="3.33203125" style="212" customWidth="1"/>
    <col min="5667" max="5667" width="2.6640625" style="212" customWidth="1"/>
    <col min="5668" max="5668" width="2.44140625" style="212" customWidth="1"/>
    <col min="5669" max="5669" width="2.33203125" style="212" customWidth="1"/>
    <col min="5670" max="5670" width="2.44140625" style="212" customWidth="1"/>
    <col min="5671" max="5681" width="4.109375" style="212" customWidth="1"/>
    <col min="5682" max="5682" width="2.44140625" style="212" customWidth="1"/>
    <col min="5683" max="5693" width="4.109375" style="212" customWidth="1"/>
    <col min="5694" max="5694" width="5.88671875" style="212" customWidth="1"/>
    <col min="5695" max="5696" width="6.44140625" style="212" customWidth="1"/>
    <col min="5697" max="5697" width="6.6640625" style="212" customWidth="1"/>
    <col min="5698" max="5886" width="9.109375" style="212"/>
    <col min="5887" max="5887" width="3.44140625" style="212" customWidth="1"/>
    <col min="5888" max="5888" width="17.44140625" style="212" customWidth="1"/>
    <col min="5889" max="5889" width="14.33203125" style="212" customWidth="1"/>
    <col min="5890" max="5890" width="5" style="212" customWidth="1"/>
    <col min="5891" max="5891" width="5.44140625" style="212" customWidth="1"/>
    <col min="5892" max="5892" width="4.6640625" style="212" customWidth="1"/>
    <col min="5893" max="5893" width="5.21875" style="212" customWidth="1"/>
    <col min="5894" max="5898" width="4.6640625" style="212" customWidth="1"/>
    <col min="5899" max="5901" width="5" style="212" customWidth="1"/>
    <col min="5902" max="5902" width="3.33203125" style="212" customWidth="1"/>
    <col min="5903" max="5903" width="2.6640625" style="212" customWidth="1"/>
    <col min="5904" max="5904" width="3.33203125" style="212" customWidth="1"/>
    <col min="5905" max="5905" width="2.6640625" style="212" customWidth="1"/>
    <col min="5906" max="5906" width="3.33203125" style="212" customWidth="1"/>
    <col min="5907" max="5907" width="2.6640625" style="212" customWidth="1"/>
    <col min="5908" max="5908" width="3.33203125" style="212" customWidth="1"/>
    <col min="5909" max="5909" width="2.6640625" style="212" customWidth="1"/>
    <col min="5910" max="5910" width="3.33203125" style="212" customWidth="1"/>
    <col min="5911" max="5911" width="2.6640625" style="212" customWidth="1"/>
    <col min="5912" max="5912" width="3.33203125" style="212" customWidth="1"/>
    <col min="5913" max="5913" width="2.6640625" style="212" customWidth="1"/>
    <col min="5914" max="5914" width="3.33203125" style="212" customWidth="1"/>
    <col min="5915" max="5915" width="2.6640625" style="212" customWidth="1"/>
    <col min="5916" max="5916" width="3.33203125" style="212" customWidth="1"/>
    <col min="5917" max="5917" width="2.6640625" style="212" customWidth="1"/>
    <col min="5918" max="5918" width="3.33203125" style="212" customWidth="1"/>
    <col min="5919" max="5919" width="2.6640625" style="212" customWidth="1"/>
    <col min="5920" max="5920" width="3.33203125" style="212" customWidth="1"/>
    <col min="5921" max="5921" width="2.6640625" style="212" customWidth="1"/>
    <col min="5922" max="5922" width="3.33203125" style="212" customWidth="1"/>
    <col min="5923" max="5923" width="2.6640625" style="212" customWidth="1"/>
    <col min="5924" max="5924" width="2.44140625" style="212" customWidth="1"/>
    <col min="5925" max="5925" width="2.33203125" style="212" customWidth="1"/>
    <col min="5926" max="5926" width="2.44140625" style="212" customWidth="1"/>
    <col min="5927" max="5937" width="4.109375" style="212" customWidth="1"/>
    <col min="5938" max="5938" width="2.44140625" style="212" customWidth="1"/>
    <col min="5939" max="5949" width="4.109375" style="212" customWidth="1"/>
    <col min="5950" max="5950" width="5.88671875" style="212" customWidth="1"/>
    <col min="5951" max="5952" width="6.44140625" style="212" customWidth="1"/>
    <col min="5953" max="5953" width="6.6640625" style="212" customWidth="1"/>
    <col min="5954" max="6142" width="9.109375" style="212"/>
    <col min="6143" max="6143" width="3.44140625" style="212" customWidth="1"/>
    <col min="6144" max="6144" width="17.44140625" style="212" customWidth="1"/>
    <col min="6145" max="6145" width="14.33203125" style="212" customWidth="1"/>
    <col min="6146" max="6146" width="5" style="212" customWidth="1"/>
    <col min="6147" max="6147" width="5.44140625" style="212" customWidth="1"/>
    <col min="6148" max="6148" width="4.6640625" style="212" customWidth="1"/>
    <col min="6149" max="6149" width="5.21875" style="212" customWidth="1"/>
    <col min="6150" max="6154" width="4.6640625" style="212" customWidth="1"/>
    <col min="6155" max="6157" width="5" style="212" customWidth="1"/>
    <col min="6158" max="6158" width="3.33203125" style="212" customWidth="1"/>
    <col min="6159" max="6159" width="2.6640625" style="212" customWidth="1"/>
    <col min="6160" max="6160" width="3.33203125" style="212" customWidth="1"/>
    <col min="6161" max="6161" width="2.6640625" style="212" customWidth="1"/>
    <col min="6162" max="6162" width="3.33203125" style="212" customWidth="1"/>
    <col min="6163" max="6163" width="2.6640625" style="212" customWidth="1"/>
    <col min="6164" max="6164" width="3.33203125" style="212" customWidth="1"/>
    <col min="6165" max="6165" width="2.6640625" style="212" customWidth="1"/>
    <col min="6166" max="6166" width="3.33203125" style="212" customWidth="1"/>
    <col min="6167" max="6167" width="2.6640625" style="212" customWidth="1"/>
    <col min="6168" max="6168" width="3.33203125" style="212" customWidth="1"/>
    <col min="6169" max="6169" width="2.6640625" style="212" customWidth="1"/>
    <col min="6170" max="6170" width="3.33203125" style="212" customWidth="1"/>
    <col min="6171" max="6171" width="2.6640625" style="212" customWidth="1"/>
    <col min="6172" max="6172" width="3.33203125" style="212" customWidth="1"/>
    <col min="6173" max="6173" width="2.6640625" style="212" customWidth="1"/>
    <col min="6174" max="6174" width="3.33203125" style="212" customWidth="1"/>
    <col min="6175" max="6175" width="2.6640625" style="212" customWidth="1"/>
    <col min="6176" max="6176" width="3.33203125" style="212" customWidth="1"/>
    <col min="6177" max="6177" width="2.6640625" style="212" customWidth="1"/>
    <col min="6178" max="6178" width="3.33203125" style="212" customWidth="1"/>
    <col min="6179" max="6179" width="2.6640625" style="212" customWidth="1"/>
    <col min="6180" max="6180" width="2.44140625" style="212" customWidth="1"/>
    <col min="6181" max="6181" width="2.33203125" style="212" customWidth="1"/>
    <col min="6182" max="6182" width="2.44140625" style="212" customWidth="1"/>
    <col min="6183" max="6193" width="4.109375" style="212" customWidth="1"/>
    <col min="6194" max="6194" width="2.44140625" style="212" customWidth="1"/>
    <col min="6195" max="6205" width="4.109375" style="212" customWidth="1"/>
    <col min="6206" max="6206" width="5.88671875" style="212" customWidth="1"/>
    <col min="6207" max="6208" width="6.44140625" style="212" customWidth="1"/>
    <col min="6209" max="6209" width="6.6640625" style="212" customWidth="1"/>
    <col min="6210" max="6398" width="9.109375" style="212"/>
    <col min="6399" max="6399" width="3.44140625" style="212" customWidth="1"/>
    <col min="6400" max="6400" width="17.44140625" style="212" customWidth="1"/>
    <col min="6401" max="6401" width="14.33203125" style="212" customWidth="1"/>
    <col min="6402" max="6402" width="5" style="212" customWidth="1"/>
    <col min="6403" max="6403" width="5.44140625" style="212" customWidth="1"/>
    <col min="6404" max="6404" width="4.6640625" style="212" customWidth="1"/>
    <col min="6405" max="6405" width="5.21875" style="212" customWidth="1"/>
    <col min="6406" max="6410" width="4.6640625" style="212" customWidth="1"/>
    <col min="6411" max="6413" width="5" style="212" customWidth="1"/>
    <col min="6414" max="6414" width="3.33203125" style="212" customWidth="1"/>
    <col min="6415" max="6415" width="2.6640625" style="212" customWidth="1"/>
    <col min="6416" max="6416" width="3.33203125" style="212" customWidth="1"/>
    <col min="6417" max="6417" width="2.6640625" style="212" customWidth="1"/>
    <col min="6418" max="6418" width="3.33203125" style="212" customWidth="1"/>
    <col min="6419" max="6419" width="2.6640625" style="212" customWidth="1"/>
    <col min="6420" max="6420" width="3.33203125" style="212" customWidth="1"/>
    <col min="6421" max="6421" width="2.6640625" style="212" customWidth="1"/>
    <col min="6422" max="6422" width="3.33203125" style="212" customWidth="1"/>
    <col min="6423" max="6423" width="2.6640625" style="212" customWidth="1"/>
    <col min="6424" max="6424" width="3.33203125" style="212" customWidth="1"/>
    <col min="6425" max="6425" width="2.6640625" style="212" customWidth="1"/>
    <col min="6426" max="6426" width="3.33203125" style="212" customWidth="1"/>
    <col min="6427" max="6427" width="2.6640625" style="212" customWidth="1"/>
    <col min="6428" max="6428" width="3.33203125" style="212" customWidth="1"/>
    <col min="6429" max="6429" width="2.6640625" style="212" customWidth="1"/>
    <col min="6430" max="6430" width="3.33203125" style="212" customWidth="1"/>
    <col min="6431" max="6431" width="2.6640625" style="212" customWidth="1"/>
    <col min="6432" max="6432" width="3.33203125" style="212" customWidth="1"/>
    <col min="6433" max="6433" width="2.6640625" style="212" customWidth="1"/>
    <col min="6434" max="6434" width="3.33203125" style="212" customWidth="1"/>
    <col min="6435" max="6435" width="2.6640625" style="212" customWidth="1"/>
    <col min="6436" max="6436" width="2.44140625" style="212" customWidth="1"/>
    <col min="6437" max="6437" width="2.33203125" style="212" customWidth="1"/>
    <col min="6438" max="6438" width="2.44140625" style="212" customWidth="1"/>
    <col min="6439" max="6449" width="4.109375" style="212" customWidth="1"/>
    <col min="6450" max="6450" width="2.44140625" style="212" customWidth="1"/>
    <col min="6451" max="6461" width="4.109375" style="212" customWidth="1"/>
    <col min="6462" max="6462" width="5.88671875" style="212" customWidth="1"/>
    <col min="6463" max="6464" width="6.44140625" style="212" customWidth="1"/>
    <col min="6465" max="6465" width="6.6640625" style="212" customWidth="1"/>
    <col min="6466" max="6654" width="9.109375" style="212"/>
    <col min="6655" max="6655" width="3.44140625" style="212" customWidth="1"/>
    <col min="6656" max="6656" width="17.44140625" style="212" customWidth="1"/>
    <col min="6657" max="6657" width="14.33203125" style="212" customWidth="1"/>
    <col min="6658" max="6658" width="5" style="212" customWidth="1"/>
    <col min="6659" max="6659" width="5.44140625" style="212" customWidth="1"/>
    <col min="6660" max="6660" width="4.6640625" style="212" customWidth="1"/>
    <col min="6661" max="6661" width="5.21875" style="212" customWidth="1"/>
    <col min="6662" max="6666" width="4.6640625" style="212" customWidth="1"/>
    <col min="6667" max="6669" width="5" style="212" customWidth="1"/>
    <col min="6670" max="6670" width="3.33203125" style="212" customWidth="1"/>
    <col min="6671" max="6671" width="2.6640625" style="212" customWidth="1"/>
    <col min="6672" max="6672" width="3.33203125" style="212" customWidth="1"/>
    <col min="6673" max="6673" width="2.6640625" style="212" customWidth="1"/>
    <col min="6674" max="6674" width="3.33203125" style="212" customWidth="1"/>
    <col min="6675" max="6675" width="2.6640625" style="212" customWidth="1"/>
    <col min="6676" max="6676" width="3.33203125" style="212" customWidth="1"/>
    <col min="6677" max="6677" width="2.6640625" style="212" customWidth="1"/>
    <col min="6678" max="6678" width="3.33203125" style="212" customWidth="1"/>
    <col min="6679" max="6679" width="2.6640625" style="212" customWidth="1"/>
    <col min="6680" max="6680" width="3.33203125" style="212" customWidth="1"/>
    <col min="6681" max="6681" width="2.6640625" style="212" customWidth="1"/>
    <col min="6682" max="6682" width="3.33203125" style="212" customWidth="1"/>
    <col min="6683" max="6683" width="2.6640625" style="212" customWidth="1"/>
    <col min="6684" max="6684" width="3.33203125" style="212" customWidth="1"/>
    <col min="6685" max="6685" width="2.6640625" style="212" customWidth="1"/>
    <col min="6686" max="6686" width="3.33203125" style="212" customWidth="1"/>
    <col min="6687" max="6687" width="2.6640625" style="212" customWidth="1"/>
    <col min="6688" max="6688" width="3.33203125" style="212" customWidth="1"/>
    <col min="6689" max="6689" width="2.6640625" style="212" customWidth="1"/>
    <col min="6690" max="6690" width="3.33203125" style="212" customWidth="1"/>
    <col min="6691" max="6691" width="2.6640625" style="212" customWidth="1"/>
    <col min="6692" max="6692" width="2.44140625" style="212" customWidth="1"/>
    <col min="6693" max="6693" width="2.33203125" style="212" customWidth="1"/>
    <col min="6694" max="6694" width="2.44140625" style="212" customWidth="1"/>
    <col min="6695" max="6705" width="4.109375" style="212" customWidth="1"/>
    <col min="6706" max="6706" width="2.44140625" style="212" customWidth="1"/>
    <col min="6707" max="6717" width="4.109375" style="212" customWidth="1"/>
    <col min="6718" max="6718" width="5.88671875" style="212" customWidth="1"/>
    <col min="6719" max="6720" width="6.44140625" style="212" customWidth="1"/>
    <col min="6721" max="6721" width="6.6640625" style="212" customWidth="1"/>
    <col min="6722" max="6910" width="9.109375" style="212"/>
    <col min="6911" max="6911" width="3.44140625" style="212" customWidth="1"/>
    <col min="6912" max="6912" width="17.44140625" style="212" customWidth="1"/>
    <col min="6913" max="6913" width="14.33203125" style="212" customWidth="1"/>
    <col min="6914" max="6914" width="5" style="212" customWidth="1"/>
    <col min="6915" max="6915" width="5.44140625" style="212" customWidth="1"/>
    <col min="6916" max="6916" width="4.6640625" style="212" customWidth="1"/>
    <col min="6917" max="6917" width="5.21875" style="212" customWidth="1"/>
    <col min="6918" max="6922" width="4.6640625" style="212" customWidth="1"/>
    <col min="6923" max="6925" width="5" style="212" customWidth="1"/>
    <col min="6926" max="6926" width="3.33203125" style="212" customWidth="1"/>
    <col min="6927" max="6927" width="2.6640625" style="212" customWidth="1"/>
    <col min="6928" max="6928" width="3.33203125" style="212" customWidth="1"/>
    <col min="6929" max="6929" width="2.6640625" style="212" customWidth="1"/>
    <col min="6930" max="6930" width="3.33203125" style="212" customWidth="1"/>
    <col min="6931" max="6931" width="2.6640625" style="212" customWidth="1"/>
    <col min="6932" max="6932" width="3.33203125" style="212" customWidth="1"/>
    <col min="6933" max="6933" width="2.6640625" style="212" customWidth="1"/>
    <col min="6934" max="6934" width="3.33203125" style="212" customWidth="1"/>
    <col min="6935" max="6935" width="2.6640625" style="212" customWidth="1"/>
    <col min="6936" max="6936" width="3.33203125" style="212" customWidth="1"/>
    <col min="6937" max="6937" width="2.6640625" style="212" customWidth="1"/>
    <col min="6938" max="6938" width="3.33203125" style="212" customWidth="1"/>
    <col min="6939" max="6939" width="2.6640625" style="212" customWidth="1"/>
    <col min="6940" max="6940" width="3.33203125" style="212" customWidth="1"/>
    <col min="6941" max="6941" width="2.6640625" style="212" customWidth="1"/>
    <col min="6942" max="6942" width="3.33203125" style="212" customWidth="1"/>
    <col min="6943" max="6943" width="2.6640625" style="212" customWidth="1"/>
    <col min="6944" max="6944" width="3.33203125" style="212" customWidth="1"/>
    <col min="6945" max="6945" width="2.6640625" style="212" customWidth="1"/>
    <col min="6946" max="6946" width="3.33203125" style="212" customWidth="1"/>
    <col min="6947" max="6947" width="2.6640625" style="212" customWidth="1"/>
    <col min="6948" max="6948" width="2.44140625" style="212" customWidth="1"/>
    <col min="6949" max="6949" width="2.33203125" style="212" customWidth="1"/>
    <col min="6950" max="6950" width="2.44140625" style="212" customWidth="1"/>
    <col min="6951" max="6961" width="4.109375" style="212" customWidth="1"/>
    <col min="6962" max="6962" width="2.44140625" style="212" customWidth="1"/>
    <col min="6963" max="6973" width="4.109375" style="212" customWidth="1"/>
    <col min="6974" max="6974" width="5.88671875" style="212" customWidth="1"/>
    <col min="6975" max="6976" width="6.44140625" style="212" customWidth="1"/>
    <col min="6977" max="6977" width="6.6640625" style="212" customWidth="1"/>
    <col min="6978" max="7166" width="9.109375" style="212"/>
    <col min="7167" max="7167" width="3.44140625" style="212" customWidth="1"/>
    <col min="7168" max="7168" width="17.44140625" style="212" customWidth="1"/>
    <col min="7169" max="7169" width="14.33203125" style="212" customWidth="1"/>
    <col min="7170" max="7170" width="5" style="212" customWidth="1"/>
    <col min="7171" max="7171" width="5.44140625" style="212" customWidth="1"/>
    <col min="7172" max="7172" width="4.6640625" style="212" customWidth="1"/>
    <col min="7173" max="7173" width="5.21875" style="212" customWidth="1"/>
    <col min="7174" max="7178" width="4.6640625" style="212" customWidth="1"/>
    <col min="7179" max="7181" width="5" style="212" customWidth="1"/>
    <col min="7182" max="7182" width="3.33203125" style="212" customWidth="1"/>
    <col min="7183" max="7183" width="2.6640625" style="212" customWidth="1"/>
    <col min="7184" max="7184" width="3.33203125" style="212" customWidth="1"/>
    <col min="7185" max="7185" width="2.6640625" style="212" customWidth="1"/>
    <col min="7186" max="7186" width="3.33203125" style="212" customWidth="1"/>
    <col min="7187" max="7187" width="2.6640625" style="212" customWidth="1"/>
    <col min="7188" max="7188" width="3.33203125" style="212" customWidth="1"/>
    <col min="7189" max="7189" width="2.6640625" style="212" customWidth="1"/>
    <col min="7190" max="7190" width="3.33203125" style="212" customWidth="1"/>
    <col min="7191" max="7191" width="2.6640625" style="212" customWidth="1"/>
    <col min="7192" max="7192" width="3.33203125" style="212" customWidth="1"/>
    <col min="7193" max="7193" width="2.6640625" style="212" customWidth="1"/>
    <col min="7194" max="7194" width="3.33203125" style="212" customWidth="1"/>
    <col min="7195" max="7195" width="2.6640625" style="212" customWidth="1"/>
    <col min="7196" max="7196" width="3.33203125" style="212" customWidth="1"/>
    <col min="7197" max="7197" width="2.6640625" style="212" customWidth="1"/>
    <col min="7198" max="7198" width="3.33203125" style="212" customWidth="1"/>
    <col min="7199" max="7199" width="2.6640625" style="212" customWidth="1"/>
    <col min="7200" max="7200" width="3.33203125" style="212" customWidth="1"/>
    <col min="7201" max="7201" width="2.6640625" style="212" customWidth="1"/>
    <col min="7202" max="7202" width="3.33203125" style="212" customWidth="1"/>
    <col min="7203" max="7203" width="2.6640625" style="212" customWidth="1"/>
    <col min="7204" max="7204" width="2.44140625" style="212" customWidth="1"/>
    <col min="7205" max="7205" width="2.33203125" style="212" customWidth="1"/>
    <col min="7206" max="7206" width="2.44140625" style="212" customWidth="1"/>
    <col min="7207" max="7217" width="4.109375" style="212" customWidth="1"/>
    <col min="7218" max="7218" width="2.44140625" style="212" customWidth="1"/>
    <col min="7219" max="7229" width="4.109375" style="212" customWidth="1"/>
    <col min="7230" max="7230" width="5.88671875" style="212" customWidth="1"/>
    <col min="7231" max="7232" width="6.44140625" style="212" customWidth="1"/>
    <col min="7233" max="7233" width="6.6640625" style="212" customWidth="1"/>
    <col min="7234" max="7422" width="9.109375" style="212"/>
    <col min="7423" max="7423" width="3.44140625" style="212" customWidth="1"/>
    <col min="7424" max="7424" width="17.44140625" style="212" customWidth="1"/>
    <col min="7425" max="7425" width="14.33203125" style="212" customWidth="1"/>
    <col min="7426" max="7426" width="5" style="212" customWidth="1"/>
    <col min="7427" max="7427" width="5.44140625" style="212" customWidth="1"/>
    <col min="7428" max="7428" width="4.6640625" style="212" customWidth="1"/>
    <col min="7429" max="7429" width="5.21875" style="212" customWidth="1"/>
    <col min="7430" max="7434" width="4.6640625" style="212" customWidth="1"/>
    <col min="7435" max="7437" width="5" style="212" customWidth="1"/>
    <col min="7438" max="7438" width="3.33203125" style="212" customWidth="1"/>
    <col min="7439" max="7439" width="2.6640625" style="212" customWidth="1"/>
    <col min="7440" max="7440" width="3.33203125" style="212" customWidth="1"/>
    <col min="7441" max="7441" width="2.6640625" style="212" customWidth="1"/>
    <col min="7442" max="7442" width="3.33203125" style="212" customWidth="1"/>
    <col min="7443" max="7443" width="2.6640625" style="212" customWidth="1"/>
    <col min="7444" max="7444" width="3.33203125" style="212" customWidth="1"/>
    <col min="7445" max="7445" width="2.6640625" style="212" customWidth="1"/>
    <col min="7446" max="7446" width="3.33203125" style="212" customWidth="1"/>
    <col min="7447" max="7447" width="2.6640625" style="212" customWidth="1"/>
    <col min="7448" max="7448" width="3.33203125" style="212" customWidth="1"/>
    <col min="7449" max="7449" width="2.6640625" style="212" customWidth="1"/>
    <col min="7450" max="7450" width="3.33203125" style="212" customWidth="1"/>
    <col min="7451" max="7451" width="2.6640625" style="212" customWidth="1"/>
    <col min="7452" max="7452" width="3.33203125" style="212" customWidth="1"/>
    <col min="7453" max="7453" width="2.6640625" style="212" customWidth="1"/>
    <col min="7454" max="7454" width="3.33203125" style="212" customWidth="1"/>
    <col min="7455" max="7455" width="2.6640625" style="212" customWidth="1"/>
    <col min="7456" max="7456" width="3.33203125" style="212" customWidth="1"/>
    <col min="7457" max="7457" width="2.6640625" style="212" customWidth="1"/>
    <col min="7458" max="7458" width="3.33203125" style="212" customWidth="1"/>
    <col min="7459" max="7459" width="2.6640625" style="212" customWidth="1"/>
    <col min="7460" max="7460" width="2.44140625" style="212" customWidth="1"/>
    <col min="7461" max="7461" width="2.33203125" style="212" customWidth="1"/>
    <col min="7462" max="7462" width="2.44140625" style="212" customWidth="1"/>
    <col min="7463" max="7473" width="4.109375" style="212" customWidth="1"/>
    <col min="7474" max="7474" width="2.44140625" style="212" customWidth="1"/>
    <col min="7475" max="7485" width="4.109375" style="212" customWidth="1"/>
    <col min="7486" max="7486" width="5.88671875" style="212" customWidth="1"/>
    <col min="7487" max="7488" width="6.44140625" style="212" customWidth="1"/>
    <col min="7489" max="7489" width="6.6640625" style="212" customWidth="1"/>
    <col min="7490" max="7678" width="9.109375" style="212"/>
    <col min="7679" max="7679" width="3.44140625" style="212" customWidth="1"/>
    <col min="7680" max="7680" width="17.44140625" style="212" customWidth="1"/>
    <col min="7681" max="7681" width="14.33203125" style="212" customWidth="1"/>
    <col min="7682" max="7682" width="5" style="212" customWidth="1"/>
    <col min="7683" max="7683" width="5.44140625" style="212" customWidth="1"/>
    <col min="7684" max="7684" width="4.6640625" style="212" customWidth="1"/>
    <col min="7685" max="7685" width="5.21875" style="212" customWidth="1"/>
    <col min="7686" max="7690" width="4.6640625" style="212" customWidth="1"/>
    <col min="7691" max="7693" width="5" style="212" customWidth="1"/>
    <col min="7694" max="7694" width="3.33203125" style="212" customWidth="1"/>
    <col min="7695" max="7695" width="2.6640625" style="212" customWidth="1"/>
    <col min="7696" max="7696" width="3.33203125" style="212" customWidth="1"/>
    <col min="7697" max="7697" width="2.6640625" style="212" customWidth="1"/>
    <col min="7698" max="7698" width="3.33203125" style="212" customWidth="1"/>
    <col min="7699" max="7699" width="2.6640625" style="212" customWidth="1"/>
    <col min="7700" max="7700" width="3.33203125" style="212" customWidth="1"/>
    <col min="7701" max="7701" width="2.6640625" style="212" customWidth="1"/>
    <col min="7702" max="7702" width="3.33203125" style="212" customWidth="1"/>
    <col min="7703" max="7703" width="2.6640625" style="212" customWidth="1"/>
    <col min="7704" max="7704" width="3.33203125" style="212" customWidth="1"/>
    <col min="7705" max="7705" width="2.6640625" style="212" customWidth="1"/>
    <col min="7706" max="7706" width="3.33203125" style="212" customWidth="1"/>
    <col min="7707" max="7707" width="2.6640625" style="212" customWidth="1"/>
    <col min="7708" max="7708" width="3.33203125" style="212" customWidth="1"/>
    <col min="7709" max="7709" width="2.6640625" style="212" customWidth="1"/>
    <col min="7710" max="7710" width="3.33203125" style="212" customWidth="1"/>
    <col min="7711" max="7711" width="2.6640625" style="212" customWidth="1"/>
    <col min="7712" max="7712" width="3.33203125" style="212" customWidth="1"/>
    <col min="7713" max="7713" width="2.6640625" style="212" customWidth="1"/>
    <col min="7714" max="7714" width="3.33203125" style="212" customWidth="1"/>
    <col min="7715" max="7715" width="2.6640625" style="212" customWidth="1"/>
    <col min="7716" max="7716" width="2.44140625" style="212" customWidth="1"/>
    <col min="7717" max="7717" width="2.33203125" style="212" customWidth="1"/>
    <col min="7718" max="7718" width="2.44140625" style="212" customWidth="1"/>
    <col min="7719" max="7729" width="4.109375" style="212" customWidth="1"/>
    <col min="7730" max="7730" width="2.44140625" style="212" customWidth="1"/>
    <col min="7731" max="7741" width="4.109375" style="212" customWidth="1"/>
    <col min="7742" max="7742" width="5.88671875" style="212" customWidth="1"/>
    <col min="7743" max="7744" width="6.44140625" style="212" customWidth="1"/>
    <col min="7745" max="7745" width="6.6640625" style="212" customWidth="1"/>
    <col min="7746" max="7934" width="9.109375" style="212"/>
    <col min="7935" max="7935" width="3.44140625" style="212" customWidth="1"/>
    <col min="7936" max="7936" width="17.44140625" style="212" customWidth="1"/>
    <col min="7937" max="7937" width="14.33203125" style="212" customWidth="1"/>
    <col min="7938" max="7938" width="5" style="212" customWidth="1"/>
    <col min="7939" max="7939" width="5.44140625" style="212" customWidth="1"/>
    <col min="7940" max="7940" width="4.6640625" style="212" customWidth="1"/>
    <col min="7941" max="7941" width="5.21875" style="212" customWidth="1"/>
    <col min="7942" max="7946" width="4.6640625" style="212" customWidth="1"/>
    <col min="7947" max="7949" width="5" style="212" customWidth="1"/>
    <col min="7950" max="7950" width="3.33203125" style="212" customWidth="1"/>
    <col min="7951" max="7951" width="2.6640625" style="212" customWidth="1"/>
    <col min="7952" max="7952" width="3.33203125" style="212" customWidth="1"/>
    <col min="7953" max="7953" width="2.6640625" style="212" customWidth="1"/>
    <col min="7954" max="7954" width="3.33203125" style="212" customWidth="1"/>
    <col min="7955" max="7955" width="2.6640625" style="212" customWidth="1"/>
    <col min="7956" max="7956" width="3.33203125" style="212" customWidth="1"/>
    <col min="7957" max="7957" width="2.6640625" style="212" customWidth="1"/>
    <col min="7958" max="7958" width="3.33203125" style="212" customWidth="1"/>
    <col min="7959" max="7959" width="2.6640625" style="212" customWidth="1"/>
    <col min="7960" max="7960" width="3.33203125" style="212" customWidth="1"/>
    <col min="7961" max="7961" width="2.6640625" style="212" customWidth="1"/>
    <col min="7962" max="7962" width="3.33203125" style="212" customWidth="1"/>
    <col min="7963" max="7963" width="2.6640625" style="212" customWidth="1"/>
    <col min="7964" max="7964" width="3.33203125" style="212" customWidth="1"/>
    <col min="7965" max="7965" width="2.6640625" style="212" customWidth="1"/>
    <col min="7966" max="7966" width="3.33203125" style="212" customWidth="1"/>
    <col min="7967" max="7967" width="2.6640625" style="212" customWidth="1"/>
    <col min="7968" max="7968" width="3.33203125" style="212" customWidth="1"/>
    <col min="7969" max="7969" width="2.6640625" style="212" customWidth="1"/>
    <col min="7970" max="7970" width="3.33203125" style="212" customWidth="1"/>
    <col min="7971" max="7971" width="2.6640625" style="212" customWidth="1"/>
    <col min="7972" max="7972" width="2.44140625" style="212" customWidth="1"/>
    <col min="7973" max="7973" width="2.33203125" style="212" customWidth="1"/>
    <col min="7974" max="7974" width="2.44140625" style="212" customWidth="1"/>
    <col min="7975" max="7985" width="4.109375" style="212" customWidth="1"/>
    <col min="7986" max="7986" width="2.44140625" style="212" customWidth="1"/>
    <col min="7987" max="7997" width="4.109375" style="212" customWidth="1"/>
    <col min="7998" max="7998" width="5.88671875" style="212" customWidth="1"/>
    <col min="7999" max="8000" width="6.44140625" style="212" customWidth="1"/>
    <col min="8001" max="8001" width="6.6640625" style="212" customWidth="1"/>
    <col min="8002" max="8190" width="9.109375" style="212"/>
    <col min="8191" max="8191" width="3.44140625" style="212" customWidth="1"/>
    <col min="8192" max="8192" width="17.44140625" style="212" customWidth="1"/>
    <col min="8193" max="8193" width="14.33203125" style="212" customWidth="1"/>
    <col min="8194" max="8194" width="5" style="212" customWidth="1"/>
    <col min="8195" max="8195" width="5.44140625" style="212" customWidth="1"/>
    <col min="8196" max="8196" width="4.6640625" style="212" customWidth="1"/>
    <col min="8197" max="8197" width="5.21875" style="212" customWidth="1"/>
    <col min="8198" max="8202" width="4.6640625" style="212" customWidth="1"/>
    <col min="8203" max="8205" width="5" style="212" customWidth="1"/>
    <col min="8206" max="8206" width="3.33203125" style="212" customWidth="1"/>
    <col min="8207" max="8207" width="2.6640625" style="212" customWidth="1"/>
    <col min="8208" max="8208" width="3.33203125" style="212" customWidth="1"/>
    <col min="8209" max="8209" width="2.6640625" style="212" customWidth="1"/>
    <col min="8210" max="8210" width="3.33203125" style="212" customWidth="1"/>
    <col min="8211" max="8211" width="2.6640625" style="212" customWidth="1"/>
    <col min="8212" max="8212" width="3.33203125" style="212" customWidth="1"/>
    <col min="8213" max="8213" width="2.6640625" style="212" customWidth="1"/>
    <col min="8214" max="8214" width="3.33203125" style="212" customWidth="1"/>
    <col min="8215" max="8215" width="2.6640625" style="212" customWidth="1"/>
    <col min="8216" max="8216" width="3.33203125" style="212" customWidth="1"/>
    <col min="8217" max="8217" width="2.6640625" style="212" customWidth="1"/>
    <col min="8218" max="8218" width="3.33203125" style="212" customWidth="1"/>
    <col min="8219" max="8219" width="2.6640625" style="212" customWidth="1"/>
    <col min="8220" max="8220" width="3.33203125" style="212" customWidth="1"/>
    <col min="8221" max="8221" width="2.6640625" style="212" customWidth="1"/>
    <col min="8222" max="8222" width="3.33203125" style="212" customWidth="1"/>
    <col min="8223" max="8223" width="2.6640625" style="212" customWidth="1"/>
    <col min="8224" max="8224" width="3.33203125" style="212" customWidth="1"/>
    <col min="8225" max="8225" width="2.6640625" style="212" customWidth="1"/>
    <col min="8226" max="8226" width="3.33203125" style="212" customWidth="1"/>
    <col min="8227" max="8227" width="2.6640625" style="212" customWidth="1"/>
    <col min="8228" max="8228" width="2.44140625" style="212" customWidth="1"/>
    <col min="8229" max="8229" width="2.33203125" style="212" customWidth="1"/>
    <col min="8230" max="8230" width="2.44140625" style="212" customWidth="1"/>
    <col min="8231" max="8241" width="4.109375" style="212" customWidth="1"/>
    <col min="8242" max="8242" width="2.44140625" style="212" customWidth="1"/>
    <col min="8243" max="8253" width="4.109375" style="212" customWidth="1"/>
    <col min="8254" max="8254" width="5.88671875" style="212" customWidth="1"/>
    <col min="8255" max="8256" width="6.44140625" style="212" customWidth="1"/>
    <col min="8257" max="8257" width="6.6640625" style="212" customWidth="1"/>
    <col min="8258" max="8446" width="9.109375" style="212"/>
    <col min="8447" max="8447" width="3.44140625" style="212" customWidth="1"/>
    <col min="8448" max="8448" width="17.44140625" style="212" customWidth="1"/>
    <col min="8449" max="8449" width="14.33203125" style="212" customWidth="1"/>
    <col min="8450" max="8450" width="5" style="212" customWidth="1"/>
    <col min="8451" max="8451" width="5.44140625" style="212" customWidth="1"/>
    <col min="8452" max="8452" width="4.6640625" style="212" customWidth="1"/>
    <col min="8453" max="8453" width="5.21875" style="212" customWidth="1"/>
    <col min="8454" max="8458" width="4.6640625" style="212" customWidth="1"/>
    <col min="8459" max="8461" width="5" style="212" customWidth="1"/>
    <col min="8462" max="8462" width="3.33203125" style="212" customWidth="1"/>
    <col min="8463" max="8463" width="2.6640625" style="212" customWidth="1"/>
    <col min="8464" max="8464" width="3.33203125" style="212" customWidth="1"/>
    <col min="8465" max="8465" width="2.6640625" style="212" customWidth="1"/>
    <col min="8466" max="8466" width="3.33203125" style="212" customWidth="1"/>
    <col min="8467" max="8467" width="2.6640625" style="212" customWidth="1"/>
    <col min="8468" max="8468" width="3.33203125" style="212" customWidth="1"/>
    <col min="8469" max="8469" width="2.6640625" style="212" customWidth="1"/>
    <col min="8470" max="8470" width="3.33203125" style="212" customWidth="1"/>
    <col min="8471" max="8471" width="2.6640625" style="212" customWidth="1"/>
    <col min="8472" max="8472" width="3.33203125" style="212" customWidth="1"/>
    <col min="8473" max="8473" width="2.6640625" style="212" customWidth="1"/>
    <col min="8474" max="8474" width="3.33203125" style="212" customWidth="1"/>
    <col min="8475" max="8475" width="2.6640625" style="212" customWidth="1"/>
    <col min="8476" max="8476" width="3.33203125" style="212" customWidth="1"/>
    <col min="8477" max="8477" width="2.6640625" style="212" customWidth="1"/>
    <col min="8478" max="8478" width="3.33203125" style="212" customWidth="1"/>
    <col min="8479" max="8479" width="2.6640625" style="212" customWidth="1"/>
    <col min="8480" max="8480" width="3.33203125" style="212" customWidth="1"/>
    <col min="8481" max="8481" width="2.6640625" style="212" customWidth="1"/>
    <col min="8482" max="8482" width="3.33203125" style="212" customWidth="1"/>
    <col min="8483" max="8483" width="2.6640625" style="212" customWidth="1"/>
    <col min="8484" max="8484" width="2.44140625" style="212" customWidth="1"/>
    <col min="8485" max="8485" width="2.33203125" style="212" customWidth="1"/>
    <col min="8486" max="8486" width="2.44140625" style="212" customWidth="1"/>
    <col min="8487" max="8497" width="4.109375" style="212" customWidth="1"/>
    <col min="8498" max="8498" width="2.44140625" style="212" customWidth="1"/>
    <col min="8499" max="8509" width="4.109375" style="212" customWidth="1"/>
    <col min="8510" max="8510" width="5.88671875" style="212" customWidth="1"/>
    <col min="8511" max="8512" width="6.44140625" style="212" customWidth="1"/>
    <col min="8513" max="8513" width="6.6640625" style="212" customWidth="1"/>
    <col min="8514" max="8702" width="9.109375" style="212"/>
    <col min="8703" max="8703" width="3.44140625" style="212" customWidth="1"/>
    <col min="8704" max="8704" width="17.44140625" style="212" customWidth="1"/>
    <col min="8705" max="8705" width="14.33203125" style="212" customWidth="1"/>
    <col min="8706" max="8706" width="5" style="212" customWidth="1"/>
    <col min="8707" max="8707" width="5.44140625" style="212" customWidth="1"/>
    <col min="8708" max="8708" width="4.6640625" style="212" customWidth="1"/>
    <col min="8709" max="8709" width="5.21875" style="212" customWidth="1"/>
    <col min="8710" max="8714" width="4.6640625" style="212" customWidth="1"/>
    <col min="8715" max="8717" width="5" style="212" customWidth="1"/>
    <col min="8718" max="8718" width="3.33203125" style="212" customWidth="1"/>
    <col min="8719" max="8719" width="2.6640625" style="212" customWidth="1"/>
    <col min="8720" max="8720" width="3.33203125" style="212" customWidth="1"/>
    <col min="8721" max="8721" width="2.6640625" style="212" customWidth="1"/>
    <col min="8722" max="8722" width="3.33203125" style="212" customWidth="1"/>
    <col min="8723" max="8723" width="2.6640625" style="212" customWidth="1"/>
    <col min="8724" max="8724" width="3.33203125" style="212" customWidth="1"/>
    <col min="8725" max="8725" width="2.6640625" style="212" customWidth="1"/>
    <col min="8726" max="8726" width="3.33203125" style="212" customWidth="1"/>
    <col min="8727" max="8727" width="2.6640625" style="212" customWidth="1"/>
    <col min="8728" max="8728" width="3.33203125" style="212" customWidth="1"/>
    <col min="8729" max="8729" width="2.6640625" style="212" customWidth="1"/>
    <col min="8730" max="8730" width="3.33203125" style="212" customWidth="1"/>
    <col min="8731" max="8731" width="2.6640625" style="212" customWidth="1"/>
    <col min="8732" max="8732" width="3.33203125" style="212" customWidth="1"/>
    <col min="8733" max="8733" width="2.6640625" style="212" customWidth="1"/>
    <col min="8734" max="8734" width="3.33203125" style="212" customWidth="1"/>
    <col min="8735" max="8735" width="2.6640625" style="212" customWidth="1"/>
    <col min="8736" max="8736" width="3.33203125" style="212" customWidth="1"/>
    <col min="8737" max="8737" width="2.6640625" style="212" customWidth="1"/>
    <col min="8738" max="8738" width="3.33203125" style="212" customWidth="1"/>
    <col min="8739" max="8739" width="2.6640625" style="212" customWidth="1"/>
    <col min="8740" max="8740" width="2.44140625" style="212" customWidth="1"/>
    <col min="8741" max="8741" width="2.33203125" style="212" customWidth="1"/>
    <col min="8742" max="8742" width="2.44140625" style="212" customWidth="1"/>
    <col min="8743" max="8753" width="4.109375" style="212" customWidth="1"/>
    <col min="8754" max="8754" width="2.44140625" style="212" customWidth="1"/>
    <col min="8755" max="8765" width="4.109375" style="212" customWidth="1"/>
    <col min="8766" max="8766" width="5.88671875" style="212" customWidth="1"/>
    <col min="8767" max="8768" width="6.44140625" style="212" customWidth="1"/>
    <col min="8769" max="8769" width="6.6640625" style="212" customWidth="1"/>
    <col min="8770" max="8958" width="9.109375" style="212"/>
    <col min="8959" max="8959" width="3.44140625" style="212" customWidth="1"/>
    <col min="8960" max="8960" width="17.44140625" style="212" customWidth="1"/>
    <col min="8961" max="8961" width="14.33203125" style="212" customWidth="1"/>
    <col min="8962" max="8962" width="5" style="212" customWidth="1"/>
    <col min="8963" max="8963" width="5.44140625" style="212" customWidth="1"/>
    <col min="8964" max="8964" width="4.6640625" style="212" customWidth="1"/>
    <col min="8965" max="8965" width="5.21875" style="212" customWidth="1"/>
    <col min="8966" max="8970" width="4.6640625" style="212" customWidth="1"/>
    <col min="8971" max="8973" width="5" style="212" customWidth="1"/>
    <col min="8974" max="8974" width="3.33203125" style="212" customWidth="1"/>
    <col min="8975" max="8975" width="2.6640625" style="212" customWidth="1"/>
    <col min="8976" max="8976" width="3.33203125" style="212" customWidth="1"/>
    <col min="8977" max="8977" width="2.6640625" style="212" customWidth="1"/>
    <col min="8978" max="8978" width="3.33203125" style="212" customWidth="1"/>
    <col min="8979" max="8979" width="2.6640625" style="212" customWidth="1"/>
    <col min="8980" max="8980" width="3.33203125" style="212" customWidth="1"/>
    <col min="8981" max="8981" width="2.6640625" style="212" customWidth="1"/>
    <col min="8982" max="8982" width="3.33203125" style="212" customWidth="1"/>
    <col min="8983" max="8983" width="2.6640625" style="212" customWidth="1"/>
    <col min="8984" max="8984" width="3.33203125" style="212" customWidth="1"/>
    <col min="8985" max="8985" width="2.6640625" style="212" customWidth="1"/>
    <col min="8986" max="8986" width="3.33203125" style="212" customWidth="1"/>
    <col min="8987" max="8987" width="2.6640625" style="212" customWidth="1"/>
    <col min="8988" max="8988" width="3.33203125" style="212" customWidth="1"/>
    <col min="8989" max="8989" width="2.6640625" style="212" customWidth="1"/>
    <col min="8990" max="8990" width="3.33203125" style="212" customWidth="1"/>
    <col min="8991" max="8991" width="2.6640625" style="212" customWidth="1"/>
    <col min="8992" max="8992" width="3.33203125" style="212" customWidth="1"/>
    <col min="8993" max="8993" width="2.6640625" style="212" customWidth="1"/>
    <col min="8994" max="8994" width="3.33203125" style="212" customWidth="1"/>
    <col min="8995" max="8995" width="2.6640625" style="212" customWidth="1"/>
    <col min="8996" max="8996" width="2.44140625" style="212" customWidth="1"/>
    <col min="8997" max="8997" width="2.33203125" style="212" customWidth="1"/>
    <col min="8998" max="8998" width="2.44140625" style="212" customWidth="1"/>
    <col min="8999" max="9009" width="4.109375" style="212" customWidth="1"/>
    <col min="9010" max="9010" width="2.44140625" style="212" customWidth="1"/>
    <col min="9011" max="9021" width="4.109375" style="212" customWidth="1"/>
    <col min="9022" max="9022" width="5.88671875" style="212" customWidth="1"/>
    <col min="9023" max="9024" width="6.44140625" style="212" customWidth="1"/>
    <col min="9025" max="9025" width="6.6640625" style="212" customWidth="1"/>
    <col min="9026" max="9214" width="9.109375" style="212"/>
    <col min="9215" max="9215" width="3.44140625" style="212" customWidth="1"/>
    <col min="9216" max="9216" width="17.44140625" style="212" customWidth="1"/>
    <col min="9217" max="9217" width="14.33203125" style="212" customWidth="1"/>
    <col min="9218" max="9218" width="5" style="212" customWidth="1"/>
    <col min="9219" max="9219" width="5.44140625" style="212" customWidth="1"/>
    <col min="9220" max="9220" width="4.6640625" style="212" customWidth="1"/>
    <col min="9221" max="9221" width="5.21875" style="212" customWidth="1"/>
    <col min="9222" max="9226" width="4.6640625" style="212" customWidth="1"/>
    <col min="9227" max="9229" width="5" style="212" customWidth="1"/>
    <col min="9230" max="9230" width="3.33203125" style="212" customWidth="1"/>
    <col min="9231" max="9231" width="2.6640625" style="212" customWidth="1"/>
    <col min="9232" max="9232" width="3.33203125" style="212" customWidth="1"/>
    <col min="9233" max="9233" width="2.6640625" style="212" customWidth="1"/>
    <col min="9234" max="9234" width="3.33203125" style="212" customWidth="1"/>
    <col min="9235" max="9235" width="2.6640625" style="212" customWidth="1"/>
    <col min="9236" max="9236" width="3.33203125" style="212" customWidth="1"/>
    <col min="9237" max="9237" width="2.6640625" style="212" customWidth="1"/>
    <col min="9238" max="9238" width="3.33203125" style="212" customWidth="1"/>
    <col min="9239" max="9239" width="2.6640625" style="212" customWidth="1"/>
    <col min="9240" max="9240" width="3.33203125" style="212" customWidth="1"/>
    <col min="9241" max="9241" width="2.6640625" style="212" customWidth="1"/>
    <col min="9242" max="9242" width="3.33203125" style="212" customWidth="1"/>
    <col min="9243" max="9243" width="2.6640625" style="212" customWidth="1"/>
    <col min="9244" max="9244" width="3.33203125" style="212" customWidth="1"/>
    <col min="9245" max="9245" width="2.6640625" style="212" customWidth="1"/>
    <col min="9246" max="9246" width="3.33203125" style="212" customWidth="1"/>
    <col min="9247" max="9247" width="2.6640625" style="212" customWidth="1"/>
    <col min="9248" max="9248" width="3.33203125" style="212" customWidth="1"/>
    <col min="9249" max="9249" width="2.6640625" style="212" customWidth="1"/>
    <col min="9250" max="9250" width="3.33203125" style="212" customWidth="1"/>
    <col min="9251" max="9251" width="2.6640625" style="212" customWidth="1"/>
    <col min="9252" max="9252" width="2.44140625" style="212" customWidth="1"/>
    <col min="9253" max="9253" width="2.33203125" style="212" customWidth="1"/>
    <col min="9254" max="9254" width="2.44140625" style="212" customWidth="1"/>
    <col min="9255" max="9265" width="4.109375" style="212" customWidth="1"/>
    <col min="9266" max="9266" width="2.44140625" style="212" customWidth="1"/>
    <col min="9267" max="9277" width="4.109375" style="212" customWidth="1"/>
    <col min="9278" max="9278" width="5.88671875" style="212" customWidth="1"/>
    <col min="9279" max="9280" width="6.44140625" style="212" customWidth="1"/>
    <col min="9281" max="9281" width="6.6640625" style="212" customWidth="1"/>
    <col min="9282" max="9470" width="9.109375" style="212"/>
    <col min="9471" max="9471" width="3.44140625" style="212" customWidth="1"/>
    <col min="9472" max="9472" width="17.44140625" style="212" customWidth="1"/>
    <col min="9473" max="9473" width="14.33203125" style="212" customWidth="1"/>
    <col min="9474" max="9474" width="5" style="212" customWidth="1"/>
    <col min="9475" max="9475" width="5.44140625" style="212" customWidth="1"/>
    <col min="9476" max="9476" width="4.6640625" style="212" customWidth="1"/>
    <col min="9477" max="9477" width="5.21875" style="212" customWidth="1"/>
    <col min="9478" max="9482" width="4.6640625" style="212" customWidth="1"/>
    <col min="9483" max="9485" width="5" style="212" customWidth="1"/>
    <col min="9486" max="9486" width="3.33203125" style="212" customWidth="1"/>
    <col min="9487" max="9487" width="2.6640625" style="212" customWidth="1"/>
    <col min="9488" max="9488" width="3.33203125" style="212" customWidth="1"/>
    <col min="9489" max="9489" width="2.6640625" style="212" customWidth="1"/>
    <col min="9490" max="9490" width="3.33203125" style="212" customWidth="1"/>
    <col min="9491" max="9491" width="2.6640625" style="212" customWidth="1"/>
    <col min="9492" max="9492" width="3.33203125" style="212" customWidth="1"/>
    <col min="9493" max="9493" width="2.6640625" style="212" customWidth="1"/>
    <col min="9494" max="9494" width="3.33203125" style="212" customWidth="1"/>
    <col min="9495" max="9495" width="2.6640625" style="212" customWidth="1"/>
    <col min="9496" max="9496" width="3.33203125" style="212" customWidth="1"/>
    <col min="9497" max="9497" width="2.6640625" style="212" customWidth="1"/>
    <col min="9498" max="9498" width="3.33203125" style="212" customWidth="1"/>
    <col min="9499" max="9499" width="2.6640625" style="212" customWidth="1"/>
    <col min="9500" max="9500" width="3.33203125" style="212" customWidth="1"/>
    <col min="9501" max="9501" width="2.6640625" style="212" customWidth="1"/>
    <col min="9502" max="9502" width="3.33203125" style="212" customWidth="1"/>
    <col min="9503" max="9503" width="2.6640625" style="212" customWidth="1"/>
    <col min="9504" max="9504" width="3.33203125" style="212" customWidth="1"/>
    <col min="9505" max="9505" width="2.6640625" style="212" customWidth="1"/>
    <col min="9506" max="9506" width="3.33203125" style="212" customWidth="1"/>
    <col min="9507" max="9507" width="2.6640625" style="212" customWidth="1"/>
    <col min="9508" max="9508" width="2.44140625" style="212" customWidth="1"/>
    <col min="9509" max="9509" width="2.33203125" style="212" customWidth="1"/>
    <col min="9510" max="9510" width="2.44140625" style="212" customWidth="1"/>
    <col min="9511" max="9521" width="4.109375" style="212" customWidth="1"/>
    <col min="9522" max="9522" width="2.44140625" style="212" customWidth="1"/>
    <col min="9523" max="9533" width="4.109375" style="212" customWidth="1"/>
    <col min="9534" max="9534" width="5.88671875" style="212" customWidth="1"/>
    <col min="9535" max="9536" width="6.44140625" style="212" customWidth="1"/>
    <col min="9537" max="9537" width="6.6640625" style="212" customWidth="1"/>
    <col min="9538" max="9726" width="9.109375" style="212"/>
    <col min="9727" max="9727" width="3.44140625" style="212" customWidth="1"/>
    <col min="9728" max="9728" width="17.44140625" style="212" customWidth="1"/>
    <col min="9729" max="9729" width="14.33203125" style="212" customWidth="1"/>
    <col min="9730" max="9730" width="5" style="212" customWidth="1"/>
    <col min="9731" max="9731" width="5.44140625" style="212" customWidth="1"/>
    <col min="9732" max="9732" width="4.6640625" style="212" customWidth="1"/>
    <col min="9733" max="9733" width="5.21875" style="212" customWidth="1"/>
    <col min="9734" max="9738" width="4.6640625" style="212" customWidth="1"/>
    <col min="9739" max="9741" width="5" style="212" customWidth="1"/>
    <col min="9742" max="9742" width="3.33203125" style="212" customWidth="1"/>
    <col min="9743" max="9743" width="2.6640625" style="212" customWidth="1"/>
    <col min="9744" max="9744" width="3.33203125" style="212" customWidth="1"/>
    <col min="9745" max="9745" width="2.6640625" style="212" customWidth="1"/>
    <col min="9746" max="9746" width="3.33203125" style="212" customWidth="1"/>
    <col min="9747" max="9747" width="2.6640625" style="212" customWidth="1"/>
    <col min="9748" max="9748" width="3.33203125" style="212" customWidth="1"/>
    <col min="9749" max="9749" width="2.6640625" style="212" customWidth="1"/>
    <col min="9750" max="9750" width="3.33203125" style="212" customWidth="1"/>
    <col min="9751" max="9751" width="2.6640625" style="212" customWidth="1"/>
    <col min="9752" max="9752" width="3.33203125" style="212" customWidth="1"/>
    <col min="9753" max="9753" width="2.6640625" style="212" customWidth="1"/>
    <col min="9754" max="9754" width="3.33203125" style="212" customWidth="1"/>
    <col min="9755" max="9755" width="2.6640625" style="212" customWidth="1"/>
    <col min="9756" max="9756" width="3.33203125" style="212" customWidth="1"/>
    <col min="9757" max="9757" width="2.6640625" style="212" customWidth="1"/>
    <col min="9758" max="9758" width="3.33203125" style="212" customWidth="1"/>
    <col min="9759" max="9759" width="2.6640625" style="212" customWidth="1"/>
    <col min="9760" max="9760" width="3.33203125" style="212" customWidth="1"/>
    <col min="9761" max="9761" width="2.6640625" style="212" customWidth="1"/>
    <col min="9762" max="9762" width="3.33203125" style="212" customWidth="1"/>
    <col min="9763" max="9763" width="2.6640625" style="212" customWidth="1"/>
    <col min="9764" max="9764" width="2.44140625" style="212" customWidth="1"/>
    <col min="9765" max="9765" width="2.33203125" style="212" customWidth="1"/>
    <col min="9766" max="9766" width="2.44140625" style="212" customWidth="1"/>
    <col min="9767" max="9777" width="4.109375" style="212" customWidth="1"/>
    <col min="9778" max="9778" width="2.44140625" style="212" customWidth="1"/>
    <col min="9779" max="9789" width="4.109375" style="212" customWidth="1"/>
    <col min="9790" max="9790" width="5.88671875" style="212" customWidth="1"/>
    <col min="9791" max="9792" width="6.44140625" style="212" customWidth="1"/>
    <col min="9793" max="9793" width="6.6640625" style="212" customWidth="1"/>
    <col min="9794" max="9982" width="9.109375" style="212"/>
    <col min="9983" max="9983" width="3.44140625" style="212" customWidth="1"/>
    <col min="9984" max="9984" width="17.44140625" style="212" customWidth="1"/>
    <col min="9985" max="9985" width="14.33203125" style="212" customWidth="1"/>
    <col min="9986" max="9986" width="5" style="212" customWidth="1"/>
    <col min="9987" max="9987" width="5.44140625" style="212" customWidth="1"/>
    <col min="9988" max="9988" width="4.6640625" style="212" customWidth="1"/>
    <col min="9989" max="9989" width="5.21875" style="212" customWidth="1"/>
    <col min="9990" max="9994" width="4.6640625" style="212" customWidth="1"/>
    <col min="9995" max="9997" width="5" style="212" customWidth="1"/>
    <col min="9998" max="9998" width="3.33203125" style="212" customWidth="1"/>
    <col min="9999" max="9999" width="2.6640625" style="212" customWidth="1"/>
    <col min="10000" max="10000" width="3.33203125" style="212" customWidth="1"/>
    <col min="10001" max="10001" width="2.6640625" style="212" customWidth="1"/>
    <col min="10002" max="10002" width="3.33203125" style="212" customWidth="1"/>
    <col min="10003" max="10003" width="2.6640625" style="212" customWidth="1"/>
    <col min="10004" max="10004" width="3.33203125" style="212" customWidth="1"/>
    <col min="10005" max="10005" width="2.6640625" style="212" customWidth="1"/>
    <col min="10006" max="10006" width="3.33203125" style="212" customWidth="1"/>
    <col min="10007" max="10007" width="2.6640625" style="212" customWidth="1"/>
    <col min="10008" max="10008" width="3.33203125" style="212" customWidth="1"/>
    <col min="10009" max="10009" width="2.6640625" style="212" customWidth="1"/>
    <col min="10010" max="10010" width="3.33203125" style="212" customWidth="1"/>
    <col min="10011" max="10011" width="2.6640625" style="212" customWidth="1"/>
    <col min="10012" max="10012" width="3.33203125" style="212" customWidth="1"/>
    <col min="10013" max="10013" width="2.6640625" style="212" customWidth="1"/>
    <col min="10014" max="10014" width="3.33203125" style="212" customWidth="1"/>
    <col min="10015" max="10015" width="2.6640625" style="212" customWidth="1"/>
    <col min="10016" max="10016" width="3.33203125" style="212" customWidth="1"/>
    <col min="10017" max="10017" width="2.6640625" style="212" customWidth="1"/>
    <col min="10018" max="10018" width="3.33203125" style="212" customWidth="1"/>
    <col min="10019" max="10019" width="2.6640625" style="212" customWidth="1"/>
    <col min="10020" max="10020" width="2.44140625" style="212" customWidth="1"/>
    <col min="10021" max="10021" width="2.33203125" style="212" customWidth="1"/>
    <col min="10022" max="10022" width="2.44140625" style="212" customWidth="1"/>
    <col min="10023" max="10033" width="4.109375" style="212" customWidth="1"/>
    <col min="10034" max="10034" width="2.44140625" style="212" customWidth="1"/>
    <col min="10035" max="10045" width="4.109375" style="212" customWidth="1"/>
    <col min="10046" max="10046" width="5.88671875" style="212" customWidth="1"/>
    <col min="10047" max="10048" width="6.44140625" style="212" customWidth="1"/>
    <col min="10049" max="10049" width="6.6640625" style="212" customWidth="1"/>
    <col min="10050" max="10238" width="9.109375" style="212"/>
    <col min="10239" max="10239" width="3.44140625" style="212" customWidth="1"/>
    <col min="10240" max="10240" width="17.44140625" style="212" customWidth="1"/>
    <col min="10241" max="10241" width="14.33203125" style="212" customWidth="1"/>
    <col min="10242" max="10242" width="5" style="212" customWidth="1"/>
    <col min="10243" max="10243" width="5.44140625" style="212" customWidth="1"/>
    <col min="10244" max="10244" width="4.6640625" style="212" customWidth="1"/>
    <col min="10245" max="10245" width="5.21875" style="212" customWidth="1"/>
    <col min="10246" max="10250" width="4.6640625" style="212" customWidth="1"/>
    <col min="10251" max="10253" width="5" style="212" customWidth="1"/>
    <col min="10254" max="10254" width="3.33203125" style="212" customWidth="1"/>
    <col min="10255" max="10255" width="2.6640625" style="212" customWidth="1"/>
    <col min="10256" max="10256" width="3.33203125" style="212" customWidth="1"/>
    <col min="10257" max="10257" width="2.6640625" style="212" customWidth="1"/>
    <col min="10258" max="10258" width="3.33203125" style="212" customWidth="1"/>
    <col min="10259" max="10259" width="2.6640625" style="212" customWidth="1"/>
    <col min="10260" max="10260" width="3.33203125" style="212" customWidth="1"/>
    <col min="10261" max="10261" width="2.6640625" style="212" customWidth="1"/>
    <col min="10262" max="10262" width="3.33203125" style="212" customWidth="1"/>
    <col min="10263" max="10263" width="2.6640625" style="212" customWidth="1"/>
    <col min="10264" max="10264" width="3.33203125" style="212" customWidth="1"/>
    <col min="10265" max="10265" width="2.6640625" style="212" customWidth="1"/>
    <col min="10266" max="10266" width="3.33203125" style="212" customWidth="1"/>
    <col min="10267" max="10267" width="2.6640625" style="212" customWidth="1"/>
    <col min="10268" max="10268" width="3.33203125" style="212" customWidth="1"/>
    <col min="10269" max="10269" width="2.6640625" style="212" customWidth="1"/>
    <col min="10270" max="10270" width="3.33203125" style="212" customWidth="1"/>
    <col min="10271" max="10271" width="2.6640625" style="212" customWidth="1"/>
    <col min="10272" max="10272" width="3.33203125" style="212" customWidth="1"/>
    <col min="10273" max="10273" width="2.6640625" style="212" customWidth="1"/>
    <col min="10274" max="10274" width="3.33203125" style="212" customWidth="1"/>
    <col min="10275" max="10275" width="2.6640625" style="212" customWidth="1"/>
    <col min="10276" max="10276" width="2.44140625" style="212" customWidth="1"/>
    <col min="10277" max="10277" width="2.33203125" style="212" customWidth="1"/>
    <col min="10278" max="10278" width="2.44140625" style="212" customWidth="1"/>
    <col min="10279" max="10289" width="4.109375" style="212" customWidth="1"/>
    <col min="10290" max="10290" width="2.44140625" style="212" customWidth="1"/>
    <col min="10291" max="10301" width="4.109375" style="212" customWidth="1"/>
    <col min="10302" max="10302" width="5.88671875" style="212" customWidth="1"/>
    <col min="10303" max="10304" width="6.44140625" style="212" customWidth="1"/>
    <col min="10305" max="10305" width="6.6640625" style="212" customWidth="1"/>
    <col min="10306" max="10494" width="9.109375" style="212"/>
    <col min="10495" max="10495" width="3.44140625" style="212" customWidth="1"/>
    <col min="10496" max="10496" width="17.44140625" style="212" customWidth="1"/>
    <col min="10497" max="10497" width="14.33203125" style="212" customWidth="1"/>
    <col min="10498" max="10498" width="5" style="212" customWidth="1"/>
    <col min="10499" max="10499" width="5.44140625" style="212" customWidth="1"/>
    <col min="10500" max="10500" width="4.6640625" style="212" customWidth="1"/>
    <col min="10501" max="10501" width="5.21875" style="212" customWidth="1"/>
    <col min="10502" max="10506" width="4.6640625" style="212" customWidth="1"/>
    <col min="10507" max="10509" width="5" style="212" customWidth="1"/>
    <col min="10510" max="10510" width="3.33203125" style="212" customWidth="1"/>
    <col min="10511" max="10511" width="2.6640625" style="212" customWidth="1"/>
    <col min="10512" max="10512" width="3.33203125" style="212" customWidth="1"/>
    <col min="10513" max="10513" width="2.6640625" style="212" customWidth="1"/>
    <col min="10514" max="10514" width="3.33203125" style="212" customWidth="1"/>
    <col min="10515" max="10515" width="2.6640625" style="212" customWidth="1"/>
    <col min="10516" max="10516" width="3.33203125" style="212" customWidth="1"/>
    <col min="10517" max="10517" width="2.6640625" style="212" customWidth="1"/>
    <col min="10518" max="10518" width="3.33203125" style="212" customWidth="1"/>
    <col min="10519" max="10519" width="2.6640625" style="212" customWidth="1"/>
    <col min="10520" max="10520" width="3.33203125" style="212" customWidth="1"/>
    <col min="10521" max="10521" width="2.6640625" style="212" customWidth="1"/>
    <col min="10522" max="10522" width="3.33203125" style="212" customWidth="1"/>
    <col min="10523" max="10523" width="2.6640625" style="212" customWidth="1"/>
    <col min="10524" max="10524" width="3.33203125" style="212" customWidth="1"/>
    <col min="10525" max="10525" width="2.6640625" style="212" customWidth="1"/>
    <col min="10526" max="10526" width="3.33203125" style="212" customWidth="1"/>
    <col min="10527" max="10527" width="2.6640625" style="212" customWidth="1"/>
    <col min="10528" max="10528" width="3.33203125" style="212" customWidth="1"/>
    <col min="10529" max="10529" width="2.6640625" style="212" customWidth="1"/>
    <col min="10530" max="10530" width="3.33203125" style="212" customWidth="1"/>
    <col min="10531" max="10531" width="2.6640625" style="212" customWidth="1"/>
    <col min="10532" max="10532" width="2.44140625" style="212" customWidth="1"/>
    <col min="10533" max="10533" width="2.33203125" style="212" customWidth="1"/>
    <col min="10534" max="10534" width="2.44140625" style="212" customWidth="1"/>
    <col min="10535" max="10545" width="4.109375" style="212" customWidth="1"/>
    <col min="10546" max="10546" width="2.44140625" style="212" customWidth="1"/>
    <col min="10547" max="10557" width="4.109375" style="212" customWidth="1"/>
    <col min="10558" max="10558" width="5.88671875" style="212" customWidth="1"/>
    <col min="10559" max="10560" width="6.44140625" style="212" customWidth="1"/>
    <col min="10561" max="10561" width="6.6640625" style="212" customWidth="1"/>
    <col min="10562" max="10750" width="9.109375" style="212"/>
    <col min="10751" max="10751" width="3.44140625" style="212" customWidth="1"/>
    <col min="10752" max="10752" width="17.44140625" style="212" customWidth="1"/>
    <col min="10753" max="10753" width="14.33203125" style="212" customWidth="1"/>
    <col min="10754" max="10754" width="5" style="212" customWidth="1"/>
    <col min="10755" max="10755" width="5.44140625" style="212" customWidth="1"/>
    <col min="10756" max="10756" width="4.6640625" style="212" customWidth="1"/>
    <col min="10757" max="10757" width="5.21875" style="212" customWidth="1"/>
    <col min="10758" max="10762" width="4.6640625" style="212" customWidth="1"/>
    <col min="10763" max="10765" width="5" style="212" customWidth="1"/>
    <col min="10766" max="10766" width="3.33203125" style="212" customWidth="1"/>
    <col min="10767" max="10767" width="2.6640625" style="212" customWidth="1"/>
    <col min="10768" max="10768" width="3.33203125" style="212" customWidth="1"/>
    <col min="10769" max="10769" width="2.6640625" style="212" customWidth="1"/>
    <col min="10770" max="10770" width="3.33203125" style="212" customWidth="1"/>
    <col min="10771" max="10771" width="2.6640625" style="212" customWidth="1"/>
    <col min="10772" max="10772" width="3.33203125" style="212" customWidth="1"/>
    <col min="10773" max="10773" width="2.6640625" style="212" customWidth="1"/>
    <col min="10774" max="10774" width="3.33203125" style="212" customWidth="1"/>
    <col min="10775" max="10775" width="2.6640625" style="212" customWidth="1"/>
    <col min="10776" max="10776" width="3.33203125" style="212" customWidth="1"/>
    <col min="10777" max="10777" width="2.6640625" style="212" customWidth="1"/>
    <col min="10778" max="10778" width="3.33203125" style="212" customWidth="1"/>
    <col min="10779" max="10779" width="2.6640625" style="212" customWidth="1"/>
    <col min="10780" max="10780" width="3.33203125" style="212" customWidth="1"/>
    <col min="10781" max="10781" width="2.6640625" style="212" customWidth="1"/>
    <col min="10782" max="10782" width="3.33203125" style="212" customWidth="1"/>
    <col min="10783" max="10783" width="2.6640625" style="212" customWidth="1"/>
    <col min="10784" max="10784" width="3.33203125" style="212" customWidth="1"/>
    <col min="10785" max="10785" width="2.6640625" style="212" customWidth="1"/>
    <col min="10786" max="10786" width="3.33203125" style="212" customWidth="1"/>
    <col min="10787" max="10787" width="2.6640625" style="212" customWidth="1"/>
    <col min="10788" max="10788" width="2.44140625" style="212" customWidth="1"/>
    <col min="10789" max="10789" width="2.33203125" style="212" customWidth="1"/>
    <col min="10790" max="10790" width="2.44140625" style="212" customWidth="1"/>
    <col min="10791" max="10801" width="4.109375" style="212" customWidth="1"/>
    <col min="10802" max="10802" width="2.44140625" style="212" customWidth="1"/>
    <col min="10803" max="10813" width="4.109375" style="212" customWidth="1"/>
    <col min="10814" max="10814" width="5.88671875" style="212" customWidth="1"/>
    <col min="10815" max="10816" width="6.44140625" style="212" customWidth="1"/>
    <col min="10817" max="10817" width="6.6640625" style="212" customWidth="1"/>
    <col min="10818" max="11006" width="9.109375" style="212"/>
    <col min="11007" max="11007" width="3.44140625" style="212" customWidth="1"/>
    <col min="11008" max="11008" width="17.44140625" style="212" customWidth="1"/>
    <col min="11009" max="11009" width="14.33203125" style="212" customWidth="1"/>
    <col min="11010" max="11010" width="5" style="212" customWidth="1"/>
    <col min="11011" max="11011" width="5.44140625" style="212" customWidth="1"/>
    <col min="11012" max="11012" width="4.6640625" style="212" customWidth="1"/>
    <col min="11013" max="11013" width="5.21875" style="212" customWidth="1"/>
    <col min="11014" max="11018" width="4.6640625" style="212" customWidth="1"/>
    <col min="11019" max="11021" width="5" style="212" customWidth="1"/>
    <col min="11022" max="11022" width="3.33203125" style="212" customWidth="1"/>
    <col min="11023" max="11023" width="2.6640625" style="212" customWidth="1"/>
    <col min="11024" max="11024" width="3.33203125" style="212" customWidth="1"/>
    <col min="11025" max="11025" width="2.6640625" style="212" customWidth="1"/>
    <col min="11026" max="11026" width="3.33203125" style="212" customWidth="1"/>
    <col min="11027" max="11027" width="2.6640625" style="212" customWidth="1"/>
    <col min="11028" max="11028" width="3.33203125" style="212" customWidth="1"/>
    <col min="11029" max="11029" width="2.6640625" style="212" customWidth="1"/>
    <col min="11030" max="11030" width="3.33203125" style="212" customWidth="1"/>
    <col min="11031" max="11031" width="2.6640625" style="212" customWidth="1"/>
    <col min="11032" max="11032" width="3.33203125" style="212" customWidth="1"/>
    <col min="11033" max="11033" width="2.6640625" style="212" customWidth="1"/>
    <col min="11034" max="11034" width="3.33203125" style="212" customWidth="1"/>
    <col min="11035" max="11035" width="2.6640625" style="212" customWidth="1"/>
    <col min="11036" max="11036" width="3.33203125" style="212" customWidth="1"/>
    <col min="11037" max="11037" width="2.6640625" style="212" customWidth="1"/>
    <col min="11038" max="11038" width="3.33203125" style="212" customWidth="1"/>
    <col min="11039" max="11039" width="2.6640625" style="212" customWidth="1"/>
    <col min="11040" max="11040" width="3.33203125" style="212" customWidth="1"/>
    <col min="11041" max="11041" width="2.6640625" style="212" customWidth="1"/>
    <col min="11042" max="11042" width="3.33203125" style="212" customWidth="1"/>
    <col min="11043" max="11043" width="2.6640625" style="212" customWidth="1"/>
    <col min="11044" max="11044" width="2.44140625" style="212" customWidth="1"/>
    <col min="11045" max="11045" width="2.33203125" style="212" customWidth="1"/>
    <col min="11046" max="11046" width="2.44140625" style="212" customWidth="1"/>
    <col min="11047" max="11057" width="4.109375" style="212" customWidth="1"/>
    <col min="11058" max="11058" width="2.44140625" style="212" customWidth="1"/>
    <col min="11059" max="11069" width="4.109375" style="212" customWidth="1"/>
    <col min="11070" max="11070" width="5.88671875" style="212" customWidth="1"/>
    <col min="11071" max="11072" width="6.44140625" style="212" customWidth="1"/>
    <col min="11073" max="11073" width="6.6640625" style="212" customWidth="1"/>
    <col min="11074" max="11262" width="9.109375" style="212"/>
    <col min="11263" max="11263" width="3.44140625" style="212" customWidth="1"/>
    <col min="11264" max="11264" width="17.44140625" style="212" customWidth="1"/>
    <col min="11265" max="11265" width="14.33203125" style="212" customWidth="1"/>
    <col min="11266" max="11266" width="5" style="212" customWidth="1"/>
    <col min="11267" max="11267" width="5.44140625" style="212" customWidth="1"/>
    <col min="11268" max="11268" width="4.6640625" style="212" customWidth="1"/>
    <col min="11269" max="11269" width="5.21875" style="212" customWidth="1"/>
    <col min="11270" max="11274" width="4.6640625" style="212" customWidth="1"/>
    <col min="11275" max="11277" width="5" style="212" customWidth="1"/>
    <col min="11278" max="11278" width="3.33203125" style="212" customWidth="1"/>
    <col min="11279" max="11279" width="2.6640625" style="212" customWidth="1"/>
    <col min="11280" max="11280" width="3.33203125" style="212" customWidth="1"/>
    <col min="11281" max="11281" width="2.6640625" style="212" customWidth="1"/>
    <col min="11282" max="11282" width="3.33203125" style="212" customWidth="1"/>
    <col min="11283" max="11283" width="2.6640625" style="212" customWidth="1"/>
    <col min="11284" max="11284" width="3.33203125" style="212" customWidth="1"/>
    <col min="11285" max="11285" width="2.6640625" style="212" customWidth="1"/>
    <col min="11286" max="11286" width="3.33203125" style="212" customWidth="1"/>
    <col min="11287" max="11287" width="2.6640625" style="212" customWidth="1"/>
    <col min="11288" max="11288" width="3.33203125" style="212" customWidth="1"/>
    <col min="11289" max="11289" width="2.6640625" style="212" customWidth="1"/>
    <col min="11290" max="11290" width="3.33203125" style="212" customWidth="1"/>
    <col min="11291" max="11291" width="2.6640625" style="212" customWidth="1"/>
    <col min="11292" max="11292" width="3.33203125" style="212" customWidth="1"/>
    <col min="11293" max="11293" width="2.6640625" style="212" customWidth="1"/>
    <col min="11294" max="11294" width="3.33203125" style="212" customWidth="1"/>
    <col min="11295" max="11295" width="2.6640625" style="212" customWidth="1"/>
    <col min="11296" max="11296" width="3.33203125" style="212" customWidth="1"/>
    <col min="11297" max="11297" width="2.6640625" style="212" customWidth="1"/>
    <col min="11298" max="11298" width="3.33203125" style="212" customWidth="1"/>
    <col min="11299" max="11299" width="2.6640625" style="212" customWidth="1"/>
    <col min="11300" max="11300" width="2.44140625" style="212" customWidth="1"/>
    <col min="11301" max="11301" width="2.33203125" style="212" customWidth="1"/>
    <col min="11302" max="11302" width="2.44140625" style="212" customWidth="1"/>
    <col min="11303" max="11313" width="4.109375" style="212" customWidth="1"/>
    <col min="11314" max="11314" width="2.44140625" style="212" customWidth="1"/>
    <col min="11315" max="11325" width="4.109375" style="212" customWidth="1"/>
    <col min="11326" max="11326" width="5.88671875" style="212" customWidth="1"/>
    <col min="11327" max="11328" width="6.44140625" style="212" customWidth="1"/>
    <col min="11329" max="11329" width="6.6640625" style="212" customWidth="1"/>
    <col min="11330" max="11518" width="9.109375" style="212"/>
    <col min="11519" max="11519" width="3.44140625" style="212" customWidth="1"/>
    <col min="11520" max="11520" width="17.44140625" style="212" customWidth="1"/>
    <col min="11521" max="11521" width="14.33203125" style="212" customWidth="1"/>
    <col min="11522" max="11522" width="5" style="212" customWidth="1"/>
    <col min="11523" max="11523" width="5.44140625" style="212" customWidth="1"/>
    <col min="11524" max="11524" width="4.6640625" style="212" customWidth="1"/>
    <col min="11525" max="11525" width="5.21875" style="212" customWidth="1"/>
    <col min="11526" max="11530" width="4.6640625" style="212" customWidth="1"/>
    <col min="11531" max="11533" width="5" style="212" customWidth="1"/>
    <col min="11534" max="11534" width="3.33203125" style="212" customWidth="1"/>
    <col min="11535" max="11535" width="2.6640625" style="212" customWidth="1"/>
    <col min="11536" max="11536" width="3.33203125" style="212" customWidth="1"/>
    <col min="11537" max="11537" width="2.6640625" style="212" customWidth="1"/>
    <col min="11538" max="11538" width="3.33203125" style="212" customWidth="1"/>
    <col min="11539" max="11539" width="2.6640625" style="212" customWidth="1"/>
    <col min="11540" max="11540" width="3.33203125" style="212" customWidth="1"/>
    <col min="11541" max="11541" width="2.6640625" style="212" customWidth="1"/>
    <col min="11542" max="11542" width="3.33203125" style="212" customWidth="1"/>
    <col min="11543" max="11543" width="2.6640625" style="212" customWidth="1"/>
    <col min="11544" max="11544" width="3.33203125" style="212" customWidth="1"/>
    <col min="11545" max="11545" width="2.6640625" style="212" customWidth="1"/>
    <col min="11546" max="11546" width="3.33203125" style="212" customWidth="1"/>
    <col min="11547" max="11547" width="2.6640625" style="212" customWidth="1"/>
    <col min="11548" max="11548" width="3.33203125" style="212" customWidth="1"/>
    <col min="11549" max="11549" width="2.6640625" style="212" customWidth="1"/>
    <col min="11550" max="11550" width="3.33203125" style="212" customWidth="1"/>
    <col min="11551" max="11551" width="2.6640625" style="212" customWidth="1"/>
    <col min="11552" max="11552" width="3.33203125" style="212" customWidth="1"/>
    <col min="11553" max="11553" width="2.6640625" style="212" customWidth="1"/>
    <col min="11554" max="11554" width="3.33203125" style="212" customWidth="1"/>
    <col min="11555" max="11555" width="2.6640625" style="212" customWidth="1"/>
    <col min="11556" max="11556" width="2.44140625" style="212" customWidth="1"/>
    <col min="11557" max="11557" width="2.33203125" style="212" customWidth="1"/>
    <col min="11558" max="11558" width="2.44140625" style="212" customWidth="1"/>
    <col min="11559" max="11569" width="4.109375" style="212" customWidth="1"/>
    <col min="11570" max="11570" width="2.44140625" style="212" customWidth="1"/>
    <col min="11571" max="11581" width="4.109375" style="212" customWidth="1"/>
    <col min="11582" max="11582" width="5.88671875" style="212" customWidth="1"/>
    <col min="11583" max="11584" width="6.44140625" style="212" customWidth="1"/>
    <col min="11585" max="11585" width="6.6640625" style="212" customWidth="1"/>
    <col min="11586" max="11774" width="9.109375" style="212"/>
    <col min="11775" max="11775" width="3.44140625" style="212" customWidth="1"/>
    <col min="11776" max="11776" width="17.44140625" style="212" customWidth="1"/>
    <col min="11777" max="11777" width="14.33203125" style="212" customWidth="1"/>
    <col min="11778" max="11778" width="5" style="212" customWidth="1"/>
    <col min="11779" max="11779" width="5.44140625" style="212" customWidth="1"/>
    <col min="11780" max="11780" width="4.6640625" style="212" customWidth="1"/>
    <col min="11781" max="11781" width="5.21875" style="212" customWidth="1"/>
    <col min="11782" max="11786" width="4.6640625" style="212" customWidth="1"/>
    <col min="11787" max="11789" width="5" style="212" customWidth="1"/>
    <col min="11790" max="11790" width="3.33203125" style="212" customWidth="1"/>
    <col min="11791" max="11791" width="2.6640625" style="212" customWidth="1"/>
    <col min="11792" max="11792" width="3.33203125" style="212" customWidth="1"/>
    <col min="11793" max="11793" width="2.6640625" style="212" customWidth="1"/>
    <col min="11794" max="11794" width="3.33203125" style="212" customWidth="1"/>
    <col min="11795" max="11795" width="2.6640625" style="212" customWidth="1"/>
    <col min="11796" max="11796" width="3.33203125" style="212" customWidth="1"/>
    <col min="11797" max="11797" width="2.6640625" style="212" customWidth="1"/>
    <col min="11798" max="11798" width="3.33203125" style="212" customWidth="1"/>
    <col min="11799" max="11799" width="2.6640625" style="212" customWidth="1"/>
    <col min="11800" max="11800" width="3.33203125" style="212" customWidth="1"/>
    <col min="11801" max="11801" width="2.6640625" style="212" customWidth="1"/>
    <col min="11802" max="11802" width="3.33203125" style="212" customWidth="1"/>
    <col min="11803" max="11803" width="2.6640625" style="212" customWidth="1"/>
    <col min="11804" max="11804" width="3.33203125" style="212" customWidth="1"/>
    <col min="11805" max="11805" width="2.6640625" style="212" customWidth="1"/>
    <col min="11806" max="11806" width="3.33203125" style="212" customWidth="1"/>
    <col min="11807" max="11807" width="2.6640625" style="212" customWidth="1"/>
    <col min="11808" max="11808" width="3.33203125" style="212" customWidth="1"/>
    <col min="11809" max="11809" width="2.6640625" style="212" customWidth="1"/>
    <col min="11810" max="11810" width="3.33203125" style="212" customWidth="1"/>
    <col min="11811" max="11811" width="2.6640625" style="212" customWidth="1"/>
    <col min="11812" max="11812" width="2.44140625" style="212" customWidth="1"/>
    <col min="11813" max="11813" width="2.33203125" style="212" customWidth="1"/>
    <col min="11814" max="11814" width="2.44140625" style="212" customWidth="1"/>
    <col min="11815" max="11825" width="4.109375" style="212" customWidth="1"/>
    <col min="11826" max="11826" width="2.44140625" style="212" customWidth="1"/>
    <col min="11827" max="11837" width="4.109375" style="212" customWidth="1"/>
    <col min="11838" max="11838" width="5.88671875" style="212" customWidth="1"/>
    <col min="11839" max="11840" width="6.44140625" style="212" customWidth="1"/>
    <col min="11841" max="11841" width="6.6640625" style="212" customWidth="1"/>
    <col min="11842" max="12030" width="9.109375" style="212"/>
    <col min="12031" max="12031" width="3.44140625" style="212" customWidth="1"/>
    <col min="12032" max="12032" width="17.44140625" style="212" customWidth="1"/>
    <col min="12033" max="12033" width="14.33203125" style="212" customWidth="1"/>
    <col min="12034" max="12034" width="5" style="212" customWidth="1"/>
    <col min="12035" max="12035" width="5.44140625" style="212" customWidth="1"/>
    <col min="12036" max="12036" width="4.6640625" style="212" customWidth="1"/>
    <col min="12037" max="12037" width="5.21875" style="212" customWidth="1"/>
    <col min="12038" max="12042" width="4.6640625" style="212" customWidth="1"/>
    <col min="12043" max="12045" width="5" style="212" customWidth="1"/>
    <col min="12046" max="12046" width="3.33203125" style="212" customWidth="1"/>
    <col min="12047" max="12047" width="2.6640625" style="212" customWidth="1"/>
    <col min="12048" max="12048" width="3.33203125" style="212" customWidth="1"/>
    <col min="12049" max="12049" width="2.6640625" style="212" customWidth="1"/>
    <col min="12050" max="12050" width="3.33203125" style="212" customWidth="1"/>
    <col min="12051" max="12051" width="2.6640625" style="212" customWidth="1"/>
    <col min="12052" max="12052" width="3.33203125" style="212" customWidth="1"/>
    <col min="12053" max="12053" width="2.6640625" style="212" customWidth="1"/>
    <col min="12054" max="12054" width="3.33203125" style="212" customWidth="1"/>
    <col min="12055" max="12055" width="2.6640625" style="212" customWidth="1"/>
    <col min="12056" max="12056" width="3.33203125" style="212" customWidth="1"/>
    <col min="12057" max="12057" width="2.6640625" style="212" customWidth="1"/>
    <col min="12058" max="12058" width="3.33203125" style="212" customWidth="1"/>
    <col min="12059" max="12059" width="2.6640625" style="212" customWidth="1"/>
    <col min="12060" max="12060" width="3.33203125" style="212" customWidth="1"/>
    <col min="12061" max="12061" width="2.6640625" style="212" customWidth="1"/>
    <col min="12062" max="12062" width="3.33203125" style="212" customWidth="1"/>
    <col min="12063" max="12063" width="2.6640625" style="212" customWidth="1"/>
    <col min="12064" max="12064" width="3.33203125" style="212" customWidth="1"/>
    <col min="12065" max="12065" width="2.6640625" style="212" customWidth="1"/>
    <col min="12066" max="12066" width="3.33203125" style="212" customWidth="1"/>
    <col min="12067" max="12067" width="2.6640625" style="212" customWidth="1"/>
    <col min="12068" max="12068" width="2.44140625" style="212" customWidth="1"/>
    <col min="12069" max="12069" width="2.33203125" style="212" customWidth="1"/>
    <col min="12070" max="12070" width="2.44140625" style="212" customWidth="1"/>
    <col min="12071" max="12081" width="4.109375" style="212" customWidth="1"/>
    <col min="12082" max="12082" width="2.44140625" style="212" customWidth="1"/>
    <col min="12083" max="12093" width="4.109375" style="212" customWidth="1"/>
    <col min="12094" max="12094" width="5.88671875" style="212" customWidth="1"/>
    <col min="12095" max="12096" width="6.44140625" style="212" customWidth="1"/>
    <col min="12097" max="12097" width="6.6640625" style="212" customWidth="1"/>
    <col min="12098" max="12286" width="9.109375" style="212"/>
    <col min="12287" max="12287" width="3.44140625" style="212" customWidth="1"/>
    <col min="12288" max="12288" width="17.44140625" style="212" customWidth="1"/>
    <col min="12289" max="12289" width="14.33203125" style="212" customWidth="1"/>
    <col min="12290" max="12290" width="5" style="212" customWidth="1"/>
    <col min="12291" max="12291" width="5.44140625" style="212" customWidth="1"/>
    <col min="12292" max="12292" width="4.6640625" style="212" customWidth="1"/>
    <col min="12293" max="12293" width="5.21875" style="212" customWidth="1"/>
    <col min="12294" max="12298" width="4.6640625" style="212" customWidth="1"/>
    <col min="12299" max="12301" width="5" style="212" customWidth="1"/>
    <col min="12302" max="12302" width="3.33203125" style="212" customWidth="1"/>
    <col min="12303" max="12303" width="2.6640625" style="212" customWidth="1"/>
    <col min="12304" max="12304" width="3.33203125" style="212" customWidth="1"/>
    <col min="12305" max="12305" width="2.6640625" style="212" customWidth="1"/>
    <col min="12306" max="12306" width="3.33203125" style="212" customWidth="1"/>
    <col min="12307" max="12307" width="2.6640625" style="212" customWidth="1"/>
    <col min="12308" max="12308" width="3.33203125" style="212" customWidth="1"/>
    <col min="12309" max="12309" width="2.6640625" style="212" customWidth="1"/>
    <col min="12310" max="12310" width="3.33203125" style="212" customWidth="1"/>
    <col min="12311" max="12311" width="2.6640625" style="212" customWidth="1"/>
    <col min="12312" max="12312" width="3.33203125" style="212" customWidth="1"/>
    <col min="12313" max="12313" width="2.6640625" style="212" customWidth="1"/>
    <col min="12314" max="12314" width="3.33203125" style="212" customWidth="1"/>
    <col min="12315" max="12315" width="2.6640625" style="212" customWidth="1"/>
    <col min="12316" max="12316" width="3.33203125" style="212" customWidth="1"/>
    <col min="12317" max="12317" width="2.6640625" style="212" customWidth="1"/>
    <col min="12318" max="12318" width="3.33203125" style="212" customWidth="1"/>
    <col min="12319" max="12319" width="2.6640625" style="212" customWidth="1"/>
    <col min="12320" max="12320" width="3.33203125" style="212" customWidth="1"/>
    <col min="12321" max="12321" width="2.6640625" style="212" customWidth="1"/>
    <col min="12322" max="12322" width="3.33203125" style="212" customWidth="1"/>
    <col min="12323" max="12323" width="2.6640625" style="212" customWidth="1"/>
    <col min="12324" max="12324" width="2.44140625" style="212" customWidth="1"/>
    <col min="12325" max="12325" width="2.33203125" style="212" customWidth="1"/>
    <col min="12326" max="12326" width="2.44140625" style="212" customWidth="1"/>
    <col min="12327" max="12337" width="4.109375" style="212" customWidth="1"/>
    <col min="12338" max="12338" width="2.44140625" style="212" customWidth="1"/>
    <col min="12339" max="12349" width="4.109375" style="212" customWidth="1"/>
    <col min="12350" max="12350" width="5.88671875" style="212" customWidth="1"/>
    <col min="12351" max="12352" width="6.44140625" style="212" customWidth="1"/>
    <col min="12353" max="12353" width="6.6640625" style="212" customWidth="1"/>
    <col min="12354" max="12542" width="9.109375" style="212"/>
    <col min="12543" max="12543" width="3.44140625" style="212" customWidth="1"/>
    <col min="12544" max="12544" width="17.44140625" style="212" customWidth="1"/>
    <col min="12545" max="12545" width="14.33203125" style="212" customWidth="1"/>
    <col min="12546" max="12546" width="5" style="212" customWidth="1"/>
    <col min="12547" max="12547" width="5.44140625" style="212" customWidth="1"/>
    <col min="12548" max="12548" width="4.6640625" style="212" customWidth="1"/>
    <col min="12549" max="12549" width="5.21875" style="212" customWidth="1"/>
    <col min="12550" max="12554" width="4.6640625" style="212" customWidth="1"/>
    <col min="12555" max="12557" width="5" style="212" customWidth="1"/>
    <col min="12558" max="12558" width="3.33203125" style="212" customWidth="1"/>
    <col min="12559" max="12559" width="2.6640625" style="212" customWidth="1"/>
    <col min="12560" max="12560" width="3.33203125" style="212" customWidth="1"/>
    <col min="12561" max="12561" width="2.6640625" style="212" customWidth="1"/>
    <col min="12562" max="12562" width="3.33203125" style="212" customWidth="1"/>
    <col min="12563" max="12563" width="2.6640625" style="212" customWidth="1"/>
    <col min="12564" max="12564" width="3.33203125" style="212" customWidth="1"/>
    <col min="12565" max="12565" width="2.6640625" style="212" customWidth="1"/>
    <col min="12566" max="12566" width="3.33203125" style="212" customWidth="1"/>
    <col min="12567" max="12567" width="2.6640625" style="212" customWidth="1"/>
    <col min="12568" max="12568" width="3.33203125" style="212" customWidth="1"/>
    <col min="12569" max="12569" width="2.6640625" style="212" customWidth="1"/>
    <col min="12570" max="12570" width="3.33203125" style="212" customWidth="1"/>
    <col min="12571" max="12571" width="2.6640625" style="212" customWidth="1"/>
    <col min="12572" max="12572" width="3.33203125" style="212" customWidth="1"/>
    <col min="12573" max="12573" width="2.6640625" style="212" customWidth="1"/>
    <col min="12574" max="12574" width="3.33203125" style="212" customWidth="1"/>
    <col min="12575" max="12575" width="2.6640625" style="212" customWidth="1"/>
    <col min="12576" max="12576" width="3.33203125" style="212" customWidth="1"/>
    <col min="12577" max="12577" width="2.6640625" style="212" customWidth="1"/>
    <col min="12578" max="12578" width="3.33203125" style="212" customWidth="1"/>
    <col min="12579" max="12579" width="2.6640625" style="212" customWidth="1"/>
    <col min="12580" max="12580" width="2.44140625" style="212" customWidth="1"/>
    <col min="12581" max="12581" width="2.33203125" style="212" customWidth="1"/>
    <col min="12582" max="12582" width="2.44140625" style="212" customWidth="1"/>
    <col min="12583" max="12593" width="4.109375" style="212" customWidth="1"/>
    <col min="12594" max="12594" width="2.44140625" style="212" customWidth="1"/>
    <col min="12595" max="12605" width="4.109375" style="212" customWidth="1"/>
    <col min="12606" max="12606" width="5.88671875" style="212" customWidth="1"/>
    <col min="12607" max="12608" width="6.44140625" style="212" customWidth="1"/>
    <col min="12609" max="12609" width="6.6640625" style="212" customWidth="1"/>
    <col min="12610" max="12798" width="9.109375" style="212"/>
    <col min="12799" max="12799" width="3.44140625" style="212" customWidth="1"/>
    <col min="12800" max="12800" width="17.44140625" style="212" customWidth="1"/>
    <col min="12801" max="12801" width="14.33203125" style="212" customWidth="1"/>
    <col min="12802" max="12802" width="5" style="212" customWidth="1"/>
    <col min="12803" max="12803" width="5.44140625" style="212" customWidth="1"/>
    <col min="12804" max="12804" width="4.6640625" style="212" customWidth="1"/>
    <col min="12805" max="12805" width="5.21875" style="212" customWidth="1"/>
    <col min="12806" max="12810" width="4.6640625" style="212" customWidth="1"/>
    <col min="12811" max="12813" width="5" style="212" customWidth="1"/>
    <col min="12814" max="12814" width="3.33203125" style="212" customWidth="1"/>
    <col min="12815" max="12815" width="2.6640625" style="212" customWidth="1"/>
    <col min="12816" max="12816" width="3.33203125" style="212" customWidth="1"/>
    <col min="12817" max="12817" width="2.6640625" style="212" customWidth="1"/>
    <col min="12818" max="12818" width="3.33203125" style="212" customWidth="1"/>
    <col min="12819" max="12819" width="2.6640625" style="212" customWidth="1"/>
    <col min="12820" max="12820" width="3.33203125" style="212" customWidth="1"/>
    <col min="12821" max="12821" width="2.6640625" style="212" customWidth="1"/>
    <col min="12822" max="12822" width="3.33203125" style="212" customWidth="1"/>
    <col min="12823" max="12823" width="2.6640625" style="212" customWidth="1"/>
    <col min="12824" max="12824" width="3.33203125" style="212" customWidth="1"/>
    <col min="12825" max="12825" width="2.6640625" style="212" customWidth="1"/>
    <col min="12826" max="12826" width="3.33203125" style="212" customWidth="1"/>
    <col min="12827" max="12827" width="2.6640625" style="212" customWidth="1"/>
    <col min="12828" max="12828" width="3.33203125" style="212" customWidth="1"/>
    <col min="12829" max="12829" width="2.6640625" style="212" customWidth="1"/>
    <col min="12830" max="12830" width="3.33203125" style="212" customWidth="1"/>
    <col min="12831" max="12831" width="2.6640625" style="212" customWidth="1"/>
    <col min="12832" max="12832" width="3.33203125" style="212" customWidth="1"/>
    <col min="12833" max="12833" width="2.6640625" style="212" customWidth="1"/>
    <col min="12834" max="12834" width="3.33203125" style="212" customWidth="1"/>
    <col min="12835" max="12835" width="2.6640625" style="212" customWidth="1"/>
    <col min="12836" max="12836" width="2.44140625" style="212" customWidth="1"/>
    <col min="12837" max="12837" width="2.33203125" style="212" customWidth="1"/>
    <col min="12838" max="12838" width="2.44140625" style="212" customWidth="1"/>
    <col min="12839" max="12849" width="4.109375" style="212" customWidth="1"/>
    <col min="12850" max="12850" width="2.44140625" style="212" customWidth="1"/>
    <col min="12851" max="12861" width="4.109375" style="212" customWidth="1"/>
    <col min="12862" max="12862" width="5.88671875" style="212" customWidth="1"/>
    <col min="12863" max="12864" width="6.44140625" style="212" customWidth="1"/>
    <col min="12865" max="12865" width="6.6640625" style="212" customWidth="1"/>
    <col min="12866" max="13054" width="9.109375" style="212"/>
    <col min="13055" max="13055" width="3.44140625" style="212" customWidth="1"/>
    <col min="13056" max="13056" width="17.44140625" style="212" customWidth="1"/>
    <col min="13057" max="13057" width="14.33203125" style="212" customWidth="1"/>
    <col min="13058" max="13058" width="5" style="212" customWidth="1"/>
    <col min="13059" max="13059" width="5.44140625" style="212" customWidth="1"/>
    <col min="13060" max="13060" width="4.6640625" style="212" customWidth="1"/>
    <col min="13061" max="13061" width="5.21875" style="212" customWidth="1"/>
    <col min="13062" max="13066" width="4.6640625" style="212" customWidth="1"/>
    <col min="13067" max="13069" width="5" style="212" customWidth="1"/>
    <col min="13070" max="13070" width="3.33203125" style="212" customWidth="1"/>
    <col min="13071" max="13071" width="2.6640625" style="212" customWidth="1"/>
    <col min="13072" max="13072" width="3.33203125" style="212" customWidth="1"/>
    <col min="13073" max="13073" width="2.6640625" style="212" customWidth="1"/>
    <col min="13074" max="13074" width="3.33203125" style="212" customWidth="1"/>
    <col min="13075" max="13075" width="2.6640625" style="212" customWidth="1"/>
    <col min="13076" max="13076" width="3.33203125" style="212" customWidth="1"/>
    <col min="13077" max="13077" width="2.6640625" style="212" customWidth="1"/>
    <col min="13078" max="13078" width="3.33203125" style="212" customWidth="1"/>
    <col min="13079" max="13079" width="2.6640625" style="212" customWidth="1"/>
    <col min="13080" max="13080" width="3.33203125" style="212" customWidth="1"/>
    <col min="13081" max="13081" width="2.6640625" style="212" customWidth="1"/>
    <col min="13082" max="13082" width="3.33203125" style="212" customWidth="1"/>
    <col min="13083" max="13083" width="2.6640625" style="212" customWidth="1"/>
    <col min="13084" max="13084" width="3.33203125" style="212" customWidth="1"/>
    <col min="13085" max="13085" width="2.6640625" style="212" customWidth="1"/>
    <col min="13086" max="13086" width="3.33203125" style="212" customWidth="1"/>
    <col min="13087" max="13087" width="2.6640625" style="212" customWidth="1"/>
    <col min="13088" max="13088" width="3.33203125" style="212" customWidth="1"/>
    <col min="13089" max="13089" width="2.6640625" style="212" customWidth="1"/>
    <col min="13090" max="13090" width="3.33203125" style="212" customWidth="1"/>
    <col min="13091" max="13091" width="2.6640625" style="212" customWidth="1"/>
    <col min="13092" max="13092" width="2.44140625" style="212" customWidth="1"/>
    <col min="13093" max="13093" width="2.33203125" style="212" customWidth="1"/>
    <col min="13094" max="13094" width="2.44140625" style="212" customWidth="1"/>
    <col min="13095" max="13105" width="4.109375" style="212" customWidth="1"/>
    <col min="13106" max="13106" width="2.44140625" style="212" customWidth="1"/>
    <col min="13107" max="13117" width="4.109375" style="212" customWidth="1"/>
    <col min="13118" max="13118" width="5.88671875" style="212" customWidth="1"/>
    <col min="13119" max="13120" width="6.44140625" style="212" customWidth="1"/>
    <col min="13121" max="13121" width="6.6640625" style="212" customWidth="1"/>
    <col min="13122" max="13310" width="9.109375" style="212"/>
    <col min="13311" max="13311" width="3.44140625" style="212" customWidth="1"/>
    <col min="13312" max="13312" width="17.44140625" style="212" customWidth="1"/>
    <col min="13313" max="13313" width="14.33203125" style="212" customWidth="1"/>
    <col min="13314" max="13314" width="5" style="212" customWidth="1"/>
    <col min="13315" max="13315" width="5.44140625" style="212" customWidth="1"/>
    <col min="13316" max="13316" width="4.6640625" style="212" customWidth="1"/>
    <col min="13317" max="13317" width="5.21875" style="212" customWidth="1"/>
    <col min="13318" max="13322" width="4.6640625" style="212" customWidth="1"/>
    <col min="13323" max="13325" width="5" style="212" customWidth="1"/>
    <col min="13326" max="13326" width="3.33203125" style="212" customWidth="1"/>
    <col min="13327" max="13327" width="2.6640625" style="212" customWidth="1"/>
    <col min="13328" max="13328" width="3.33203125" style="212" customWidth="1"/>
    <col min="13329" max="13329" width="2.6640625" style="212" customWidth="1"/>
    <col min="13330" max="13330" width="3.33203125" style="212" customWidth="1"/>
    <col min="13331" max="13331" width="2.6640625" style="212" customWidth="1"/>
    <col min="13332" max="13332" width="3.33203125" style="212" customWidth="1"/>
    <col min="13333" max="13333" width="2.6640625" style="212" customWidth="1"/>
    <col min="13334" max="13334" width="3.33203125" style="212" customWidth="1"/>
    <col min="13335" max="13335" width="2.6640625" style="212" customWidth="1"/>
    <col min="13336" max="13336" width="3.33203125" style="212" customWidth="1"/>
    <col min="13337" max="13337" width="2.6640625" style="212" customWidth="1"/>
    <col min="13338" max="13338" width="3.33203125" style="212" customWidth="1"/>
    <col min="13339" max="13339" width="2.6640625" style="212" customWidth="1"/>
    <col min="13340" max="13340" width="3.33203125" style="212" customWidth="1"/>
    <col min="13341" max="13341" width="2.6640625" style="212" customWidth="1"/>
    <col min="13342" max="13342" width="3.33203125" style="212" customWidth="1"/>
    <col min="13343" max="13343" width="2.6640625" style="212" customWidth="1"/>
    <col min="13344" max="13344" width="3.33203125" style="212" customWidth="1"/>
    <col min="13345" max="13345" width="2.6640625" style="212" customWidth="1"/>
    <col min="13346" max="13346" width="3.33203125" style="212" customWidth="1"/>
    <col min="13347" max="13347" width="2.6640625" style="212" customWidth="1"/>
    <col min="13348" max="13348" width="2.44140625" style="212" customWidth="1"/>
    <col min="13349" max="13349" width="2.33203125" style="212" customWidth="1"/>
    <col min="13350" max="13350" width="2.44140625" style="212" customWidth="1"/>
    <col min="13351" max="13361" width="4.109375" style="212" customWidth="1"/>
    <col min="13362" max="13362" width="2.44140625" style="212" customWidth="1"/>
    <col min="13363" max="13373" width="4.109375" style="212" customWidth="1"/>
    <col min="13374" max="13374" width="5.88671875" style="212" customWidth="1"/>
    <col min="13375" max="13376" width="6.44140625" style="212" customWidth="1"/>
    <col min="13377" max="13377" width="6.6640625" style="212" customWidth="1"/>
    <col min="13378" max="13566" width="9.109375" style="212"/>
    <col min="13567" max="13567" width="3.44140625" style="212" customWidth="1"/>
    <col min="13568" max="13568" width="17.44140625" style="212" customWidth="1"/>
    <col min="13569" max="13569" width="14.33203125" style="212" customWidth="1"/>
    <col min="13570" max="13570" width="5" style="212" customWidth="1"/>
    <col min="13571" max="13571" width="5.44140625" style="212" customWidth="1"/>
    <col min="13572" max="13572" width="4.6640625" style="212" customWidth="1"/>
    <col min="13573" max="13573" width="5.21875" style="212" customWidth="1"/>
    <col min="13574" max="13578" width="4.6640625" style="212" customWidth="1"/>
    <col min="13579" max="13581" width="5" style="212" customWidth="1"/>
    <col min="13582" max="13582" width="3.33203125" style="212" customWidth="1"/>
    <col min="13583" max="13583" width="2.6640625" style="212" customWidth="1"/>
    <col min="13584" max="13584" width="3.33203125" style="212" customWidth="1"/>
    <col min="13585" max="13585" width="2.6640625" style="212" customWidth="1"/>
    <col min="13586" max="13586" width="3.33203125" style="212" customWidth="1"/>
    <col min="13587" max="13587" width="2.6640625" style="212" customWidth="1"/>
    <col min="13588" max="13588" width="3.33203125" style="212" customWidth="1"/>
    <col min="13589" max="13589" width="2.6640625" style="212" customWidth="1"/>
    <col min="13590" max="13590" width="3.33203125" style="212" customWidth="1"/>
    <col min="13591" max="13591" width="2.6640625" style="212" customWidth="1"/>
    <col min="13592" max="13592" width="3.33203125" style="212" customWidth="1"/>
    <col min="13593" max="13593" width="2.6640625" style="212" customWidth="1"/>
    <col min="13594" max="13594" width="3.33203125" style="212" customWidth="1"/>
    <col min="13595" max="13595" width="2.6640625" style="212" customWidth="1"/>
    <col min="13596" max="13596" width="3.33203125" style="212" customWidth="1"/>
    <col min="13597" max="13597" width="2.6640625" style="212" customWidth="1"/>
    <col min="13598" max="13598" width="3.33203125" style="212" customWidth="1"/>
    <col min="13599" max="13599" width="2.6640625" style="212" customWidth="1"/>
    <col min="13600" max="13600" width="3.33203125" style="212" customWidth="1"/>
    <col min="13601" max="13601" width="2.6640625" style="212" customWidth="1"/>
    <col min="13602" max="13602" width="3.33203125" style="212" customWidth="1"/>
    <col min="13603" max="13603" width="2.6640625" style="212" customWidth="1"/>
    <col min="13604" max="13604" width="2.44140625" style="212" customWidth="1"/>
    <col min="13605" max="13605" width="2.33203125" style="212" customWidth="1"/>
    <col min="13606" max="13606" width="2.44140625" style="212" customWidth="1"/>
    <col min="13607" max="13617" width="4.109375" style="212" customWidth="1"/>
    <col min="13618" max="13618" width="2.44140625" style="212" customWidth="1"/>
    <col min="13619" max="13629" width="4.109375" style="212" customWidth="1"/>
    <col min="13630" max="13630" width="5.88671875" style="212" customWidth="1"/>
    <col min="13631" max="13632" width="6.44140625" style="212" customWidth="1"/>
    <col min="13633" max="13633" width="6.6640625" style="212" customWidth="1"/>
    <col min="13634" max="13822" width="9.109375" style="212"/>
    <col min="13823" max="13823" width="3.44140625" style="212" customWidth="1"/>
    <col min="13824" max="13824" width="17.44140625" style="212" customWidth="1"/>
    <col min="13825" max="13825" width="14.33203125" style="212" customWidth="1"/>
    <col min="13826" max="13826" width="5" style="212" customWidth="1"/>
    <col min="13827" max="13827" width="5.44140625" style="212" customWidth="1"/>
    <col min="13828" max="13828" width="4.6640625" style="212" customWidth="1"/>
    <col min="13829" max="13829" width="5.21875" style="212" customWidth="1"/>
    <col min="13830" max="13834" width="4.6640625" style="212" customWidth="1"/>
    <col min="13835" max="13837" width="5" style="212" customWidth="1"/>
    <col min="13838" max="13838" width="3.33203125" style="212" customWidth="1"/>
    <col min="13839" max="13839" width="2.6640625" style="212" customWidth="1"/>
    <col min="13840" max="13840" width="3.33203125" style="212" customWidth="1"/>
    <col min="13841" max="13841" width="2.6640625" style="212" customWidth="1"/>
    <col min="13842" max="13842" width="3.33203125" style="212" customWidth="1"/>
    <col min="13843" max="13843" width="2.6640625" style="212" customWidth="1"/>
    <col min="13844" max="13844" width="3.33203125" style="212" customWidth="1"/>
    <col min="13845" max="13845" width="2.6640625" style="212" customWidth="1"/>
    <col min="13846" max="13846" width="3.33203125" style="212" customWidth="1"/>
    <col min="13847" max="13847" width="2.6640625" style="212" customWidth="1"/>
    <col min="13848" max="13848" width="3.33203125" style="212" customWidth="1"/>
    <col min="13849" max="13849" width="2.6640625" style="212" customWidth="1"/>
    <col min="13850" max="13850" width="3.33203125" style="212" customWidth="1"/>
    <col min="13851" max="13851" width="2.6640625" style="212" customWidth="1"/>
    <col min="13852" max="13852" width="3.33203125" style="212" customWidth="1"/>
    <col min="13853" max="13853" width="2.6640625" style="212" customWidth="1"/>
    <col min="13854" max="13854" width="3.33203125" style="212" customWidth="1"/>
    <col min="13855" max="13855" width="2.6640625" style="212" customWidth="1"/>
    <col min="13856" max="13856" width="3.33203125" style="212" customWidth="1"/>
    <col min="13857" max="13857" width="2.6640625" style="212" customWidth="1"/>
    <col min="13858" max="13858" width="3.33203125" style="212" customWidth="1"/>
    <col min="13859" max="13859" width="2.6640625" style="212" customWidth="1"/>
    <col min="13860" max="13860" width="2.44140625" style="212" customWidth="1"/>
    <col min="13861" max="13861" width="2.33203125" style="212" customWidth="1"/>
    <col min="13862" max="13862" width="2.44140625" style="212" customWidth="1"/>
    <col min="13863" max="13873" width="4.109375" style="212" customWidth="1"/>
    <col min="13874" max="13874" width="2.44140625" style="212" customWidth="1"/>
    <col min="13875" max="13885" width="4.109375" style="212" customWidth="1"/>
    <col min="13886" max="13886" width="5.88671875" style="212" customWidth="1"/>
    <col min="13887" max="13888" width="6.44140625" style="212" customWidth="1"/>
    <col min="13889" max="13889" width="6.6640625" style="212" customWidth="1"/>
    <col min="13890" max="14078" width="9.109375" style="212"/>
    <col min="14079" max="14079" width="3.44140625" style="212" customWidth="1"/>
    <col min="14080" max="14080" width="17.44140625" style="212" customWidth="1"/>
    <col min="14081" max="14081" width="14.33203125" style="212" customWidth="1"/>
    <col min="14082" max="14082" width="5" style="212" customWidth="1"/>
    <col min="14083" max="14083" width="5.44140625" style="212" customWidth="1"/>
    <col min="14084" max="14084" width="4.6640625" style="212" customWidth="1"/>
    <col min="14085" max="14085" width="5.21875" style="212" customWidth="1"/>
    <col min="14086" max="14090" width="4.6640625" style="212" customWidth="1"/>
    <col min="14091" max="14093" width="5" style="212" customWidth="1"/>
    <col min="14094" max="14094" width="3.33203125" style="212" customWidth="1"/>
    <col min="14095" max="14095" width="2.6640625" style="212" customWidth="1"/>
    <col min="14096" max="14096" width="3.33203125" style="212" customWidth="1"/>
    <col min="14097" max="14097" width="2.6640625" style="212" customWidth="1"/>
    <col min="14098" max="14098" width="3.33203125" style="212" customWidth="1"/>
    <col min="14099" max="14099" width="2.6640625" style="212" customWidth="1"/>
    <col min="14100" max="14100" width="3.33203125" style="212" customWidth="1"/>
    <col min="14101" max="14101" width="2.6640625" style="212" customWidth="1"/>
    <col min="14102" max="14102" width="3.33203125" style="212" customWidth="1"/>
    <col min="14103" max="14103" width="2.6640625" style="212" customWidth="1"/>
    <col min="14104" max="14104" width="3.33203125" style="212" customWidth="1"/>
    <col min="14105" max="14105" width="2.6640625" style="212" customWidth="1"/>
    <col min="14106" max="14106" width="3.33203125" style="212" customWidth="1"/>
    <col min="14107" max="14107" width="2.6640625" style="212" customWidth="1"/>
    <col min="14108" max="14108" width="3.33203125" style="212" customWidth="1"/>
    <col min="14109" max="14109" width="2.6640625" style="212" customWidth="1"/>
    <col min="14110" max="14110" width="3.33203125" style="212" customWidth="1"/>
    <col min="14111" max="14111" width="2.6640625" style="212" customWidth="1"/>
    <col min="14112" max="14112" width="3.33203125" style="212" customWidth="1"/>
    <col min="14113" max="14113" width="2.6640625" style="212" customWidth="1"/>
    <col min="14114" max="14114" width="3.33203125" style="212" customWidth="1"/>
    <col min="14115" max="14115" width="2.6640625" style="212" customWidth="1"/>
    <col min="14116" max="14116" width="2.44140625" style="212" customWidth="1"/>
    <col min="14117" max="14117" width="2.33203125" style="212" customWidth="1"/>
    <col min="14118" max="14118" width="2.44140625" style="212" customWidth="1"/>
    <col min="14119" max="14129" width="4.109375" style="212" customWidth="1"/>
    <col min="14130" max="14130" width="2.44140625" style="212" customWidth="1"/>
    <col min="14131" max="14141" width="4.109375" style="212" customWidth="1"/>
    <col min="14142" max="14142" width="5.88671875" style="212" customWidth="1"/>
    <col min="14143" max="14144" width="6.44140625" style="212" customWidth="1"/>
    <col min="14145" max="14145" width="6.6640625" style="212" customWidth="1"/>
    <col min="14146" max="14334" width="9.109375" style="212"/>
    <col min="14335" max="14335" width="3.44140625" style="212" customWidth="1"/>
    <col min="14336" max="14336" width="17.44140625" style="212" customWidth="1"/>
    <col min="14337" max="14337" width="14.33203125" style="212" customWidth="1"/>
    <col min="14338" max="14338" width="5" style="212" customWidth="1"/>
    <col min="14339" max="14339" width="5.44140625" style="212" customWidth="1"/>
    <col min="14340" max="14340" width="4.6640625" style="212" customWidth="1"/>
    <col min="14341" max="14341" width="5.21875" style="212" customWidth="1"/>
    <col min="14342" max="14346" width="4.6640625" style="212" customWidth="1"/>
    <col min="14347" max="14349" width="5" style="212" customWidth="1"/>
    <col min="14350" max="14350" width="3.33203125" style="212" customWidth="1"/>
    <col min="14351" max="14351" width="2.6640625" style="212" customWidth="1"/>
    <col min="14352" max="14352" width="3.33203125" style="212" customWidth="1"/>
    <col min="14353" max="14353" width="2.6640625" style="212" customWidth="1"/>
    <col min="14354" max="14354" width="3.33203125" style="212" customWidth="1"/>
    <col min="14355" max="14355" width="2.6640625" style="212" customWidth="1"/>
    <col min="14356" max="14356" width="3.33203125" style="212" customWidth="1"/>
    <col min="14357" max="14357" width="2.6640625" style="212" customWidth="1"/>
    <col min="14358" max="14358" width="3.33203125" style="212" customWidth="1"/>
    <col min="14359" max="14359" width="2.6640625" style="212" customWidth="1"/>
    <col min="14360" max="14360" width="3.33203125" style="212" customWidth="1"/>
    <col min="14361" max="14361" width="2.6640625" style="212" customWidth="1"/>
    <col min="14362" max="14362" width="3.33203125" style="212" customWidth="1"/>
    <col min="14363" max="14363" width="2.6640625" style="212" customWidth="1"/>
    <col min="14364" max="14364" width="3.33203125" style="212" customWidth="1"/>
    <col min="14365" max="14365" width="2.6640625" style="212" customWidth="1"/>
    <col min="14366" max="14366" width="3.33203125" style="212" customWidth="1"/>
    <col min="14367" max="14367" width="2.6640625" style="212" customWidth="1"/>
    <col min="14368" max="14368" width="3.33203125" style="212" customWidth="1"/>
    <col min="14369" max="14369" width="2.6640625" style="212" customWidth="1"/>
    <col min="14370" max="14370" width="3.33203125" style="212" customWidth="1"/>
    <col min="14371" max="14371" width="2.6640625" style="212" customWidth="1"/>
    <col min="14372" max="14372" width="2.44140625" style="212" customWidth="1"/>
    <col min="14373" max="14373" width="2.33203125" style="212" customWidth="1"/>
    <col min="14374" max="14374" width="2.44140625" style="212" customWidth="1"/>
    <col min="14375" max="14385" width="4.109375" style="212" customWidth="1"/>
    <col min="14386" max="14386" width="2.44140625" style="212" customWidth="1"/>
    <col min="14387" max="14397" width="4.109375" style="212" customWidth="1"/>
    <col min="14398" max="14398" width="5.88671875" style="212" customWidth="1"/>
    <col min="14399" max="14400" width="6.44140625" style="212" customWidth="1"/>
    <col min="14401" max="14401" width="6.6640625" style="212" customWidth="1"/>
    <col min="14402" max="14590" width="9.109375" style="212"/>
    <col min="14591" max="14591" width="3.44140625" style="212" customWidth="1"/>
    <col min="14592" max="14592" width="17.44140625" style="212" customWidth="1"/>
    <col min="14593" max="14593" width="14.33203125" style="212" customWidth="1"/>
    <col min="14594" max="14594" width="5" style="212" customWidth="1"/>
    <col min="14595" max="14595" width="5.44140625" style="212" customWidth="1"/>
    <col min="14596" max="14596" width="4.6640625" style="212" customWidth="1"/>
    <col min="14597" max="14597" width="5.21875" style="212" customWidth="1"/>
    <col min="14598" max="14602" width="4.6640625" style="212" customWidth="1"/>
    <col min="14603" max="14605" width="5" style="212" customWidth="1"/>
    <col min="14606" max="14606" width="3.33203125" style="212" customWidth="1"/>
    <col min="14607" max="14607" width="2.6640625" style="212" customWidth="1"/>
    <col min="14608" max="14608" width="3.33203125" style="212" customWidth="1"/>
    <col min="14609" max="14609" width="2.6640625" style="212" customWidth="1"/>
    <col min="14610" max="14610" width="3.33203125" style="212" customWidth="1"/>
    <col min="14611" max="14611" width="2.6640625" style="212" customWidth="1"/>
    <col min="14612" max="14612" width="3.33203125" style="212" customWidth="1"/>
    <col min="14613" max="14613" width="2.6640625" style="212" customWidth="1"/>
    <col min="14614" max="14614" width="3.33203125" style="212" customWidth="1"/>
    <col min="14615" max="14615" width="2.6640625" style="212" customWidth="1"/>
    <col min="14616" max="14616" width="3.33203125" style="212" customWidth="1"/>
    <col min="14617" max="14617" width="2.6640625" style="212" customWidth="1"/>
    <col min="14618" max="14618" width="3.33203125" style="212" customWidth="1"/>
    <col min="14619" max="14619" width="2.6640625" style="212" customWidth="1"/>
    <col min="14620" max="14620" width="3.33203125" style="212" customWidth="1"/>
    <col min="14621" max="14621" width="2.6640625" style="212" customWidth="1"/>
    <col min="14622" max="14622" width="3.33203125" style="212" customWidth="1"/>
    <col min="14623" max="14623" width="2.6640625" style="212" customWidth="1"/>
    <col min="14624" max="14624" width="3.33203125" style="212" customWidth="1"/>
    <col min="14625" max="14625" width="2.6640625" style="212" customWidth="1"/>
    <col min="14626" max="14626" width="3.33203125" style="212" customWidth="1"/>
    <col min="14627" max="14627" width="2.6640625" style="212" customWidth="1"/>
    <col min="14628" max="14628" width="2.44140625" style="212" customWidth="1"/>
    <col min="14629" max="14629" width="2.33203125" style="212" customWidth="1"/>
    <col min="14630" max="14630" width="2.44140625" style="212" customWidth="1"/>
    <col min="14631" max="14641" width="4.109375" style="212" customWidth="1"/>
    <col min="14642" max="14642" width="2.44140625" style="212" customWidth="1"/>
    <col min="14643" max="14653" width="4.109375" style="212" customWidth="1"/>
    <col min="14654" max="14654" width="5.88671875" style="212" customWidth="1"/>
    <col min="14655" max="14656" width="6.44140625" style="212" customWidth="1"/>
    <col min="14657" max="14657" width="6.6640625" style="212" customWidth="1"/>
    <col min="14658" max="14846" width="9.109375" style="212"/>
    <col min="14847" max="14847" width="3.44140625" style="212" customWidth="1"/>
    <col min="14848" max="14848" width="17.44140625" style="212" customWidth="1"/>
    <col min="14849" max="14849" width="14.33203125" style="212" customWidth="1"/>
    <col min="14850" max="14850" width="5" style="212" customWidth="1"/>
    <col min="14851" max="14851" width="5.44140625" style="212" customWidth="1"/>
    <col min="14852" max="14852" width="4.6640625" style="212" customWidth="1"/>
    <col min="14853" max="14853" width="5.21875" style="212" customWidth="1"/>
    <col min="14854" max="14858" width="4.6640625" style="212" customWidth="1"/>
    <col min="14859" max="14861" width="5" style="212" customWidth="1"/>
    <col min="14862" max="14862" width="3.33203125" style="212" customWidth="1"/>
    <col min="14863" max="14863" width="2.6640625" style="212" customWidth="1"/>
    <col min="14864" max="14864" width="3.33203125" style="212" customWidth="1"/>
    <col min="14865" max="14865" width="2.6640625" style="212" customWidth="1"/>
    <col min="14866" max="14866" width="3.33203125" style="212" customWidth="1"/>
    <col min="14867" max="14867" width="2.6640625" style="212" customWidth="1"/>
    <col min="14868" max="14868" width="3.33203125" style="212" customWidth="1"/>
    <col min="14869" max="14869" width="2.6640625" style="212" customWidth="1"/>
    <col min="14870" max="14870" width="3.33203125" style="212" customWidth="1"/>
    <col min="14871" max="14871" width="2.6640625" style="212" customWidth="1"/>
    <col min="14872" max="14872" width="3.33203125" style="212" customWidth="1"/>
    <col min="14873" max="14873" width="2.6640625" style="212" customWidth="1"/>
    <col min="14874" max="14874" width="3.33203125" style="212" customWidth="1"/>
    <col min="14875" max="14875" width="2.6640625" style="212" customWidth="1"/>
    <col min="14876" max="14876" width="3.33203125" style="212" customWidth="1"/>
    <col min="14877" max="14877" width="2.6640625" style="212" customWidth="1"/>
    <col min="14878" max="14878" width="3.33203125" style="212" customWidth="1"/>
    <col min="14879" max="14879" width="2.6640625" style="212" customWidth="1"/>
    <col min="14880" max="14880" width="3.33203125" style="212" customWidth="1"/>
    <col min="14881" max="14881" width="2.6640625" style="212" customWidth="1"/>
    <col min="14882" max="14882" width="3.33203125" style="212" customWidth="1"/>
    <col min="14883" max="14883" width="2.6640625" style="212" customWidth="1"/>
    <col min="14884" max="14884" width="2.44140625" style="212" customWidth="1"/>
    <col min="14885" max="14885" width="2.33203125" style="212" customWidth="1"/>
    <col min="14886" max="14886" width="2.44140625" style="212" customWidth="1"/>
    <col min="14887" max="14897" width="4.109375" style="212" customWidth="1"/>
    <col min="14898" max="14898" width="2.44140625" style="212" customWidth="1"/>
    <col min="14899" max="14909" width="4.109375" style="212" customWidth="1"/>
    <col min="14910" max="14910" width="5.88671875" style="212" customWidth="1"/>
    <col min="14911" max="14912" width="6.44140625" style="212" customWidth="1"/>
    <col min="14913" max="14913" width="6.6640625" style="212" customWidth="1"/>
    <col min="14914" max="15102" width="9.109375" style="212"/>
    <col min="15103" max="15103" width="3.44140625" style="212" customWidth="1"/>
    <col min="15104" max="15104" width="17.44140625" style="212" customWidth="1"/>
    <col min="15105" max="15105" width="14.33203125" style="212" customWidth="1"/>
    <col min="15106" max="15106" width="5" style="212" customWidth="1"/>
    <col min="15107" max="15107" width="5.44140625" style="212" customWidth="1"/>
    <col min="15108" max="15108" width="4.6640625" style="212" customWidth="1"/>
    <col min="15109" max="15109" width="5.21875" style="212" customWidth="1"/>
    <col min="15110" max="15114" width="4.6640625" style="212" customWidth="1"/>
    <col min="15115" max="15117" width="5" style="212" customWidth="1"/>
    <col min="15118" max="15118" width="3.33203125" style="212" customWidth="1"/>
    <col min="15119" max="15119" width="2.6640625" style="212" customWidth="1"/>
    <col min="15120" max="15120" width="3.33203125" style="212" customWidth="1"/>
    <col min="15121" max="15121" width="2.6640625" style="212" customWidth="1"/>
    <col min="15122" max="15122" width="3.33203125" style="212" customWidth="1"/>
    <col min="15123" max="15123" width="2.6640625" style="212" customWidth="1"/>
    <col min="15124" max="15124" width="3.33203125" style="212" customWidth="1"/>
    <col min="15125" max="15125" width="2.6640625" style="212" customWidth="1"/>
    <col min="15126" max="15126" width="3.33203125" style="212" customWidth="1"/>
    <col min="15127" max="15127" width="2.6640625" style="212" customWidth="1"/>
    <col min="15128" max="15128" width="3.33203125" style="212" customWidth="1"/>
    <col min="15129" max="15129" width="2.6640625" style="212" customWidth="1"/>
    <col min="15130" max="15130" width="3.33203125" style="212" customWidth="1"/>
    <col min="15131" max="15131" width="2.6640625" style="212" customWidth="1"/>
    <col min="15132" max="15132" width="3.33203125" style="212" customWidth="1"/>
    <col min="15133" max="15133" width="2.6640625" style="212" customWidth="1"/>
    <col min="15134" max="15134" width="3.33203125" style="212" customWidth="1"/>
    <col min="15135" max="15135" width="2.6640625" style="212" customWidth="1"/>
    <col min="15136" max="15136" width="3.33203125" style="212" customWidth="1"/>
    <col min="15137" max="15137" width="2.6640625" style="212" customWidth="1"/>
    <col min="15138" max="15138" width="3.33203125" style="212" customWidth="1"/>
    <col min="15139" max="15139" width="2.6640625" style="212" customWidth="1"/>
    <col min="15140" max="15140" width="2.44140625" style="212" customWidth="1"/>
    <col min="15141" max="15141" width="2.33203125" style="212" customWidth="1"/>
    <col min="15142" max="15142" width="2.44140625" style="212" customWidth="1"/>
    <col min="15143" max="15153" width="4.109375" style="212" customWidth="1"/>
    <col min="15154" max="15154" width="2.44140625" style="212" customWidth="1"/>
    <col min="15155" max="15165" width="4.109375" style="212" customWidth="1"/>
    <col min="15166" max="15166" width="5.88671875" style="212" customWidth="1"/>
    <col min="15167" max="15168" width="6.44140625" style="212" customWidth="1"/>
    <col min="15169" max="15169" width="6.6640625" style="212" customWidth="1"/>
    <col min="15170" max="15358" width="9.109375" style="212"/>
    <col min="15359" max="15359" width="3.44140625" style="212" customWidth="1"/>
    <col min="15360" max="15360" width="17.44140625" style="212" customWidth="1"/>
    <col min="15361" max="15361" width="14.33203125" style="212" customWidth="1"/>
    <col min="15362" max="15362" width="5" style="212" customWidth="1"/>
    <col min="15363" max="15363" width="5.44140625" style="212" customWidth="1"/>
    <col min="15364" max="15364" width="4.6640625" style="212" customWidth="1"/>
    <col min="15365" max="15365" width="5.21875" style="212" customWidth="1"/>
    <col min="15366" max="15370" width="4.6640625" style="212" customWidth="1"/>
    <col min="15371" max="15373" width="5" style="212" customWidth="1"/>
    <col min="15374" max="15374" width="3.33203125" style="212" customWidth="1"/>
    <col min="15375" max="15375" width="2.6640625" style="212" customWidth="1"/>
    <col min="15376" max="15376" width="3.33203125" style="212" customWidth="1"/>
    <col min="15377" max="15377" width="2.6640625" style="212" customWidth="1"/>
    <col min="15378" max="15378" width="3.33203125" style="212" customWidth="1"/>
    <col min="15379" max="15379" width="2.6640625" style="212" customWidth="1"/>
    <col min="15380" max="15380" width="3.33203125" style="212" customWidth="1"/>
    <col min="15381" max="15381" width="2.6640625" style="212" customWidth="1"/>
    <col min="15382" max="15382" width="3.33203125" style="212" customWidth="1"/>
    <col min="15383" max="15383" width="2.6640625" style="212" customWidth="1"/>
    <col min="15384" max="15384" width="3.33203125" style="212" customWidth="1"/>
    <col min="15385" max="15385" width="2.6640625" style="212" customWidth="1"/>
    <col min="15386" max="15386" width="3.33203125" style="212" customWidth="1"/>
    <col min="15387" max="15387" width="2.6640625" style="212" customWidth="1"/>
    <col min="15388" max="15388" width="3.33203125" style="212" customWidth="1"/>
    <col min="15389" max="15389" width="2.6640625" style="212" customWidth="1"/>
    <col min="15390" max="15390" width="3.33203125" style="212" customWidth="1"/>
    <col min="15391" max="15391" width="2.6640625" style="212" customWidth="1"/>
    <col min="15392" max="15392" width="3.33203125" style="212" customWidth="1"/>
    <col min="15393" max="15393" width="2.6640625" style="212" customWidth="1"/>
    <col min="15394" max="15394" width="3.33203125" style="212" customWidth="1"/>
    <col min="15395" max="15395" width="2.6640625" style="212" customWidth="1"/>
    <col min="15396" max="15396" width="2.44140625" style="212" customWidth="1"/>
    <col min="15397" max="15397" width="2.33203125" style="212" customWidth="1"/>
    <col min="15398" max="15398" width="2.44140625" style="212" customWidth="1"/>
    <col min="15399" max="15409" width="4.109375" style="212" customWidth="1"/>
    <col min="15410" max="15410" width="2.44140625" style="212" customWidth="1"/>
    <col min="15411" max="15421" width="4.109375" style="212" customWidth="1"/>
    <col min="15422" max="15422" width="5.88671875" style="212" customWidth="1"/>
    <col min="15423" max="15424" width="6.44140625" style="212" customWidth="1"/>
    <col min="15425" max="15425" width="6.6640625" style="212" customWidth="1"/>
    <col min="15426" max="15614" width="9.109375" style="212"/>
    <col min="15615" max="15615" width="3.44140625" style="212" customWidth="1"/>
    <col min="15616" max="15616" width="17.44140625" style="212" customWidth="1"/>
    <col min="15617" max="15617" width="14.33203125" style="212" customWidth="1"/>
    <col min="15618" max="15618" width="5" style="212" customWidth="1"/>
    <col min="15619" max="15619" width="5.44140625" style="212" customWidth="1"/>
    <col min="15620" max="15620" width="4.6640625" style="212" customWidth="1"/>
    <col min="15621" max="15621" width="5.21875" style="212" customWidth="1"/>
    <col min="15622" max="15626" width="4.6640625" style="212" customWidth="1"/>
    <col min="15627" max="15629" width="5" style="212" customWidth="1"/>
    <col min="15630" max="15630" width="3.33203125" style="212" customWidth="1"/>
    <col min="15631" max="15631" width="2.6640625" style="212" customWidth="1"/>
    <col min="15632" max="15632" width="3.33203125" style="212" customWidth="1"/>
    <col min="15633" max="15633" width="2.6640625" style="212" customWidth="1"/>
    <col min="15634" max="15634" width="3.33203125" style="212" customWidth="1"/>
    <col min="15635" max="15635" width="2.6640625" style="212" customWidth="1"/>
    <col min="15636" max="15636" width="3.33203125" style="212" customWidth="1"/>
    <col min="15637" max="15637" width="2.6640625" style="212" customWidth="1"/>
    <col min="15638" max="15638" width="3.33203125" style="212" customWidth="1"/>
    <col min="15639" max="15639" width="2.6640625" style="212" customWidth="1"/>
    <col min="15640" max="15640" width="3.33203125" style="212" customWidth="1"/>
    <col min="15641" max="15641" width="2.6640625" style="212" customWidth="1"/>
    <col min="15642" max="15642" width="3.33203125" style="212" customWidth="1"/>
    <col min="15643" max="15643" width="2.6640625" style="212" customWidth="1"/>
    <col min="15644" max="15644" width="3.33203125" style="212" customWidth="1"/>
    <col min="15645" max="15645" width="2.6640625" style="212" customWidth="1"/>
    <col min="15646" max="15646" width="3.33203125" style="212" customWidth="1"/>
    <col min="15647" max="15647" width="2.6640625" style="212" customWidth="1"/>
    <col min="15648" max="15648" width="3.33203125" style="212" customWidth="1"/>
    <col min="15649" max="15649" width="2.6640625" style="212" customWidth="1"/>
    <col min="15650" max="15650" width="3.33203125" style="212" customWidth="1"/>
    <col min="15651" max="15651" width="2.6640625" style="212" customWidth="1"/>
    <col min="15652" max="15652" width="2.44140625" style="212" customWidth="1"/>
    <col min="15653" max="15653" width="2.33203125" style="212" customWidth="1"/>
    <col min="15654" max="15654" width="2.44140625" style="212" customWidth="1"/>
    <col min="15655" max="15665" width="4.109375" style="212" customWidth="1"/>
    <col min="15666" max="15666" width="2.44140625" style="212" customWidth="1"/>
    <col min="15667" max="15677" width="4.109375" style="212" customWidth="1"/>
    <col min="15678" max="15678" width="5.88671875" style="212" customWidth="1"/>
    <col min="15679" max="15680" width="6.44140625" style="212" customWidth="1"/>
    <col min="15681" max="15681" width="6.6640625" style="212" customWidth="1"/>
    <col min="15682" max="15870" width="9.109375" style="212"/>
    <col min="15871" max="15871" width="3.44140625" style="212" customWidth="1"/>
    <col min="15872" max="15872" width="17.44140625" style="212" customWidth="1"/>
    <col min="15873" max="15873" width="14.33203125" style="212" customWidth="1"/>
    <col min="15874" max="15874" width="5" style="212" customWidth="1"/>
    <col min="15875" max="15875" width="5.44140625" style="212" customWidth="1"/>
    <col min="15876" max="15876" width="4.6640625" style="212" customWidth="1"/>
    <col min="15877" max="15877" width="5.21875" style="212" customWidth="1"/>
    <col min="15878" max="15882" width="4.6640625" style="212" customWidth="1"/>
    <col min="15883" max="15885" width="5" style="212" customWidth="1"/>
    <col min="15886" max="15886" width="3.33203125" style="212" customWidth="1"/>
    <col min="15887" max="15887" width="2.6640625" style="212" customWidth="1"/>
    <col min="15888" max="15888" width="3.33203125" style="212" customWidth="1"/>
    <col min="15889" max="15889" width="2.6640625" style="212" customWidth="1"/>
    <col min="15890" max="15890" width="3.33203125" style="212" customWidth="1"/>
    <col min="15891" max="15891" width="2.6640625" style="212" customWidth="1"/>
    <col min="15892" max="15892" width="3.33203125" style="212" customWidth="1"/>
    <col min="15893" max="15893" width="2.6640625" style="212" customWidth="1"/>
    <col min="15894" max="15894" width="3.33203125" style="212" customWidth="1"/>
    <col min="15895" max="15895" width="2.6640625" style="212" customWidth="1"/>
    <col min="15896" max="15896" width="3.33203125" style="212" customWidth="1"/>
    <col min="15897" max="15897" width="2.6640625" style="212" customWidth="1"/>
    <col min="15898" max="15898" width="3.33203125" style="212" customWidth="1"/>
    <col min="15899" max="15899" width="2.6640625" style="212" customWidth="1"/>
    <col min="15900" max="15900" width="3.33203125" style="212" customWidth="1"/>
    <col min="15901" max="15901" width="2.6640625" style="212" customWidth="1"/>
    <col min="15902" max="15902" width="3.33203125" style="212" customWidth="1"/>
    <col min="15903" max="15903" width="2.6640625" style="212" customWidth="1"/>
    <col min="15904" max="15904" width="3.33203125" style="212" customWidth="1"/>
    <col min="15905" max="15905" width="2.6640625" style="212" customWidth="1"/>
    <col min="15906" max="15906" width="3.33203125" style="212" customWidth="1"/>
    <col min="15907" max="15907" width="2.6640625" style="212" customWidth="1"/>
    <col min="15908" max="15908" width="2.44140625" style="212" customWidth="1"/>
    <col min="15909" max="15909" width="2.33203125" style="212" customWidth="1"/>
    <col min="15910" max="15910" width="2.44140625" style="212" customWidth="1"/>
    <col min="15911" max="15921" width="4.109375" style="212" customWidth="1"/>
    <col min="15922" max="15922" width="2.44140625" style="212" customWidth="1"/>
    <col min="15923" max="15933" width="4.109375" style="212" customWidth="1"/>
    <col min="15934" max="15934" width="5.88671875" style="212" customWidth="1"/>
    <col min="15935" max="15936" width="6.44140625" style="212" customWidth="1"/>
    <col min="15937" max="15937" width="6.6640625" style="212" customWidth="1"/>
    <col min="15938" max="16126" width="9.109375" style="212"/>
    <col min="16127" max="16127" width="3.44140625" style="212" customWidth="1"/>
    <col min="16128" max="16128" width="17.44140625" style="212" customWidth="1"/>
    <col min="16129" max="16129" width="14.33203125" style="212" customWidth="1"/>
    <col min="16130" max="16130" width="5" style="212" customWidth="1"/>
    <col min="16131" max="16131" width="5.44140625" style="212" customWidth="1"/>
    <col min="16132" max="16132" width="4.6640625" style="212" customWidth="1"/>
    <col min="16133" max="16133" width="5.21875" style="212" customWidth="1"/>
    <col min="16134" max="16138" width="4.6640625" style="212" customWidth="1"/>
    <col min="16139" max="16141" width="5" style="212" customWidth="1"/>
    <col min="16142" max="16142" width="3.33203125" style="212" customWidth="1"/>
    <col min="16143" max="16143" width="2.6640625" style="212" customWidth="1"/>
    <col min="16144" max="16144" width="3.33203125" style="212" customWidth="1"/>
    <col min="16145" max="16145" width="2.6640625" style="212" customWidth="1"/>
    <col min="16146" max="16146" width="3.33203125" style="212" customWidth="1"/>
    <col min="16147" max="16147" width="2.6640625" style="212" customWidth="1"/>
    <col min="16148" max="16148" width="3.33203125" style="212" customWidth="1"/>
    <col min="16149" max="16149" width="2.6640625" style="212" customWidth="1"/>
    <col min="16150" max="16150" width="3.33203125" style="212" customWidth="1"/>
    <col min="16151" max="16151" width="2.6640625" style="212" customWidth="1"/>
    <col min="16152" max="16152" width="3.33203125" style="212" customWidth="1"/>
    <col min="16153" max="16153" width="2.6640625" style="212" customWidth="1"/>
    <col min="16154" max="16154" width="3.33203125" style="212" customWidth="1"/>
    <col min="16155" max="16155" width="2.6640625" style="212" customWidth="1"/>
    <col min="16156" max="16156" width="3.33203125" style="212" customWidth="1"/>
    <col min="16157" max="16157" width="2.6640625" style="212" customWidth="1"/>
    <col min="16158" max="16158" width="3.33203125" style="212" customWidth="1"/>
    <col min="16159" max="16159" width="2.6640625" style="212" customWidth="1"/>
    <col min="16160" max="16160" width="3.33203125" style="212" customWidth="1"/>
    <col min="16161" max="16161" width="2.6640625" style="212" customWidth="1"/>
    <col min="16162" max="16162" width="3.33203125" style="212" customWidth="1"/>
    <col min="16163" max="16163" width="2.6640625" style="212" customWidth="1"/>
    <col min="16164" max="16164" width="2.44140625" style="212" customWidth="1"/>
    <col min="16165" max="16165" width="2.33203125" style="212" customWidth="1"/>
    <col min="16166" max="16166" width="2.44140625" style="212" customWidth="1"/>
    <col min="16167" max="16177" width="4.109375" style="212" customWidth="1"/>
    <col min="16178" max="16178" width="2.44140625" style="212" customWidth="1"/>
    <col min="16179" max="16189" width="4.109375" style="212" customWidth="1"/>
    <col min="16190" max="16190" width="5.88671875" style="212" customWidth="1"/>
    <col min="16191" max="16192" width="6.44140625" style="212" customWidth="1"/>
    <col min="16193" max="16193" width="6.6640625" style="212" customWidth="1"/>
    <col min="16194" max="16384" width="9.109375" style="212"/>
  </cols>
  <sheetData>
    <row r="1" spans="1:66" ht="17.399999999999999" x14ac:dyDescent="0.3">
      <c r="A1" s="362" t="s">
        <v>219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G1" s="213"/>
      <c r="AH1" s="213"/>
      <c r="AI1" s="213"/>
      <c r="AJ1" s="33"/>
      <c r="AK1" s="33"/>
      <c r="AL1" s="214"/>
      <c r="AM1" s="380" t="s">
        <v>112</v>
      </c>
      <c r="AN1" s="381"/>
      <c r="AO1" s="215">
        <f>SUM(MAX(J5:J40)*2)</f>
        <v>22</v>
      </c>
      <c r="AP1" s="382" t="s">
        <v>113</v>
      </c>
      <c r="AQ1" s="383"/>
      <c r="AR1" s="384"/>
      <c r="AS1" s="216">
        <f>SUM(ROUND(AO1/100*65,0))</f>
        <v>14</v>
      </c>
      <c r="AT1" s="380" t="s">
        <v>114</v>
      </c>
      <c r="AU1" s="381"/>
      <c r="AV1" s="216">
        <f>MAX(J5:J40)</f>
        <v>11</v>
      </c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7"/>
    </row>
    <row r="2" spans="1:66" ht="24.6" x14ac:dyDescent="0.4">
      <c r="A2" s="362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4"/>
      <c r="AG2" s="34"/>
      <c r="AH2" s="34"/>
      <c r="AI2" s="34"/>
      <c r="AJ2" s="213"/>
      <c r="AK2" s="213"/>
      <c r="AL2" s="213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3"/>
      <c r="BL2" s="213"/>
      <c r="BM2" s="213"/>
      <c r="BN2" s="217"/>
    </row>
    <row r="3" spans="1:66" ht="15.6" x14ac:dyDescent="0.3">
      <c r="A3" s="385">
        <v>44611</v>
      </c>
      <c r="B3" s="371"/>
      <c r="C3" s="35"/>
      <c r="D3" s="358"/>
      <c r="E3" s="358"/>
      <c r="F3" s="323"/>
      <c r="G3" s="219"/>
      <c r="H3" s="219" t="str">
        <f>IF(A41&lt;=100,(IF(A41&lt;=50,"&lt;50",(IF(A41=51,1.105)+IF(A41=52,1.11)+IF(A41=53,1.115)+IF(A41=54,1.12)+IF(A41=55,1.125)+IF(A41=56,1.13)+IF(A41=57,1.135)+IF(A41=58,1.14)+IF(A41=59,1.145)+IF(A41=60,1.15)+IF(A41=61,1.155)+IF(A41=62,1.16)+IF(A41=63,1.165)+IF(A41=64,1.17)+IF(A41=65,1.175)+IF(A41=66,1.18)+IF(A41=67,1.185)+IF(A41=68,1.19)+IF(A41=69,1.195)+IF(A41=70,1.2)+IF(A41=71,1.205)+IF(A41=72,1.21)+IF(A41=73,1.215)+IF(A41=74,1.22)+IF(A41=75,1.225)+IF(A41=76,1.23)+IF(A41=77,1.235)+IF(A41=78,1.24)+IF(A41=79,1.245)+IF(A41=80,1.25)+IF(A41=81,1.255)+IF(A41=82,1.26)+IF(A41=83,1.265)+IF(A41=84,1.27)+IF(A41=85,1.275)+IF(A41=86,1.28)+IF(A41=87,1.285)+IF(A41=88,1.29)+IF(A41=89,1.295)+IF(A41=90,1.3)+IF(A41=91,1.305)+IF(A41=92,1.31)+IF(A41=93,1.315)+IF(A41=94,1.32)+IF(A41=95,1.325)+IF(A41=96,1.33)+IF(A41=97,1.335)+IF(A41=98,1.34)+IF(A41=99,1.345)+IF(A41=100,1.35)))),(IF(A41&lt;=150,"&gt;100","&gt;150")))</f>
        <v>&lt;50</v>
      </c>
      <c r="I3" s="219"/>
      <c r="J3" s="219"/>
      <c r="K3" s="358" t="s">
        <v>115</v>
      </c>
      <c r="L3" s="358"/>
      <c r="M3" s="358"/>
      <c r="N3" s="358"/>
      <c r="O3" s="372" t="s">
        <v>116</v>
      </c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50"/>
      <c r="AK3" s="50"/>
      <c r="AL3" s="50"/>
      <c r="AM3" s="376" t="s">
        <v>117</v>
      </c>
      <c r="AN3" s="376"/>
      <c r="AO3" s="376"/>
      <c r="AP3" s="376"/>
      <c r="AQ3" s="376"/>
      <c r="AR3" s="376"/>
      <c r="AS3" s="376"/>
      <c r="AT3" s="376"/>
      <c r="AU3" s="376"/>
      <c r="AV3" s="376"/>
      <c r="AW3" s="376"/>
      <c r="AX3" s="213"/>
      <c r="AY3" s="376" t="s">
        <v>118</v>
      </c>
      <c r="AZ3" s="376"/>
      <c r="BA3" s="376"/>
      <c r="BB3" s="376"/>
      <c r="BC3" s="376"/>
      <c r="BD3" s="376"/>
      <c r="BE3" s="376"/>
      <c r="BF3" s="376"/>
      <c r="BG3" s="376"/>
      <c r="BH3" s="376"/>
      <c r="BI3" s="376"/>
      <c r="BJ3" s="376"/>
      <c r="BK3" s="376"/>
      <c r="BL3" s="376"/>
      <c r="BM3" s="376"/>
      <c r="BN3" s="217"/>
    </row>
    <row r="4" spans="1:66" ht="22.8" x14ac:dyDescent="0.25">
      <c r="A4" s="220" t="s">
        <v>119</v>
      </c>
      <c r="B4" s="221" t="s">
        <v>120</v>
      </c>
      <c r="C4" s="222" t="s">
        <v>121</v>
      </c>
      <c r="D4" s="223" t="s">
        <v>0</v>
      </c>
      <c r="E4" s="225" t="s">
        <v>124</v>
      </c>
      <c r="F4" s="225" t="s">
        <v>214</v>
      </c>
      <c r="G4" s="225" t="s">
        <v>125</v>
      </c>
      <c r="H4" s="225" t="s">
        <v>1</v>
      </c>
      <c r="I4" s="225" t="s">
        <v>126</v>
      </c>
      <c r="J4" s="225" t="s">
        <v>127</v>
      </c>
      <c r="K4" s="225" t="s">
        <v>128</v>
      </c>
      <c r="L4" s="225" t="s">
        <v>129</v>
      </c>
      <c r="M4" s="226" t="s">
        <v>187</v>
      </c>
      <c r="N4" s="377">
        <v>1</v>
      </c>
      <c r="O4" s="378"/>
      <c r="P4" s="375">
        <v>2</v>
      </c>
      <c r="Q4" s="379"/>
      <c r="R4" s="379">
        <v>3</v>
      </c>
      <c r="S4" s="379"/>
      <c r="T4" s="379">
        <v>4</v>
      </c>
      <c r="U4" s="379"/>
      <c r="V4" s="379">
        <v>5</v>
      </c>
      <c r="W4" s="379"/>
      <c r="X4" s="379">
        <v>6</v>
      </c>
      <c r="Y4" s="379"/>
      <c r="Z4" s="379">
        <v>7</v>
      </c>
      <c r="AA4" s="379"/>
      <c r="AB4" s="379">
        <v>8</v>
      </c>
      <c r="AC4" s="379"/>
      <c r="AD4" s="379">
        <v>9</v>
      </c>
      <c r="AE4" s="379"/>
      <c r="AF4" s="374">
        <v>10</v>
      </c>
      <c r="AG4" s="375"/>
      <c r="AH4" s="374">
        <v>11</v>
      </c>
      <c r="AI4" s="375"/>
      <c r="AJ4" s="227"/>
      <c r="AK4" s="227"/>
      <c r="AL4" s="227"/>
      <c r="AM4" s="228">
        <v>1</v>
      </c>
      <c r="AN4" s="228">
        <v>2</v>
      </c>
      <c r="AO4" s="228">
        <v>3</v>
      </c>
      <c r="AP4" s="228">
        <v>4</v>
      </c>
      <c r="AQ4" s="228">
        <v>5</v>
      </c>
      <c r="AR4" s="228">
        <v>6</v>
      </c>
      <c r="AS4" s="228">
        <v>7</v>
      </c>
      <c r="AT4" s="228">
        <v>8</v>
      </c>
      <c r="AU4" s="228">
        <v>9</v>
      </c>
      <c r="AV4" s="228">
        <v>10</v>
      </c>
      <c r="AW4" s="228">
        <v>11</v>
      </c>
      <c r="AX4" s="229"/>
      <c r="AY4" s="230">
        <v>1</v>
      </c>
      <c r="AZ4" s="230">
        <v>2</v>
      </c>
      <c r="BA4" s="230">
        <v>3</v>
      </c>
      <c r="BB4" s="230">
        <v>4</v>
      </c>
      <c r="BC4" s="230">
        <v>5</v>
      </c>
      <c r="BD4" s="230">
        <v>6</v>
      </c>
      <c r="BE4" s="230">
        <v>7</v>
      </c>
      <c r="BF4" s="230">
        <v>8</v>
      </c>
      <c r="BG4" s="230">
        <v>9</v>
      </c>
      <c r="BH4" s="230">
        <v>10</v>
      </c>
      <c r="BI4" s="230">
        <v>11</v>
      </c>
      <c r="BJ4" s="230" t="s">
        <v>130</v>
      </c>
      <c r="BK4" s="231" t="s">
        <v>131</v>
      </c>
      <c r="BL4" s="231" t="s">
        <v>132</v>
      </c>
      <c r="BM4" s="232" t="s">
        <v>133</v>
      </c>
      <c r="BN4" s="217"/>
    </row>
    <row r="5" spans="1:66" ht="13.8" x14ac:dyDescent="0.25">
      <c r="A5" s="295">
        <v>1</v>
      </c>
      <c r="B5" s="296" t="s">
        <v>161</v>
      </c>
      <c r="C5" s="296" t="s">
        <v>159</v>
      </c>
      <c r="D5" s="297" t="s">
        <v>104</v>
      </c>
      <c r="E5" s="297">
        <v>1593</v>
      </c>
      <c r="F5" s="326">
        <f t="shared" ref="F5:F40" si="0">IF(H5=0,0,(IF(IF($A$41&gt;=30,(SUM(31-H5)*$F$3),(SUM(30-H5)*$F$3))&lt;0,0,IF($A$41&gt;=30,(SUM(31-H5)*$F$3),(SUM(30-H5)*$F$3)))))</f>
        <v>0</v>
      </c>
      <c r="G5" s="300">
        <f>SUM(E5-K5)</f>
        <v>281.4545454545455</v>
      </c>
      <c r="H5" s="301">
        <v>2</v>
      </c>
      <c r="I5" s="302">
        <v>18</v>
      </c>
      <c r="J5" s="303">
        <v>11</v>
      </c>
      <c r="K5" s="303">
        <f>SUM(AM5:AW5)/J5</f>
        <v>1311.5454545454545</v>
      </c>
      <c r="L5" s="300">
        <f>BJ5</f>
        <v>138</v>
      </c>
      <c r="M5" s="304">
        <f>BM5</f>
        <v>130</v>
      </c>
      <c r="N5" s="233">
        <v>19</v>
      </c>
      <c r="O5" s="234">
        <v>2</v>
      </c>
      <c r="P5" s="235">
        <v>16</v>
      </c>
      <c r="Q5" s="234">
        <v>2</v>
      </c>
      <c r="R5" s="236">
        <v>10</v>
      </c>
      <c r="S5" s="237">
        <v>0</v>
      </c>
      <c r="T5" s="238">
        <v>33</v>
      </c>
      <c r="U5" s="237">
        <v>2</v>
      </c>
      <c r="V5" s="236">
        <v>18</v>
      </c>
      <c r="W5" s="237">
        <v>2</v>
      </c>
      <c r="X5" s="236">
        <v>14</v>
      </c>
      <c r="Y5" s="237">
        <v>2</v>
      </c>
      <c r="Z5" s="236">
        <v>8</v>
      </c>
      <c r="AA5" s="239">
        <v>2</v>
      </c>
      <c r="AB5" s="240">
        <v>12</v>
      </c>
      <c r="AC5" s="241">
        <v>2</v>
      </c>
      <c r="AD5" s="238">
        <v>27</v>
      </c>
      <c r="AE5" s="239">
        <v>2</v>
      </c>
      <c r="AF5" s="238">
        <v>2</v>
      </c>
      <c r="AG5" s="237">
        <v>0</v>
      </c>
      <c r="AH5" s="236">
        <v>9</v>
      </c>
      <c r="AI5" s="237">
        <v>2</v>
      </c>
      <c r="AJ5" s="242"/>
      <c r="AK5" s="243">
        <f t="shared" ref="AK5:AK40" si="1">SUM(O5+Q5+S5+U5+W5+Y5+AA5+AC5+AE5+AG5+AI5)</f>
        <v>18</v>
      </c>
      <c r="AL5" s="242"/>
      <c r="AM5" s="244">
        <f t="shared" ref="AM5:AM40" si="2">IF(B5="BRIVS",0,(LOOKUP(N5,$A$5:$A$40,$E$5:$E$40)))</f>
        <v>1244</v>
      </c>
      <c r="AN5" s="245">
        <f t="shared" ref="AN5:AN40" si="3">IF(B5="BRIVS",0,(LOOKUP(P5,$A$5:$A$40,$E$5:$E$40)))</f>
        <v>1328</v>
      </c>
      <c r="AO5" s="246">
        <f t="shared" ref="AO5:AO40" si="4">IF(B5="BRIVS",0,(LOOKUP(R5,$A$5:$A$40,$E$5:$E$40)))</f>
        <v>1365</v>
      </c>
      <c r="AP5" s="245">
        <f t="shared" ref="AP5:AP40" si="5">IF(B5="BRIVS",0,(LOOKUP(T5,$A$5:$A$40,$E$5:$E$40)))</f>
        <v>1043</v>
      </c>
      <c r="AQ5" s="246">
        <f t="shared" ref="AQ5:AQ40" si="6">IF(B5="BRIVS",0,(LOOKUP(V5,$A$5:$A$40,$E$5:$E$40)))</f>
        <v>1294</v>
      </c>
      <c r="AR5" s="246">
        <f t="shared" ref="AR5:AR40" si="7">IF(B5="BRIVS",0,(LOOKUP(X5,$A$5:$A$40,$E$5:$E$40)))</f>
        <v>1333</v>
      </c>
      <c r="AS5" s="246">
        <f t="shared" ref="AS5:AS40" si="8">IF(B5="BRIVS",0,(LOOKUP(Z5,$A$5:$A$40,$E$5:$E$40)))</f>
        <v>1392</v>
      </c>
      <c r="AT5" s="246">
        <f t="shared" ref="AT5:AT40" si="9">IF(B5="BRIVS",0,(LOOKUP(AB5,$A$5:$A$40,$E$5:$E$40)))</f>
        <v>1346</v>
      </c>
      <c r="AU5" s="245">
        <f t="shared" ref="AU5:AU40" si="10">IF(B5="BRIVS",0,(LOOKUP(AD5,$A$5:$A$40,$E$5:$E$40)))</f>
        <v>1135</v>
      </c>
      <c r="AV5" s="246">
        <f t="shared" ref="AV5:AV40" si="11">IF(B5="BRIVS",0,(LOOKUP(AF5,$A$5:$A$40,$E$5:$E$40)))</f>
        <v>1557</v>
      </c>
      <c r="AW5" s="246">
        <f t="shared" ref="AW5:AW40" si="12">IF(B5="BRIVS",0,(LOOKUP(AH5,$A$5:$A$40,$E$5:$E$40)))</f>
        <v>1390</v>
      </c>
      <c r="AX5" s="213"/>
      <c r="AY5" s="247">
        <f t="shared" ref="AY5:AY40" si="13">IF(N5=999,0,(LOOKUP($N5,$A$5:$A$40,$I$5:$I$40)))</f>
        <v>12</v>
      </c>
      <c r="AZ5" s="248">
        <f t="shared" ref="AZ5:AZ40" si="14">IF(P5=999,0,(LOOKUP($P5,$A$5:$A$40,$I$5:$I$40)))</f>
        <v>14</v>
      </c>
      <c r="BA5" s="248">
        <f t="shared" ref="BA5:BA40" si="15">IF(R5=999,0,(LOOKUP($R5,$A$5:$A$40,$I$5:$I$40)))</f>
        <v>14</v>
      </c>
      <c r="BB5" s="249">
        <f t="shared" ref="BB5:BB40" si="16">IF(T5=999,0,(LOOKUP($T5,$A$5:$A$40,$I$5:$I$40)))</f>
        <v>8</v>
      </c>
      <c r="BC5" s="248">
        <f t="shared" ref="BC5:BC40" si="17">IF(V5=999,0,(LOOKUP($V5,$A$5:$A$40,$I$5:$I$40)))</f>
        <v>8</v>
      </c>
      <c r="BD5" s="248">
        <f t="shared" ref="BD5:BD40" si="18">IF(X5=999,0,(LOOKUP($X5,$A$5:$A$40,$I$5:$I$40)))</f>
        <v>10</v>
      </c>
      <c r="BE5" s="248">
        <f t="shared" ref="BE5:BE40" si="19">IF(Z5=999,0,(LOOKUP($Z5,$A$5:$A$40,$I$5:$I$40)))</f>
        <v>14</v>
      </c>
      <c r="BF5" s="248">
        <f t="shared" ref="BF5:BF40" si="20">IF(AB5=999,0,(LOOKUP($AB5,$A$5:$A$40,$I$5:$I$40)))</f>
        <v>12</v>
      </c>
      <c r="BG5" s="248">
        <f t="shared" ref="BG5:BG40" si="21">IF(AD5=999,0,(LOOKUP($AD5,$A$5:$A$40,$I$5:$I$40)))</f>
        <v>12</v>
      </c>
      <c r="BH5" s="248">
        <f t="shared" ref="BH5:BH40" si="22">IF(AF5=999,0,(LOOKUP($AF5,$A$5:$A$40,$I$5:$I$40)))</f>
        <v>18</v>
      </c>
      <c r="BI5" s="248">
        <f t="shared" ref="BI5:BI40" si="23">IF(AH5=999,0,(LOOKUP($AH5,$A$5:$A$40,$I$5:$I$40)))</f>
        <v>16</v>
      </c>
      <c r="BJ5" s="250">
        <f>SUM(AY5,AZ5,BA5,BB5,BC5,BE5,BD5,BF5,BG5,BH5,BI5)</f>
        <v>138</v>
      </c>
      <c r="BK5" s="249">
        <f>IF($AV$1&gt;8,(IF($AV$1=9,MIN(AY5:BG5),IF($AV$1=10,MIN(AY5:BH5),IF($AV$1=11,MIN(AY5:BI5))))),(IF($AV$1=4,MIN(AY5:BB5),IF($AV$1=5,MIN(AY5:BC5),IF($AV$1=6,MIN(AY5:BD5),IF($AV$1=7,MIN(AY5:BE5),IF($AV$1=8,MIN(AY5:BF5))))))))</f>
        <v>8</v>
      </c>
      <c r="BL5" s="249">
        <f>IF($AV$1&gt;8,(IF($AV$1=9,MAX(AY5:BG5),IF($AV$1=10,MAX(AY5:BH5),IF($AV$1=11,MAX(AY5:BI5))))),(IF($AV$1=4,MAX(AY5:BB5),IF($AV$1=5,MAX(AY5:BC5),IF($AV$1=6,MAX(AY5:BD5),IF($AV$1=7,MAX(AY5:BE5),IF($AV$1=8,MAX(AY5:BF5))))))))</f>
        <v>18</v>
      </c>
      <c r="BM5" s="251">
        <f>SUM($BJ5-$BK5)</f>
        <v>130</v>
      </c>
      <c r="BN5" s="217"/>
    </row>
    <row r="6" spans="1:66" ht="13.8" x14ac:dyDescent="0.25">
      <c r="A6" s="305">
        <v>2</v>
      </c>
      <c r="B6" s="306" t="s">
        <v>160</v>
      </c>
      <c r="C6" s="306" t="s">
        <v>33</v>
      </c>
      <c r="D6" s="307" t="s">
        <v>105</v>
      </c>
      <c r="E6" s="307">
        <v>1557</v>
      </c>
      <c r="F6" s="327">
        <f t="shared" si="0"/>
        <v>0</v>
      </c>
      <c r="G6" s="310">
        <f>SUM(E6-K6)</f>
        <v>209.90909090909099</v>
      </c>
      <c r="H6" s="311">
        <v>1</v>
      </c>
      <c r="I6" s="312">
        <v>18</v>
      </c>
      <c r="J6" s="313">
        <v>11</v>
      </c>
      <c r="K6" s="314">
        <f>SUM(AM6:AW6)/J6</f>
        <v>1347.090909090909</v>
      </c>
      <c r="L6" s="310">
        <f>BJ6</f>
        <v>144</v>
      </c>
      <c r="M6" s="315">
        <f>BM6</f>
        <v>136</v>
      </c>
      <c r="N6" s="263">
        <v>20</v>
      </c>
      <c r="O6" s="264">
        <v>2</v>
      </c>
      <c r="P6" s="265">
        <v>15</v>
      </c>
      <c r="Q6" s="266">
        <v>2</v>
      </c>
      <c r="R6" s="267">
        <v>11</v>
      </c>
      <c r="S6" s="268">
        <v>2</v>
      </c>
      <c r="T6" s="265">
        <v>9</v>
      </c>
      <c r="U6" s="268">
        <v>0</v>
      </c>
      <c r="V6" s="267">
        <v>7</v>
      </c>
      <c r="W6" s="268">
        <v>2</v>
      </c>
      <c r="X6" s="267">
        <v>29</v>
      </c>
      <c r="Y6" s="268">
        <v>0</v>
      </c>
      <c r="Z6" s="267">
        <v>24</v>
      </c>
      <c r="AA6" s="266">
        <v>2</v>
      </c>
      <c r="AB6" s="263">
        <v>10</v>
      </c>
      <c r="AC6" s="264">
        <v>2</v>
      </c>
      <c r="AD6" s="269">
        <v>8</v>
      </c>
      <c r="AE6" s="266">
        <v>2</v>
      </c>
      <c r="AF6" s="265">
        <v>1</v>
      </c>
      <c r="AG6" s="268">
        <v>2</v>
      </c>
      <c r="AH6" s="265">
        <v>3</v>
      </c>
      <c r="AI6" s="268">
        <v>2</v>
      </c>
      <c r="AJ6" s="242"/>
      <c r="AK6" s="243">
        <f t="shared" si="1"/>
        <v>18</v>
      </c>
      <c r="AL6" s="242"/>
      <c r="AM6" s="270">
        <f t="shared" si="2"/>
        <v>1228</v>
      </c>
      <c r="AN6" s="249">
        <f t="shared" si="3"/>
        <v>1330</v>
      </c>
      <c r="AO6" s="271">
        <f t="shared" si="4"/>
        <v>1360</v>
      </c>
      <c r="AP6" s="249">
        <f t="shared" si="5"/>
        <v>1390</v>
      </c>
      <c r="AQ6" s="271">
        <f t="shared" si="6"/>
        <v>1397</v>
      </c>
      <c r="AR6" s="271">
        <f t="shared" si="7"/>
        <v>1054</v>
      </c>
      <c r="AS6" s="271">
        <f t="shared" si="8"/>
        <v>1194</v>
      </c>
      <c r="AT6" s="271">
        <f t="shared" si="9"/>
        <v>1365</v>
      </c>
      <c r="AU6" s="249">
        <f t="shared" si="10"/>
        <v>1392</v>
      </c>
      <c r="AV6" s="271">
        <f t="shared" si="11"/>
        <v>1593</v>
      </c>
      <c r="AW6" s="271">
        <f t="shared" si="12"/>
        <v>1515</v>
      </c>
      <c r="AX6" s="213"/>
      <c r="AY6" s="272">
        <f t="shared" si="13"/>
        <v>12</v>
      </c>
      <c r="AZ6" s="271">
        <f t="shared" si="14"/>
        <v>10</v>
      </c>
      <c r="BA6" s="271">
        <f t="shared" si="15"/>
        <v>12</v>
      </c>
      <c r="BB6" s="249">
        <f t="shared" si="16"/>
        <v>16</v>
      </c>
      <c r="BC6" s="271">
        <f t="shared" si="17"/>
        <v>16</v>
      </c>
      <c r="BD6" s="271">
        <f t="shared" si="18"/>
        <v>10</v>
      </c>
      <c r="BE6" s="271">
        <f t="shared" si="19"/>
        <v>8</v>
      </c>
      <c r="BF6" s="271">
        <f t="shared" si="20"/>
        <v>14</v>
      </c>
      <c r="BG6" s="271">
        <f t="shared" si="21"/>
        <v>14</v>
      </c>
      <c r="BH6" s="271">
        <f t="shared" si="22"/>
        <v>18</v>
      </c>
      <c r="BI6" s="271">
        <f t="shared" si="23"/>
        <v>14</v>
      </c>
      <c r="BJ6" s="250">
        <f>SUM(AY6,AZ6,BA6,BB6,BC6,BE6,BD6,BF6,BG6,BH6,BI6)</f>
        <v>144</v>
      </c>
      <c r="BK6" s="249">
        <f>IF($AV$1&gt;8,(IF($AV$1=9,MIN(AY6:BG6),IF($AV$1=10,MIN(AY6:BH6),IF($AV$1=11,MIN(AY6:BI6))))),(IF($AV$1=4,MIN(AY6:BB6),IF($AV$1=5,MIN(AY6:BC6),IF($AV$1=6,MIN(AY6:BD6),IF($AV$1=7,MIN(AY6:BE6),IF($AV$1=8,MIN(AY6:BF6))))))))</f>
        <v>8</v>
      </c>
      <c r="BL6" s="249">
        <f>IF($AV$1&gt;8,(IF($AV$1=9,MAX(AY6:BG6),IF($AV$1=10,MAX(AY6:BH6),IF($AV$1=11,MAX(AY6:BI6))))),(IF($AV$1=4,MAX(AY6:BB6),IF($AV$1=5,MAX(AY6:BC6),IF($AV$1=6,MAX(AY6:BD6),IF($AV$1=7,MAX(AY6:BE6),IF($AV$1=8,MAX(AY6:BF6))))))))</f>
        <v>18</v>
      </c>
      <c r="BM6" s="251">
        <f>SUM($BJ6-$BK6)</f>
        <v>136</v>
      </c>
      <c r="BN6" s="217"/>
    </row>
    <row r="7" spans="1:66" ht="13.8" x14ac:dyDescent="0.25">
      <c r="A7" s="252">
        <v>3</v>
      </c>
      <c r="B7" s="253" t="s">
        <v>215</v>
      </c>
      <c r="C7" s="273" t="s">
        <v>159</v>
      </c>
      <c r="D7" s="254"/>
      <c r="E7" s="254">
        <v>1515</v>
      </c>
      <c r="F7" s="324">
        <f t="shared" si="0"/>
        <v>0</v>
      </c>
      <c r="G7" s="257">
        <f t="shared" ref="G7:G40" si="24">SUM(E7-K7)</f>
        <v>155.90909090909099</v>
      </c>
      <c r="H7" s="258">
        <v>7</v>
      </c>
      <c r="I7" s="259">
        <v>14</v>
      </c>
      <c r="J7" s="274">
        <v>11</v>
      </c>
      <c r="K7" s="261">
        <f t="shared" ref="K7:K40" si="25">SUM(AM7:AW7)/J7</f>
        <v>1359.090909090909</v>
      </c>
      <c r="L7" s="257">
        <f t="shared" ref="L7:L40" si="26">BJ7</f>
        <v>142</v>
      </c>
      <c r="M7" s="262">
        <f t="shared" ref="M7:M40" si="27">BM7</f>
        <v>134</v>
      </c>
      <c r="N7" s="263">
        <v>21</v>
      </c>
      <c r="O7" s="264">
        <v>2</v>
      </c>
      <c r="P7" s="265">
        <v>18</v>
      </c>
      <c r="Q7" s="266">
        <v>2</v>
      </c>
      <c r="R7" s="267">
        <v>12</v>
      </c>
      <c r="S7" s="268">
        <v>0</v>
      </c>
      <c r="T7" s="265">
        <v>6</v>
      </c>
      <c r="U7" s="268">
        <v>2</v>
      </c>
      <c r="V7" s="267">
        <v>16</v>
      </c>
      <c r="W7" s="268">
        <v>2</v>
      </c>
      <c r="X7" s="267">
        <v>8</v>
      </c>
      <c r="Y7" s="268">
        <v>2</v>
      </c>
      <c r="Z7" s="267">
        <v>10</v>
      </c>
      <c r="AA7" s="266">
        <v>2</v>
      </c>
      <c r="AB7" s="263">
        <v>27</v>
      </c>
      <c r="AC7" s="264">
        <v>0</v>
      </c>
      <c r="AD7" s="269">
        <v>9</v>
      </c>
      <c r="AE7" s="266">
        <v>0</v>
      </c>
      <c r="AF7" s="265">
        <v>4</v>
      </c>
      <c r="AG7" s="268">
        <v>2</v>
      </c>
      <c r="AH7" s="265">
        <v>2</v>
      </c>
      <c r="AI7" s="268">
        <v>0</v>
      </c>
      <c r="AJ7" s="242"/>
      <c r="AK7" s="243">
        <f t="shared" si="1"/>
        <v>14</v>
      </c>
      <c r="AL7" s="242"/>
      <c r="AM7" s="270">
        <f t="shared" si="2"/>
        <v>1218</v>
      </c>
      <c r="AN7" s="249">
        <f t="shared" si="3"/>
        <v>1294</v>
      </c>
      <c r="AO7" s="271">
        <f t="shared" si="4"/>
        <v>1346</v>
      </c>
      <c r="AP7" s="249">
        <f t="shared" si="5"/>
        <v>1431</v>
      </c>
      <c r="AQ7" s="271">
        <f t="shared" si="6"/>
        <v>1328</v>
      </c>
      <c r="AR7" s="271">
        <f t="shared" si="7"/>
        <v>1392</v>
      </c>
      <c r="AS7" s="271">
        <f t="shared" si="8"/>
        <v>1365</v>
      </c>
      <c r="AT7" s="271">
        <f t="shared" si="9"/>
        <v>1135</v>
      </c>
      <c r="AU7" s="249">
        <f t="shared" si="10"/>
        <v>1390</v>
      </c>
      <c r="AV7" s="271">
        <f t="shared" si="11"/>
        <v>1494</v>
      </c>
      <c r="AW7" s="271">
        <f t="shared" si="12"/>
        <v>1557</v>
      </c>
      <c r="AX7" s="213"/>
      <c r="AY7" s="272">
        <f t="shared" si="13"/>
        <v>12</v>
      </c>
      <c r="AZ7" s="271">
        <f t="shared" si="14"/>
        <v>8</v>
      </c>
      <c r="BA7" s="271">
        <f t="shared" si="15"/>
        <v>12</v>
      </c>
      <c r="BB7" s="249">
        <f t="shared" si="16"/>
        <v>12</v>
      </c>
      <c r="BC7" s="271">
        <f t="shared" si="17"/>
        <v>14</v>
      </c>
      <c r="BD7" s="271">
        <f t="shared" si="18"/>
        <v>14</v>
      </c>
      <c r="BE7" s="271">
        <f t="shared" si="19"/>
        <v>14</v>
      </c>
      <c r="BF7" s="271">
        <f t="shared" si="20"/>
        <v>12</v>
      </c>
      <c r="BG7" s="271">
        <f t="shared" si="21"/>
        <v>16</v>
      </c>
      <c r="BH7" s="271">
        <f t="shared" si="22"/>
        <v>10</v>
      </c>
      <c r="BI7" s="271">
        <f t="shared" si="23"/>
        <v>18</v>
      </c>
      <c r="BJ7" s="250">
        <f t="shared" ref="BJ7:BJ40" si="28">SUM(AY7,AZ7,BA7,BB7,BC7,BE7,BD7,BF7,BG7,BH7,BI7)</f>
        <v>142</v>
      </c>
      <c r="BK7" s="249">
        <f t="shared" ref="BK7:BK40" si="29">IF($AV$1&gt;8,(IF($AV$1=9,MIN(AY7:BG7),IF($AV$1=10,MIN(AY7:BH7),IF($AV$1=11,MIN(AY7:BI7))))),(IF($AV$1=4,MIN(AY7:BB7),IF($AV$1=5,MIN(AY7:BC7),IF($AV$1=6,MIN(AY7:BD7),IF($AV$1=7,MIN(AY7:BE7),IF($AV$1=8,MIN(AY7:BF7))))))))</f>
        <v>8</v>
      </c>
      <c r="BL7" s="249">
        <f t="shared" ref="BL7:BL40" si="30">IF($AV$1&gt;8,(IF($AV$1=9,MAX(AY7:BG7),IF($AV$1=10,MAX(AY7:BH7),IF($AV$1=11,MAX(AY7:BI7))))),(IF($AV$1=4,MAX(AY7:BB7),IF($AV$1=5,MAX(AY7:BC7),IF($AV$1=6,MAX(AY7:BD7),IF($AV$1=7,MAX(AY7:BE7),IF($AV$1=8,MAX(AY7:BF7))))))))</f>
        <v>18</v>
      </c>
      <c r="BM7" s="251">
        <f t="shared" ref="BM7:BM40" si="31">SUM($BJ7-$BK7)</f>
        <v>134</v>
      </c>
      <c r="BN7" s="217"/>
    </row>
    <row r="8" spans="1:66" ht="13.8" x14ac:dyDescent="0.25">
      <c r="A8" s="252">
        <v>4</v>
      </c>
      <c r="B8" s="253" t="s">
        <v>162</v>
      </c>
      <c r="C8" s="273" t="s">
        <v>33</v>
      </c>
      <c r="D8" s="254" t="s">
        <v>104</v>
      </c>
      <c r="E8" s="254">
        <v>1494</v>
      </c>
      <c r="F8" s="324">
        <f t="shared" si="0"/>
        <v>0</v>
      </c>
      <c r="G8" s="257">
        <f t="shared" si="24"/>
        <v>261.18181818181824</v>
      </c>
      <c r="H8" s="258">
        <v>22</v>
      </c>
      <c r="I8" s="259">
        <v>10</v>
      </c>
      <c r="J8" s="260">
        <v>11</v>
      </c>
      <c r="K8" s="261">
        <f t="shared" si="25"/>
        <v>1232.8181818181818</v>
      </c>
      <c r="L8" s="257">
        <f t="shared" si="26"/>
        <v>124</v>
      </c>
      <c r="M8" s="262">
        <f t="shared" si="27"/>
        <v>120</v>
      </c>
      <c r="N8" s="263">
        <v>22</v>
      </c>
      <c r="O8" s="264">
        <v>0</v>
      </c>
      <c r="P8" s="265">
        <v>28</v>
      </c>
      <c r="Q8" s="266">
        <v>2</v>
      </c>
      <c r="R8" s="267">
        <v>20</v>
      </c>
      <c r="S8" s="268">
        <v>2</v>
      </c>
      <c r="T8" s="265">
        <v>7</v>
      </c>
      <c r="U8" s="268">
        <v>0</v>
      </c>
      <c r="V8" s="267">
        <v>17</v>
      </c>
      <c r="W8" s="268">
        <v>0</v>
      </c>
      <c r="X8" s="267">
        <v>24</v>
      </c>
      <c r="Y8" s="268">
        <v>0</v>
      </c>
      <c r="Z8" s="267">
        <v>34</v>
      </c>
      <c r="AA8" s="266">
        <v>2</v>
      </c>
      <c r="AB8" s="263">
        <v>26</v>
      </c>
      <c r="AC8" s="264">
        <v>2</v>
      </c>
      <c r="AD8" s="269">
        <v>29</v>
      </c>
      <c r="AE8" s="266">
        <v>2</v>
      </c>
      <c r="AF8" s="265">
        <v>3</v>
      </c>
      <c r="AG8" s="268">
        <v>0</v>
      </c>
      <c r="AH8" s="265">
        <v>11</v>
      </c>
      <c r="AI8" s="268">
        <v>0</v>
      </c>
      <c r="AJ8" s="242"/>
      <c r="AK8" s="243">
        <f t="shared" si="1"/>
        <v>10</v>
      </c>
      <c r="AL8" s="242"/>
      <c r="AM8" s="270">
        <f t="shared" si="2"/>
        <v>1212</v>
      </c>
      <c r="AN8" s="249">
        <f t="shared" si="3"/>
        <v>1135</v>
      </c>
      <c r="AO8" s="271">
        <f t="shared" si="4"/>
        <v>1228</v>
      </c>
      <c r="AP8" s="249">
        <f t="shared" si="5"/>
        <v>1397</v>
      </c>
      <c r="AQ8" s="271">
        <f t="shared" si="6"/>
        <v>1301</v>
      </c>
      <c r="AR8" s="271">
        <f t="shared" si="7"/>
        <v>1194</v>
      </c>
      <c r="AS8" s="271">
        <f t="shared" si="8"/>
        <v>1004</v>
      </c>
      <c r="AT8" s="271">
        <f t="shared" si="9"/>
        <v>1161</v>
      </c>
      <c r="AU8" s="249">
        <f t="shared" si="10"/>
        <v>1054</v>
      </c>
      <c r="AV8" s="271">
        <f t="shared" si="11"/>
        <v>1515</v>
      </c>
      <c r="AW8" s="271">
        <f t="shared" si="12"/>
        <v>1360</v>
      </c>
      <c r="AX8" s="213"/>
      <c r="AY8" s="272">
        <f t="shared" si="13"/>
        <v>10</v>
      </c>
      <c r="AZ8" s="271">
        <f t="shared" si="14"/>
        <v>14</v>
      </c>
      <c r="BA8" s="271">
        <f t="shared" si="15"/>
        <v>12</v>
      </c>
      <c r="BB8" s="249">
        <f t="shared" si="16"/>
        <v>16</v>
      </c>
      <c r="BC8" s="271">
        <f t="shared" si="17"/>
        <v>14</v>
      </c>
      <c r="BD8" s="271">
        <f t="shared" si="18"/>
        <v>8</v>
      </c>
      <c r="BE8" s="271">
        <f t="shared" si="19"/>
        <v>4</v>
      </c>
      <c r="BF8" s="271">
        <f t="shared" si="20"/>
        <v>10</v>
      </c>
      <c r="BG8" s="271">
        <f t="shared" si="21"/>
        <v>10</v>
      </c>
      <c r="BH8" s="271">
        <f t="shared" si="22"/>
        <v>14</v>
      </c>
      <c r="BI8" s="271">
        <f t="shared" si="23"/>
        <v>12</v>
      </c>
      <c r="BJ8" s="250">
        <f t="shared" si="28"/>
        <v>124</v>
      </c>
      <c r="BK8" s="249">
        <f t="shared" si="29"/>
        <v>4</v>
      </c>
      <c r="BL8" s="249">
        <f t="shared" si="30"/>
        <v>16</v>
      </c>
      <c r="BM8" s="251">
        <f t="shared" si="31"/>
        <v>120</v>
      </c>
      <c r="BN8" s="217"/>
    </row>
    <row r="9" spans="1:66" ht="13.8" x14ac:dyDescent="0.25">
      <c r="A9" s="252">
        <v>5</v>
      </c>
      <c r="B9" s="253" t="s">
        <v>163</v>
      </c>
      <c r="C9" s="273" t="s">
        <v>33</v>
      </c>
      <c r="D9" s="254" t="s">
        <v>104</v>
      </c>
      <c r="E9" s="254">
        <v>1481</v>
      </c>
      <c r="F9" s="324">
        <f t="shared" si="0"/>
        <v>0</v>
      </c>
      <c r="G9" s="257">
        <f t="shared" si="24"/>
        <v>288.5454545454545</v>
      </c>
      <c r="H9" s="258">
        <v>18</v>
      </c>
      <c r="I9" s="259">
        <v>12</v>
      </c>
      <c r="J9" s="275">
        <v>11</v>
      </c>
      <c r="K9" s="261">
        <f t="shared" si="25"/>
        <v>1192.4545454545455</v>
      </c>
      <c r="L9" s="257">
        <f t="shared" si="26"/>
        <v>112</v>
      </c>
      <c r="M9" s="262">
        <f t="shared" si="27"/>
        <v>104</v>
      </c>
      <c r="N9" s="263">
        <v>23</v>
      </c>
      <c r="O9" s="264">
        <v>0</v>
      </c>
      <c r="P9" s="265">
        <v>29</v>
      </c>
      <c r="Q9" s="266">
        <v>2</v>
      </c>
      <c r="R9" s="267">
        <v>14</v>
      </c>
      <c r="S9" s="268">
        <v>0</v>
      </c>
      <c r="T9" s="265">
        <v>19</v>
      </c>
      <c r="U9" s="268">
        <v>0</v>
      </c>
      <c r="V9" s="267">
        <v>21</v>
      </c>
      <c r="W9" s="268">
        <v>2</v>
      </c>
      <c r="X9" s="267">
        <v>26</v>
      </c>
      <c r="Y9" s="268">
        <v>0</v>
      </c>
      <c r="Z9" s="267">
        <v>31</v>
      </c>
      <c r="AA9" s="266">
        <v>2</v>
      </c>
      <c r="AB9" s="263">
        <v>35</v>
      </c>
      <c r="AC9" s="264">
        <v>2</v>
      </c>
      <c r="AD9" s="269">
        <v>25</v>
      </c>
      <c r="AE9" s="266">
        <v>2</v>
      </c>
      <c r="AF9" s="265">
        <v>12</v>
      </c>
      <c r="AG9" s="268">
        <v>0</v>
      </c>
      <c r="AH9" s="265">
        <v>15</v>
      </c>
      <c r="AI9" s="268">
        <v>2</v>
      </c>
      <c r="AJ9" s="242"/>
      <c r="AK9" s="243">
        <f t="shared" si="1"/>
        <v>12</v>
      </c>
      <c r="AL9" s="242"/>
      <c r="AM9" s="270">
        <f t="shared" si="2"/>
        <v>1200</v>
      </c>
      <c r="AN9" s="249">
        <f t="shared" si="3"/>
        <v>1054</v>
      </c>
      <c r="AO9" s="271">
        <f t="shared" si="4"/>
        <v>1333</v>
      </c>
      <c r="AP9" s="249">
        <f t="shared" si="5"/>
        <v>1244</v>
      </c>
      <c r="AQ9" s="271">
        <f t="shared" si="6"/>
        <v>1218</v>
      </c>
      <c r="AR9" s="271">
        <f t="shared" si="7"/>
        <v>1161</v>
      </c>
      <c r="AS9" s="271">
        <f t="shared" si="8"/>
        <v>1047</v>
      </c>
      <c r="AT9" s="271">
        <f t="shared" si="9"/>
        <v>1000</v>
      </c>
      <c r="AU9" s="249">
        <f t="shared" si="10"/>
        <v>1184</v>
      </c>
      <c r="AV9" s="271">
        <f t="shared" si="11"/>
        <v>1346</v>
      </c>
      <c r="AW9" s="271">
        <f t="shared" si="12"/>
        <v>1330</v>
      </c>
      <c r="AX9" s="213"/>
      <c r="AY9" s="272">
        <f t="shared" si="13"/>
        <v>10</v>
      </c>
      <c r="AZ9" s="271">
        <f t="shared" si="14"/>
        <v>10</v>
      </c>
      <c r="BA9" s="271">
        <f t="shared" si="15"/>
        <v>10</v>
      </c>
      <c r="BB9" s="249">
        <f t="shared" si="16"/>
        <v>12</v>
      </c>
      <c r="BC9" s="271">
        <f t="shared" si="17"/>
        <v>12</v>
      </c>
      <c r="BD9" s="271">
        <f t="shared" si="18"/>
        <v>10</v>
      </c>
      <c r="BE9" s="271">
        <f t="shared" si="19"/>
        <v>10</v>
      </c>
      <c r="BF9" s="271">
        <f t="shared" si="20"/>
        <v>8</v>
      </c>
      <c r="BG9" s="271">
        <f t="shared" si="21"/>
        <v>8</v>
      </c>
      <c r="BH9" s="271">
        <f t="shared" si="22"/>
        <v>12</v>
      </c>
      <c r="BI9" s="271">
        <f t="shared" si="23"/>
        <v>10</v>
      </c>
      <c r="BJ9" s="250">
        <f t="shared" si="28"/>
        <v>112</v>
      </c>
      <c r="BK9" s="249">
        <f t="shared" si="29"/>
        <v>8</v>
      </c>
      <c r="BL9" s="249">
        <f t="shared" si="30"/>
        <v>12</v>
      </c>
      <c r="BM9" s="251">
        <f t="shared" si="31"/>
        <v>104</v>
      </c>
      <c r="BN9" s="217"/>
    </row>
    <row r="10" spans="1:66" ht="13.8" x14ac:dyDescent="0.25">
      <c r="A10" s="252">
        <v>6</v>
      </c>
      <c r="B10" s="253" t="s">
        <v>166</v>
      </c>
      <c r="C10" s="273" t="s">
        <v>165</v>
      </c>
      <c r="D10" s="254"/>
      <c r="E10" s="254">
        <v>1431</v>
      </c>
      <c r="F10" s="324">
        <f t="shared" si="0"/>
        <v>0</v>
      </c>
      <c r="G10" s="257">
        <f t="shared" si="24"/>
        <v>230.4545454545455</v>
      </c>
      <c r="H10" s="258">
        <v>19</v>
      </c>
      <c r="I10" s="259">
        <v>12</v>
      </c>
      <c r="J10" s="260">
        <v>11</v>
      </c>
      <c r="K10" s="261">
        <f t="shared" si="25"/>
        <v>1200.5454545454545</v>
      </c>
      <c r="L10" s="257">
        <f t="shared" si="26"/>
        <v>104</v>
      </c>
      <c r="M10" s="262">
        <f t="shared" si="27"/>
        <v>100</v>
      </c>
      <c r="N10" s="263">
        <v>24</v>
      </c>
      <c r="O10" s="264">
        <v>0</v>
      </c>
      <c r="P10" s="265">
        <v>30</v>
      </c>
      <c r="Q10" s="266">
        <v>2</v>
      </c>
      <c r="R10" s="267">
        <v>22</v>
      </c>
      <c r="S10" s="268">
        <v>2</v>
      </c>
      <c r="T10" s="265">
        <v>3</v>
      </c>
      <c r="U10" s="268">
        <v>0</v>
      </c>
      <c r="V10" s="267">
        <v>27</v>
      </c>
      <c r="W10" s="268">
        <v>0</v>
      </c>
      <c r="X10" s="267">
        <v>35</v>
      </c>
      <c r="Y10" s="268">
        <v>0</v>
      </c>
      <c r="Z10" s="267">
        <v>33</v>
      </c>
      <c r="AA10" s="266">
        <v>2</v>
      </c>
      <c r="AB10" s="263">
        <v>23</v>
      </c>
      <c r="AC10" s="264">
        <v>2</v>
      </c>
      <c r="AD10" s="269">
        <v>20</v>
      </c>
      <c r="AE10" s="266">
        <v>0</v>
      </c>
      <c r="AF10" s="265">
        <v>18</v>
      </c>
      <c r="AG10" s="268">
        <v>2</v>
      </c>
      <c r="AH10" s="265">
        <v>14</v>
      </c>
      <c r="AI10" s="268">
        <v>2</v>
      </c>
      <c r="AJ10" s="242"/>
      <c r="AK10" s="243">
        <f t="shared" si="1"/>
        <v>12</v>
      </c>
      <c r="AL10" s="242"/>
      <c r="AM10" s="270">
        <f t="shared" si="2"/>
        <v>1194</v>
      </c>
      <c r="AN10" s="249">
        <f t="shared" si="3"/>
        <v>1052</v>
      </c>
      <c r="AO10" s="271">
        <f t="shared" si="4"/>
        <v>1212</v>
      </c>
      <c r="AP10" s="249">
        <f t="shared" si="5"/>
        <v>1515</v>
      </c>
      <c r="AQ10" s="271">
        <f t="shared" si="6"/>
        <v>1135</v>
      </c>
      <c r="AR10" s="271">
        <f t="shared" si="7"/>
        <v>1000</v>
      </c>
      <c r="AS10" s="271">
        <f t="shared" si="8"/>
        <v>1043</v>
      </c>
      <c r="AT10" s="271">
        <f t="shared" si="9"/>
        <v>1200</v>
      </c>
      <c r="AU10" s="249">
        <f t="shared" si="10"/>
        <v>1228</v>
      </c>
      <c r="AV10" s="271">
        <f t="shared" si="11"/>
        <v>1294</v>
      </c>
      <c r="AW10" s="271">
        <f t="shared" si="12"/>
        <v>1333</v>
      </c>
      <c r="AX10" s="213"/>
      <c r="AY10" s="272">
        <f t="shared" si="13"/>
        <v>8</v>
      </c>
      <c r="AZ10" s="271">
        <f t="shared" si="14"/>
        <v>4</v>
      </c>
      <c r="BA10" s="271">
        <f t="shared" si="15"/>
        <v>10</v>
      </c>
      <c r="BB10" s="249">
        <f t="shared" si="16"/>
        <v>14</v>
      </c>
      <c r="BC10" s="271">
        <f t="shared" si="17"/>
        <v>12</v>
      </c>
      <c r="BD10" s="271">
        <f t="shared" si="18"/>
        <v>8</v>
      </c>
      <c r="BE10" s="271">
        <f t="shared" si="19"/>
        <v>8</v>
      </c>
      <c r="BF10" s="271">
        <f t="shared" si="20"/>
        <v>10</v>
      </c>
      <c r="BG10" s="271">
        <f t="shared" si="21"/>
        <v>12</v>
      </c>
      <c r="BH10" s="271">
        <f t="shared" si="22"/>
        <v>8</v>
      </c>
      <c r="BI10" s="271">
        <f t="shared" si="23"/>
        <v>10</v>
      </c>
      <c r="BJ10" s="250">
        <f t="shared" si="28"/>
        <v>104</v>
      </c>
      <c r="BK10" s="249">
        <f t="shared" si="29"/>
        <v>4</v>
      </c>
      <c r="BL10" s="249">
        <f t="shared" si="30"/>
        <v>14</v>
      </c>
      <c r="BM10" s="251">
        <f t="shared" si="31"/>
        <v>100</v>
      </c>
      <c r="BN10" s="217"/>
    </row>
    <row r="11" spans="1:66" ht="13.8" x14ac:dyDescent="0.25">
      <c r="A11" s="252">
        <v>7</v>
      </c>
      <c r="B11" s="253" t="s">
        <v>164</v>
      </c>
      <c r="C11" s="273" t="s">
        <v>27</v>
      </c>
      <c r="D11" s="254" t="s">
        <v>104</v>
      </c>
      <c r="E11" s="254">
        <v>1397</v>
      </c>
      <c r="F11" s="324">
        <f t="shared" si="0"/>
        <v>0</v>
      </c>
      <c r="G11" s="257">
        <f t="shared" si="24"/>
        <v>91</v>
      </c>
      <c r="H11" s="258">
        <v>4</v>
      </c>
      <c r="I11" s="259">
        <v>16</v>
      </c>
      <c r="J11" s="260">
        <v>11</v>
      </c>
      <c r="K11" s="261">
        <f t="shared" si="25"/>
        <v>1306</v>
      </c>
      <c r="L11" s="257">
        <f t="shared" si="26"/>
        <v>136</v>
      </c>
      <c r="M11" s="262">
        <f t="shared" si="27"/>
        <v>128</v>
      </c>
      <c r="N11" s="263">
        <v>25</v>
      </c>
      <c r="O11" s="264">
        <v>0</v>
      </c>
      <c r="P11" s="265">
        <v>31</v>
      </c>
      <c r="Q11" s="266">
        <v>2</v>
      </c>
      <c r="R11" s="267">
        <v>19</v>
      </c>
      <c r="S11" s="268">
        <v>2</v>
      </c>
      <c r="T11" s="265">
        <v>4</v>
      </c>
      <c r="U11" s="268">
        <v>2</v>
      </c>
      <c r="V11" s="267">
        <v>2</v>
      </c>
      <c r="W11" s="268">
        <v>0</v>
      </c>
      <c r="X11" s="267">
        <v>15</v>
      </c>
      <c r="Y11" s="268">
        <v>2</v>
      </c>
      <c r="Z11" s="267">
        <v>9</v>
      </c>
      <c r="AA11" s="266">
        <v>0</v>
      </c>
      <c r="AB11" s="263">
        <v>20</v>
      </c>
      <c r="AC11" s="264">
        <v>2</v>
      </c>
      <c r="AD11" s="269">
        <v>10</v>
      </c>
      <c r="AE11" s="266">
        <v>2</v>
      </c>
      <c r="AF11" s="265">
        <v>27</v>
      </c>
      <c r="AG11" s="268">
        <v>2</v>
      </c>
      <c r="AH11" s="265">
        <v>8</v>
      </c>
      <c r="AI11" s="268">
        <v>2</v>
      </c>
      <c r="AJ11" s="242"/>
      <c r="AK11" s="243">
        <f t="shared" si="1"/>
        <v>16</v>
      </c>
      <c r="AL11" s="242"/>
      <c r="AM11" s="270">
        <f t="shared" si="2"/>
        <v>1184</v>
      </c>
      <c r="AN11" s="249">
        <f t="shared" si="3"/>
        <v>1047</v>
      </c>
      <c r="AO11" s="271">
        <f t="shared" si="4"/>
        <v>1244</v>
      </c>
      <c r="AP11" s="249">
        <f t="shared" si="5"/>
        <v>1494</v>
      </c>
      <c r="AQ11" s="271">
        <f t="shared" si="6"/>
        <v>1557</v>
      </c>
      <c r="AR11" s="271">
        <f t="shared" si="7"/>
        <v>1330</v>
      </c>
      <c r="AS11" s="271">
        <f t="shared" si="8"/>
        <v>1390</v>
      </c>
      <c r="AT11" s="271">
        <f t="shared" si="9"/>
        <v>1228</v>
      </c>
      <c r="AU11" s="249">
        <f t="shared" si="10"/>
        <v>1365</v>
      </c>
      <c r="AV11" s="271">
        <f t="shared" si="11"/>
        <v>1135</v>
      </c>
      <c r="AW11" s="271">
        <f t="shared" si="12"/>
        <v>1392</v>
      </c>
      <c r="AX11" s="213"/>
      <c r="AY11" s="272">
        <f t="shared" si="13"/>
        <v>8</v>
      </c>
      <c r="AZ11" s="271">
        <f t="shared" si="14"/>
        <v>10</v>
      </c>
      <c r="BA11" s="271">
        <f t="shared" si="15"/>
        <v>12</v>
      </c>
      <c r="BB11" s="249">
        <f t="shared" si="16"/>
        <v>10</v>
      </c>
      <c r="BC11" s="271">
        <f t="shared" si="17"/>
        <v>18</v>
      </c>
      <c r="BD11" s="271">
        <f t="shared" si="18"/>
        <v>10</v>
      </c>
      <c r="BE11" s="271">
        <f t="shared" si="19"/>
        <v>16</v>
      </c>
      <c r="BF11" s="271">
        <f t="shared" si="20"/>
        <v>12</v>
      </c>
      <c r="BG11" s="271">
        <f t="shared" si="21"/>
        <v>14</v>
      </c>
      <c r="BH11" s="271">
        <f t="shared" si="22"/>
        <v>12</v>
      </c>
      <c r="BI11" s="271">
        <f t="shared" si="23"/>
        <v>14</v>
      </c>
      <c r="BJ11" s="250">
        <f t="shared" si="28"/>
        <v>136</v>
      </c>
      <c r="BK11" s="249">
        <f t="shared" si="29"/>
        <v>8</v>
      </c>
      <c r="BL11" s="249">
        <f t="shared" si="30"/>
        <v>18</v>
      </c>
      <c r="BM11" s="251">
        <f t="shared" si="31"/>
        <v>128</v>
      </c>
      <c r="BN11" s="217"/>
    </row>
    <row r="12" spans="1:66" ht="13.8" x14ac:dyDescent="0.25">
      <c r="A12" s="252">
        <v>8</v>
      </c>
      <c r="B12" s="253" t="s">
        <v>216</v>
      </c>
      <c r="C12" s="273" t="s">
        <v>33</v>
      </c>
      <c r="D12" s="276" t="s">
        <v>193</v>
      </c>
      <c r="E12" s="254">
        <v>1392</v>
      </c>
      <c r="F12" s="324">
        <f t="shared" si="0"/>
        <v>0</v>
      </c>
      <c r="G12" s="257">
        <f t="shared" si="24"/>
        <v>34</v>
      </c>
      <c r="H12" s="258">
        <v>6</v>
      </c>
      <c r="I12" s="259">
        <v>14</v>
      </c>
      <c r="J12" s="260">
        <v>11</v>
      </c>
      <c r="K12" s="261">
        <f t="shared" si="25"/>
        <v>1358</v>
      </c>
      <c r="L12" s="257">
        <f t="shared" si="26"/>
        <v>150</v>
      </c>
      <c r="M12" s="262">
        <f t="shared" si="27"/>
        <v>140</v>
      </c>
      <c r="N12" s="263">
        <v>26</v>
      </c>
      <c r="O12" s="264">
        <v>2</v>
      </c>
      <c r="P12" s="265">
        <v>17</v>
      </c>
      <c r="Q12" s="266">
        <v>2</v>
      </c>
      <c r="R12" s="267">
        <v>13</v>
      </c>
      <c r="S12" s="268">
        <v>2</v>
      </c>
      <c r="T12" s="265">
        <v>14</v>
      </c>
      <c r="U12" s="268">
        <v>2</v>
      </c>
      <c r="V12" s="267">
        <v>10</v>
      </c>
      <c r="W12" s="268">
        <v>2</v>
      </c>
      <c r="X12" s="267">
        <v>3</v>
      </c>
      <c r="Y12" s="268">
        <v>0</v>
      </c>
      <c r="Z12" s="267">
        <v>1</v>
      </c>
      <c r="AA12" s="266">
        <v>0</v>
      </c>
      <c r="AB12" s="263">
        <v>29</v>
      </c>
      <c r="AC12" s="264">
        <v>2</v>
      </c>
      <c r="AD12" s="269">
        <v>2</v>
      </c>
      <c r="AE12" s="266">
        <v>0</v>
      </c>
      <c r="AF12" s="265">
        <v>16</v>
      </c>
      <c r="AG12" s="268">
        <v>2</v>
      </c>
      <c r="AH12" s="265">
        <v>7</v>
      </c>
      <c r="AI12" s="268">
        <v>0</v>
      </c>
      <c r="AJ12" s="242"/>
      <c r="AK12" s="243">
        <f t="shared" si="1"/>
        <v>14</v>
      </c>
      <c r="AL12" s="242"/>
      <c r="AM12" s="270">
        <f t="shared" si="2"/>
        <v>1161</v>
      </c>
      <c r="AN12" s="249">
        <f t="shared" si="3"/>
        <v>1301</v>
      </c>
      <c r="AO12" s="271">
        <f t="shared" si="4"/>
        <v>1334</v>
      </c>
      <c r="AP12" s="249">
        <f t="shared" si="5"/>
        <v>1333</v>
      </c>
      <c r="AQ12" s="271">
        <f t="shared" si="6"/>
        <v>1365</v>
      </c>
      <c r="AR12" s="271">
        <f t="shared" si="7"/>
        <v>1515</v>
      </c>
      <c r="AS12" s="271">
        <f t="shared" si="8"/>
        <v>1593</v>
      </c>
      <c r="AT12" s="271">
        <f t="shared" si="9"/>
        <v>1054</v>
      </c>
      <c r="AU12" s="249">
        <f t="shared" si="10"/>
        <v>1557</v>
      </c>
      <c r="AV12" s="271">
        <f t="shared" si="11"/>
        <v>1328</v>
      </c>
      <c r="AW12" s="271">
        <f t="shared" si="12"/>
        <v>1397</v>
      </c>
      <c r="AX12" s="213"/>
      <c r="AY12" s="272">
        <f t="shared" si="13"/>
        <v>10</v>
      </c>
      <c r="AZ12" s="271">
        <f t="shared" si="14"/>
        <v>14</v>
      </c>
      <c r="BA12" s="271">
        <f t="shared" si="15"/>
        <v>12</v>
      </c>
      <c r="BB12" s="249">
        <f t="shared" si="16"/>
        <v>10</v>
      </c>
      <c r="BC12" s="271">
        <f t="shared" si="17"/>
        <v>14</v>
      </c>
      <c r="BD12" s="271">
        <f t="shared" si="18"/>
        <v>14</v>
      </c>
      <c r="BE12" s="271">
        <f t="shared" si="19"/>
        <v>18</v>
      </c>
      <c r="BF12" s="271">
        <f t="shared" si="20"/>
        <v>10</v>
      </c>
      <c r="BG12" s="271">
        <f t="shared" si="21"/>
        <v>18</v>
      </c>
      <c r="BH12" s="271">
        <f t="shared" si="22"/>
        <v>14</v>
      </c>
      <c r="BI12" s="271">
        <f t="shared" si="23"/>
        <v>16</v>
      </c>
      <c r="BJ12" s="250">
        <f t="shared" si="28"/>
        <v>150</v>
      </c>
      <c r="BK12" s="249">
        <f t="shared" si="29"/>
        <v>10</v>
      </c>
      <c r="BL12" s="249">
        <f t="shared" si="30"/>
        <v>18</v>
      </c>
      <c r="BM12" s="251">
        <f t="shared" si="31"/>
        <v>140</v>
      </c>
      <c r="BN12" s="217"/>
    </row>
    <row r="13" spans="1:66" ht="13.8" x14ac:dyDescent="0.25">
      <c r="A13" s="305">
        <v>9</v>
      </c>
      <c r="B13" s="306" t="s">
        <v>2</v>
      </c>
      <c r="C13" s="316" t="s">
        <v>6</v>
      </c>
      <c r="D13" s="317"/>
      <c r="E13" s="307">
        <v>1390</v>
      </c>
      <c r="F13" s="327">
        <f t="shared" si="0"/>
        <v>0</v>
      </c>
      <c r="G13" s="310">
        <f t="shared" si="24"/>
        <v>44.181818181818244</v>
      </c>
      <c r="H13" s="311">
        <v>3</v>
      </c>
      <c r="I13" s="312">
        <v>16</v>
      </c>
      <c r="J13" s="313">
        <v>11</v>
      </c>
      <c r="K13" s="314">
        <f t="shared" si="25"/>
        <v>1345.8181818181818</v>
      </c>
      <c r="L13" s="310">
        <f t="shared" si="26"/>
        <v>148</v>
      </c>
      <c r="M13" s="315">
        <f t="shared" si="27"/>
        <v>140</v>
      </c>
      <c r="N13" s="263">
        <v>27</v>
      </c>
      <c r="O13" s="264">
        <v>0</v>
      </c>
      <c r="P13" s="265">
        <v>32</v>
      </c>
      <c r="Q13" s="266">
        <v>2</v>
      </c>
      <c r="R13" s="267">
        <v>21</v>
      </c>
      <c r="S13" s="268">
        <v>2</v>
      </c>
      <c r="T13" s="265">
        <v>2</v>
      </c>
      <c r="U13" s="268">
        <v>2</v>
      </c>
      <c r="V13" s="267">
        <v>12</v>
      </c>
      <c r="W13" s="268">
        <v>2</v>
      </c>
      <c r="X13" s="267">
        <v>10</v>
      </c>
      <c r="Y13" s="268">
        <v>0</v>
      </c>
      <c r="Z13" s="267">
        <v>7</v>
      </c>
      <c r="AA13" s="266">
        <v>2</v>
      </c>
      <c r="AB13" s="263">
        <v>14</v>
      </c>
      <c r="AC13" s="264">
        <v>2</v>
      </c>
      <c r="AD13" s="269">
        <v>3</v>
      </c>
      <c r="AE13" s="266">
        <v>2</v>
      </c>
      <c r="AF13" s="265">
        <v>17</v>
      </c>
      <c r="AG13" s="268">
        <v>2</v>
      </c>
      <c r="AH13" s="265">
        <v>1</v>
      </c>
      <c r="AI13" s="268">
        <v>0</v>
      </c>
      <c r="AJ13" s="242"/>
      <c r="AK13" s="243">
        <f t="shared" si="1"/>
        <v>16</v>
      </c>
      <c r="AL13" s="242"/>
      <c r="AM13" s="270">
        <f t="shared" si="2"/>
        <v>1135</v>
      </c>
      <c r="AN13" s="249">
        <f t="shared" si="3"/>
        <v>1044</v>
      </c>
      <c r="AO13" s="271">
        <f t="shared" si="4"/>
        <v>1218</v>
      </c>
      <c r="AP13" s="249">
        <f t="shared" si="5"/>
        <v>1557</v>
      </c>
      <c r="AQ13" s="271">
        <f t="shared" si="6"/>
        <v>1346</v>
      </c>
      <c r="AR13" s="271">
        <f t="shared" si="7"/>
        <v>1365</v>
      </c>
      <c r="AS13" s="271">
        <f t="shared" si="8"/>
        <v>1397</v>
      </c>
      <c r="AT13" s="271">
        <f t="shared" si="9"/>
        <v>1333</v>
      </c>
      <c r="AU13" s="249">
        <f t="shared" si="10"/>
        <v>1515</v>
      </c>
      <c r="AV13" s="271">
        <f t="shared" si="11"/>
        <v>1301</v>
      </c>
      <c r="AW13" s="271">
        <f t="shared" si="12"/>
        <v>1593</v>
      </c>
      <c r="AX13" s="213"/>
      <c r="AY13" s="272">
        <f t="shared" si="13"/>
        <v>12</v>
      </c>
      <c r="AZ13" s="271">
        <f t="shared" si="14"/>
        <v>8</v>
      </c>
      <c r="BA13" s="271">
        <f t="shared" si="15"/>
        <v>12</v>
      </c>
      <c r="BB13" s="249">
        <f t="shared" si="16"/>
        <v>18</v>
      </c>
      <c r="BC13" s="271">
        <f t="shared" si="17"/>
        <v>12</v>
      </c>
      <c r="BD13" s="271">
        <f t="shared" si="18"/>
        <v>14</v>
      </c>
      <c r="BE13" s="271">
        <f t="shared" si="19"/>
        <v>16</v>
      </c>
      <c r="BF13" s="271">
        <f t="shared" si="20"/>
        <v>10</v>
      </c>
      <c r="BG13" s="271">
        <f t="shared" si="21"/>
        <v>14</v>
      </c>
      <c r="BH13" s="271">
        <f t="shared" si="22"/>
        <v>14</v>
      </c>
      <c r="BI13" s="271">
        <f t="shared" si="23"/>
        <v>18</v>
      </c>
      <c r="BJ13" s="250">
        <f t="shared" si="28"/>
        <v>148</v>
      </c>
      <c r="BK13" s="249">
        <f t="shared" si="29"/>
        <v>8</v>
      </c>
      <c r="BL13" s="249">
        <f t="shared" si="30"/>
        <v>18</v>
      </c>
      <c r="BM13" s="251">
        <f t="shared" si="31"/>
        <v>140</v>
      </c>
      <c r="BN13" s="217"/>
    </row>
    <row r="14" spans="1:66" ht="13.8" x14ac:dyDescent="0.25">
      <c r="A14" s="252">
        <v>10</v>
      </c>
      <c r="B14" s="253" t="s">
        <v>28</v>
      </c>
      <c r="C14" s="273" t="s">
        <v>29</v>
      </c>
      <c r="D14" s="276"/>
      <c r="E14" s="277">
        <v>1365</v>
      </c>
      <c r="F14" s="324">
        <f t="shared" si="0"/>
        <v>0</v>
      </c>
      <c r="G14" s="257">
        <f t="shared" si="24"/>
        <v>19.727272727272748</v>
      </c>
      <c r="H14" s="258">
        <v>5</v>
      </c>
      <c r="I14" s="259">
        <v>14</v>
      </c>
      <c r="J14" s="260">
        <v>11</v>
      </c>
      <c r="K14" s="261">
        <f t="shared" si="25"/>
        <v>1345.2727272727273</v>
      </c>
      <c r="L14" s="257">
        <f t="shared" si="26"/>
        <v>152</v>
      </c>
      <c r="M14" s="262">
        <f t="shared" si="27"/>
        <v>144</v>
      </c>
      <c r="N14" s="263">
        <v>28</v>
      </c>
      <c r="O14" s="264">
        <v>2</v>
      </c>
      <c r="P14" s="265">
        <v>22</v>
      </c>
      <c r="Q14" s="266">
        <v>2</v>
      </c>
      <c r="R14" s="267">
        <v>1</v>
      </c>
      <c r="S14" s="268">
        <v>2</v>
      </c>
      <c r="T14" s="265">
        <v>12</v>
      </c>
      <c r="U14" s="268">
        <v>2</v>
      </c>
      <c r="V14" s="267">
        <v>8</v>
      </c>
      <c r="W14" s="268">
        <v>0</v>
      </c>
      <c r="X14" s="267">
        <v>9</v>
      </c>
      <c r="Y14" s="268">
        <v>2</v>
      </c>
      <c r="Z14" s="267">
        <v>3</v>
      </c>
      <c r="AA14" s="266">
        <v>0</v>
      </c>
      <c r="AB14" s="263">
        <v>2</v>
      </c>
      <c r="AC14" s="264">
        <v>0</v>
      </c>
      <c r="AD14" s="269">
        <v>7</v>
      </c>
      <c r="AE14" s="266">
        <v>0</v>
      </c>
      <c r="AF14" s="265">
        <v>33</v>
      </c>
      <c r="AG14" s="268">
        <v>2</v>
      </c>
      <c r="AH14" s="265">
        <v>21</v>
      </c>
      <c r="AI14" s="268">
        <v>2</v>
      </c>
      <c r="AJ14" s="242"/>
      <c r="AK14" s="243">
        <f t="shared" si="1"/>
        <v>14</v>
      </c>
      <c r="AL14" s="242"/>
      <c r="AM14" s="270">
        <f t="shared" si="2"/>
        <v>1135</v>
      </c>
      <c r="AN14" s="249">
        <f t="shared" si="3"/>
        <v>1212</v>
      </c>
      <c r="AO14" s="271">
        <f t="shared" si="4"/>
        <v>1593</v>
      </c>
      <c r="AP14" s="249">
        <f t="shared" si="5"/>
        <v>1346</v>
      </c>
      <c r="AQ14" s="271">
        <f t="shared" si="6"/>
        <v>1392</v>
      </c>
      <c r="AR14" s="271">
        <f t="shared" si="7"/>
        <v>1390</v>
      </c>
      <c r="AS14" s="271">
        <f t="shared" si="8"/>
        <v>1515</v>
      </c>
      <c r="AT14" s="271">
        <f t="shared" si="9"/>
        <v>1557</v>
      </c>
      <c r="AU14" s="249">
        <f t="shared" si="10"/>
        <v>1397</v>
      </c>
      <c r="AV14" s="271">
        <f t="shared" si="11"/>
        <v>1043</v>
      </c>
      <c r="AW14" s="271">
        <f t="shared" si="12"/>
        <v>1218</v>
      </c>
      <c r="AX14" s="213"/>
      <c r="AY14" s="272">
        <f t="shared" si="13"/>
        <v>14</v>
      </c>
      <c r="AZ14" s="271">
        <f t="shared" si="14"/>
        <v>10</v>
      </c>
      <c r="BA14" s="271">
        <f t="shared" si="15"/>
        <v>18</v>
      </c>
      <c r="BB14" s="249">
        <f t="shared" si="16"/>
        <v>12</v>
      </c>
      <c r="BC14" s="271">
        <f t="shared" si="17"/>
        <v>14</v>
      </c>
      <c r="BD14" s="271">
        <f t="shared" si="18"/>
        <v>16</v>
      </c>
      <c r="BE14" s="271">
        <f t="shared" si="19"/>
        <v>14</v>
      </c>
      <c r="BF14" s="271">
        <f t="shared" si="20"/>
        <v>18</v>
      </c>
      <c r="BG14" s="271">
        <f t="shared" si="21"/>
        <v>16</v>
      </c>
      <c r="BH14" s="271">
        <f t="shared" si="22"/>
        <v>8</v>
      </c>
      <c r="BI14" s="271">
        <f t="shared" si="23"/>
        <v>12</v>
      </c>
      <c r="BJ14" s="250">
        <f t="shared" si="28"/>
        <v>152</v>
      </c>
      <c r="BK14" s="249">
        <f t="shared" si="29"/>
        <v>8</v>
      </c>
      <c r="BL14" s="249">
        <f t="shared" si="30"/>
        <v>18</v>
      </c>
      <c r="BM14" s="251">
        <f t="shared" si="31"/>
        <v>144</v>
      </c>
      <c r="BN14" s="217"/>
    </row>
    <row r="15" spans="1:66" ht="13.8" x14ac:dyDescent="0.25">
      <c r="A15" s="252">
        <v>11</v>
      </c>
      <c r="B15" s="253" t="s">
        <v>189</v>
      </c>
      <c r="C15" s="273" t="s">
        <v>33</v>
      </c>
      <c r="D15" s="276" t="s">
        <v>193</v>
      </c>
      <c r="E15" s="254">
        <v>1360</v>
      </c>
      <c r="F15" s="324">
        <f t="shared" si="0"/>
        <v>0</v>
      </c>
      <c r="G15" s="257">
        <f t="shared" si="24"/>
        <v>103.90909090909099</v>
      </c>
      <c r="H15" s="258">
        <v>15</v>
      </c>
      <c r="I15" s="259">
        <v>12</v>
      </c>
      <c r="J15" s="260">
        <v>11</v>
      </c>
      <c r="K15" s="261">
        <f t="shared" si="25"/>
        <v>1256.090909090909</v>
      </c>
      <c r="L15" s="257">
        <f t="shared" si="26"/>
        <v>122</v>
      </c>
      <c r="M15" s="262">
        <f t="shared" si="27"/>
        <v>114</v>
      </c>
      <c r="N15" s="263">
        <v>29</v>
      </c>
      <c r="O15" s="264">
        <v>2</v>
      </c>
      <c r="P15" s="265">
        <v>23</v>
      </c>
      <c r="Q15" s="266">
        <v>2</v>
      </c>
      <c r="R15" s="267">
        <v>2</v>
      </c>
      <c r="S15" s="268">
        <v>0</v>
      </c>
      <c r="T15" s="265">
        <v>16</v>
      </c>
      <c r="U15" s="268">
        <v>0</v>
      </c>
      <c r="V15" s="267">
        <v>35</v>
      </c>
      <c r="W15" s="268">
        <v>2</v>
      </c>
      <c r="X15" s="267">
        <v>18</v>
      </c>
      <c r="Y15" s="268">
        <v>0</v>
      </c>
      <c r="Z15" s="267">
        <v>26</v>
      </c>
      <c r="AA15" s="266">
        <v>2</v>
      </c>
      <c r="AB15" s="263">
        <v>17</v>
      </c>
      <c r="AC15" s="264">
        <v>0</v>
      </c>
      <c r="AD15" s="269">
        <v>19</v>
      </c>
      <c r="AE15" s="266">
        <v>0</v>
      </c>
      <c r="AF15" s="265">
        <v>25</v>
      </c>
      <c r="AG15" s="268">
        <v>2</v>
      </c>
      <c r="AH15" s="265">
        <v>4</v>
      </c>
      <c r="AI15" s="268">
        <v>2</v>
      </c>
      <c r="AJ15" s="242"/>
      <c r="AK15" s="243">
        <f t="shared" si="1"/>
        <v>12</v>
      </c>
      <c r="AL15" s="242"/>
      <c r="AM15" s="270">
        <f t="shared" si="2"/>
        <v>1054</v>
      </c>
      <c r="AN15" s="249">
        <f t="shared" si="3"/>
        <v>1200</v>
      </c>
      <c r="AO15" s="271">
        <f t="shared" si="4"/>
        <v>1557</v>
      </c>
      <c r="AP15" s="249">
        <f t="shared" si="5"/>
        <v>1328</v>
      </c>
      <c r="AQ15" s="271">
        <f t="shared" si="6"/>
        <v>1000</v>
      </c>
      <c r="AR15" s="271">
        <f t="shared" si="7"/>
        <v>1294</v>
      </c>
      <c r="AS15" s="271">
        <f t="shared" si="8"/>
        <v>1161</v>
      </c>
      <c r="AT15" s="271">
        <f t="shared" si="9"/>
        <v>1301</v>
      </c>
      <c r="AU15" s="249">
        <f t="shared" si="10"/>
        <v>1244</v>
      </c>
      <c r="AV15" s="271">
        <f t="shared" si="11"/>
        <v>1184</v>
      </c>
      <c r="AW15" s="271">
        <f t="shared" si="12"/>
        <v>1494</v>
      </c>
      <c r="AX15" s="213"/>
      <c r="AY15" s="272">
        <f t="shared" si="13"/>
        <v>10</v>
      </c>
      <c r="AZ15" s="271">
        <f t="shared" si="14"/>
        <v>10</v>
      </c>
      <c r="BA15" s="271">
        <f t="shared" si="15"/>
        <v>18</v>
      </c>
      <c r="BB15" s="249">
        <f t="shared" si="16"/>
        <v>14</v>
      </c>
      <c r="BC15" s="271">
        <f t="shared" si="17"/>
        <v>8</v>
      </c>
      <c r="BD15" s="271">
        <f t="shared" si="18"/>
        <v>8</v>
      </c>
      <c r="BE15" s="271">
        <f t="shared" si="19"/>
        <v>10</v>
      </c>
      <c r="BF15" s="271">
        <f t="shared" si="20"/>
        <v>14</v>
      </c>
      <c r="BG15" s="271">
        <f t="shared" si="21"/>
        <v>12</v>
      </c>
      <c r="BH15" s="271">
        <f t="shared" si="22"/>
        <v>8</v>
      </c>
      <c r="BI15" s="271">
        <f t="shared" si="23"/>
        <v>10</v>
      </c>
      <c r="BJ15" s="250">
        <f t="shared" si="28"/>
        <v>122</v>
      </c>
      <c r="BK15" s="249">
        <f t="shared" si="29"/>
        <v>8</v>
      </c>
      <c r="BL15" s="249">
        <f t="shared" si="30"/>
        <v>18</v>
      </c>
      <c r="BM15" s="251">
        <f t="shared" si="31"/>
        <v>114</v>
      </c>
      <c r="BN15" s="217"/>
    </row>
    <row r="16" spans="1:66" ht="13.8" x14ac:dyDescent="0.25">
      <c r="A16" s="252">
        <v>12</v>
      </c>
      <c r="B16" s="253" t="s">
        <v>167</v>
      </c>
      <c r="C16" s="273" t="s">
        <v>33</v>
      </c>
      <c r="D16" s="276"/>
      <c r="E16" s="254">
        <v>1346</v>
      </c>
      <c r="F16" s="324">
        <f t="shared" si="0"/>
        <v>0</v>
      </c>
      <c r="G16" s="257">
        <f t="shared" si="24"/>
        <v>4.4545454545454959</v>
      </c>
      <c r="H16" s="258">
        <v>13</v>
      </c>
      <c r="I16" s="259">
        <v>12</v>
      </c>
      <c r="J16" s="260">
        <v>11</v>
      </c>
      <c r="K16" s="261">
        <f t="shared" si="25"/>
        <v>1341.5454545454545</v>
      </c>
      <c r="L16" s="257">
        <f t="shared" si="26"/>
        <v>134</v>
      </c>
      <c r="M16" s="262">
        <f t="shared" si="27"/>
        <v>130</v>
      </c>
      <c r="N16" s="263">
        <v>30</v>
      </c>
      <c r="O16" s="264">
        <v>2</v>
      </c>
      <c r="P16" s="265">
        <v>24</v>
      </c>
      <c r="Q16" s="266">
        <v>2</v>
      </c>
      <c r="R16" s="267">
        <v>3</v>
      </c>
      <c r="S16" s="268">
        <v>2</v>
      </c>
      <c r="T16" s="265">
        <v>10</v>
      </c>
      <c r="U16" s="268">
        <v>0</v>
      </c>
      <c r="V16" s="267">
        <v>9</v>
      </c>
      <c r="W16" s="268">
        <v>0</v>
      </c>
      <c r="X16" s="267">
        <v>19</v>
      </c>
      <c r="Y16" s="268">
        <v>2</v>
      </c>
      <c r="Z16" s="267">
        <v>18</v>
      </c>
      <c r="AA16" s="266">
        <v>2</v>
      </c>
      <c r="AB16" s="263">
        <v>1</v>
      </c>
      <c r="AC16" s="264">
        <v>0</v>
      </c>
      <c r="AD16" s="269">
        <v>16</v>
      </c>
      <c r="AE16" s="266">
        <v>0</v>
      </c>
      <c r="AF16" s="265">
        <v>5</v>
      </c>
      <c r="AG16" s="268">
        <v>2</v>
      </c>
      <c r="AH16" s="265">
        <v>17</v>
      </c>
      <c r="AI16" s="268">
        <v>0</v>
      </c>
      <c r="AJ16" s="242"/>
      <c r="AK16" s="243">
        <f t="shared" si="1"/>
        <v>12</v>
      </c>
      <c r="AL16" s="242"/>
      <c r="AM16" s="270">
        <f t="shared" si="2"/>
        <v>1052</v>
      </c>
      <c r="AN16" s="249">
        <f t="shared" si="3"/>
        <v>1194</v>
      </c>
      <c r="AO16" s="271">
        <f t="shared" si="4"/>
        <v>1515</v>
      </c>
      <c r="AP16" s="249">
        <f t="shared" si="5"/>
        <v>1365</v>
      </c>
      <c r="AQ16" s="271">
        <f t="shared" si="6"/>
        <v>1390</v>
      </c>
      <c r="AR16" s="271">
        <f t="shared" si="7"/>
        <v>1244</v>
      </c>
      <c r="AS16" s="271">
        <f t="shared" si="8"/>
        <v>1294</v>
      </c>
      <c r="AT16" s="271">
        <f t="shared" si="9"/>
        <v>1593</v>
      </c>
      <c r="AU16" s="249">
        <f t="shared" si="10"/>
        <v>1328</v>
      </c>
      <c r="AV16" s="271">
        <f t="shared" si="11"/>
        <v>1481</v>
      </c>
      <c r="AW16" s="271">
        <f t="shared" si="12"/>
        <v>1301</v>
      </c>
      <c r="AX16" s="213"/>
      <c r="AY16" s="272">
        <f t="shared" si="13"/>
        <v>4</v>
      </c>
      <c r="AZ16" s="271">
        <f t="shared" si="14"/>
        <v>8</v>
      </c>
      <c r="BA16" s="271">
        <f t="shared" si="15"/>
        <v>14</v>
      </c>
      <c r="BB16" s="249">
        <f t="shared" si="16"/>
        <v>14</v>
      </c>
      <c r="BC16" s="271">
        <f t="shared" si="17"/>
        <v>16</v>
      </c>
      <c r="BD16" s="271">
        <f t="shared" si="18"/>
        <v>12</v>
      </c>
      <c r="BE16" s="271">
        <f t="shared" si="19"/>
        <v>8</v>
      </c>
      <c r="BF16" s="271">
        <f t="shared" si="20"/>
        <v>18</v>
      </c>
      <c r="BG16" s="271">
        <f t="shared" si="21"/>
        <v>14</v>
      </c>
      <c r="BH16" s="271">
        <f t="shared" si="22"/>
        <v>12</v>
      </c>
      <c r="BI16" s="271">
        <f t="shared" si="23"/>
        <v>14</v>
      </c>
      <c r="BJ16" s="250">
        <f t="shared" si="28"/>
        <v>134</v>
      </c>
      <c r="BK16" s="249">
        <f t="shared" si="29"/>
        <v>4</v>
      </c>
      <c r="BL16" s="249">
        <f t="shared" si="30"/>
        <v>18</v>
      </c>
      <c r="BM16" s="251">
        <f t="shared" si="31"/>
        <v>130</v>
      </c>
      <c r="BN16" s="217"/>
    </row>
    <row r="17" spans="1:66" ht="13.8" x14ac:dyDescent="0.25">
      <c r="A17" s="252">
        <v>13</v>
      </c>
      <c r="B17" s="253" t="s">
        <v>30</v>
      </c>
      <c r="C17" s="273" t="s">
        <v>29</v>
      </c>
      <c r="D17" s="254"/>
      <c r="E17" s="254">
        <v>1334</v>
      </c>
      <c r="F17" s="324">
        <f t="shared" si="0"/>
        <v>0</v>
      </c>
      <c r="G17" s="257">
        <f t="shared" si="24"/>
        <v>95.63636363636374</v>
      </c>
      <c r="H17" s="258">
        <v>17</v>
      </c>
      <c r="I17" s="259">
        <v>12</v>
      </c>
      <c r="J17" s="260">
        <v>11</v>
      </c>
      <c r="K17" s="261">
        <f t="shared" si="25"/>
        <v>1238.3636363636363</v>
      </c>
      <c r="L17" s="257">
        <f t="shared" si="26"/>
        <v>112</v>
      </c>
      <c r="M17" s="262">
        <f t="shared" si="27"/>
        <v>108</v>
      </c>
      <c r="N17" s="263">
        <v>31</v>
      </c>
      <c r="O17" s="264">
        <v>2</v>
      </c>
      <c r="P17" s="265">
        <v>25</v>
      </c>
      <c r="Q17" s="266">
        <v>2</v>
      </c>
      <c r="R17" s="267">
        <v>8</v>
      </c>
      <c r="S17" s="268">
        <v>0</v>
      </c>
      <c r="T17" s="265">
        <v>18</v>
      </c>
      <c r="U17" s="268">
        <v>0</v>
      </c>
      <c r="V17" s="267">
        <v>19</v>
      </c>
      <c r="W17" s="268">
        <v>0</v>
      </c>
      <c r="X17" s="267">
        <v>30</v>
      </c>
      <c r="Y17" s="268">
        <v>2</v>
      </c>
      <c r="Z17" s="267">
        <v>15</v>
      </c>
      <c r="AA17" s="266">
        <v>2</v>
      </c>
      <c r="AB17" s="263">
        <v>16</v>
      </c>
      <c r="AC17" s="264">
        <v>0</v>
      </c>
      <c r="AD17" s="269">
        <v>14</v>
      </c>
      <c r="AE17" s="266">
        <v>2</v>
      </c>
      <c r="AF17" s="265">
        <v>21</v>
      </c>
      <c r="AG17" s="268">
        <v>0</v>
      </c>
      <c r="AH17" s="265">
        <v>23</v>
      </c>
      <c r="AI17" s="268">
        <v>2</v>
      </c>
      <c r="AJ17" s="242"/>
      <c r="AK17" s="243">
        <f t="shared" si="1"/>
        <v>12</v>
      </c>
      <c r="AL17" s="242"/>
      <c r="AM17" s="270">
        <f t="shared" si="2"/>
        <v>1047</v>
      </c>
      <c r="AN17" s="249">
        <f t="shared" si="3"/>
        <v>1184</v>
      </c>
      <c r="AO17" s="271">
        <f t="shared" si="4"/>
        <v>1392</v>
      </c>
      <c r="AP17" s="249">
        <f t="shared" si="5"/>
        <v>1294</v>
      </c>
      <c r="AQ17" s="271">
        <f t="shared" si="6"/>
        <v>1244</v>
      </c>
      <c r="AR17" s="271">
        <f t="shared" si="7"/>
        <v>1052</v>
      </c>
      <c r="AS17" s="271">
        <f t="shared" si="8"/>
        <v>1330</v>
      </c>
      <c r="AT17" s="271">
        <f t="shared" si="9"/>
        <v>1328</v>
      </c>
      <c r="AU17" s="249">
        <f t="shared" si="10"/>
        <v>1333</v>
      </c>
      <c r="AV17" s="271">
        <f t="shared" si="11"/>
        <v>1218</v>
      </c>
      <c r="AW17" s="271">
        <f t="shared" si="12"/>
        <v>1200</v>
      </c>
      <c r="AX17" s="213"/>
      <c r="AY17" s="272">
        <f t="shared" si="13"/>
        <v>10</v>
      </c>
      <c r="AZ17" s="271">
        <f t="shared" si="14"/>
        <v>8</v>
      </c>
      <c r="BA17" s="271">
        <f t="shared" si="15"/>
        <v>14</v>
      </c>
      <c r="BB17" s="249">
        <f t="shared" si="16"/>
        <v>8</v>
      </c>
      <c r="BC17" s="271">
        <f t="shared" si="17"/>
        <v>12</v>
      </c>
      <c r="BD17" s="271">
        <f t="shared" si="18"/>
        <v>4</v>
      </c>
      <c r="BE17" s="271">
        <f t="shared" si="19"/>
        <v>10</v>
      </c>
      <c r="BF17" s="271">
        <f t="shared" si="20"/>
        <v>14</v>
      </c>
      <c r="BG17" s="271">
        <f t="shared" si="21"/>
        <v>10</v>
      </c>
      <c r="BH17" s="271">
        <f t="shared" si="22"/>
        <v>12</v>
      </c>
      <c r="BI17" s="271">
        <f t="shared" si="23"/>
        <v>10</v>
      </c>
      <c r="BJ17" s="250">
        <f t="shared" si="28"/>
        <v>112</v>
      </c>
      <c r="BK17" s="249">
        <f t="shared" si="29"/>
        <v>4</v>
      </c>
      <c r="BL17" s="249">
        <f t="shared" si="30"/>
        <v>14</v>
      </c>
      <c r="BM17" s="251">
        <f t="shared" si="31"/>
        <v>108</v>
      </c>
      <c r="BN17" s="217"/>
    </row>
    <row r="18" spans="1:66" ht="13.8" x14ac:dyDescent="0.25">
      <c r="A18" s="252">
        <v>14</v>
      </c>
      <c r="B18" s="253" t="s">
        <v>39</v>
      </c>
      <c r="C18" s="273" t="s">
        <v>6</v>
      </c>
      <c r="D18" s="254"/>
      <c r="E18" s="254">
        <v>1333</v>
      </c>
      <c r="F18" s="324">
        <f t="shared" si="0"/>
        <v>0</v>
      </c>
      <c r="G18" s="257">
        <f t="shared" si="24"/>
        <v>6.3636363636362603</v>
      </c>
      <c r="H18" s="258">
        <v>20</v>
      </c>
      <c r="I18" s="259">
        <v>10</v>
      </c>
      <c r="J18" s="260">
        <v>11</v>
      </c>
      <c r="K18" s="261">
        <f t="shared" si="25"/>
        <v>1326.6363636363637</v>
      </c>
      <c r="L18" s="257">
        <f t="shared" si="26"/>
        <v>142</v>
      </c>
      <c r="M18" s="262">
        <f t="shared" si="27"/>
        <v>134</v>
      </c>
      <c r="N18" s="263">
        <v>32</v>
      </c>
      <c r="O18" s="264">
        <v>2</v>
      </c>
      <c r="P18" s="265">
        <v>27</v>
      </c>
      <c r="Q18" s="266">
        <v>2</v>
      </c>
      <c r="R18" s="267">
        <v>5</v>
      </c>
      <c r="S18" s="268">
        <v>2</v>
      </c>
      <c r="T18" s="265">
        <v>8</v>
      </c>
      <c r="U18" s="268">
        <v>0</v>
      </c>
      <c r="V18" s="267">
        <v>15</v>
      </c>
      <c r="W18" s="268">
        <v>2</v>
      </c>
      <c r="X18" s="267">
        <v>1</v>
      </c>
      <c r="Y18" s="268">
        <v>0</v>
      </c>
      <c r="Z18" s="267">
        <v>16</v>
      </c>
      <c r="AA18" s="266">
        <v>2</v>
      </c>
      <c r="AB18" s="263">
        <v>9</v>
      </c>
      <c r="AC18" s="264">
        <v>0</v>
      </c>
      <c r="AD18" s="269">
        <v>13</v>
      </c>
      <c r="AE18" s="266">
        <v>0</v>
      </c>
      <c r="AF18" s="265">
        <v>28</v>
      </c>
      <c r="AG18" s="268">
        <v>0</v>
      </c>
      <c r="AH18" s="265">
        <v>6</v>
      </c>
      <c r="AI18" s="268">
        <v>0</v>
      </c>
      <c r="AJ18" s="242"/>
      <c r="AK18" s="243">
        <f t="shared" si="1"/>
        <v>10</v>
      </c>
      <c r="AL18" s="242"/>
      <c r="AM18" s="270">
        <f t="shared" si="2"/>
        <v>1044</v>
      </c>
      <c r="AN18" s="249">
        <f t="shared" si="3"/>
        <v>1135</v>
      </c>
      <c r="AO18" s="271">
        <f t="shared" si="4"/>
        <v>1481</v>
      </c>
      <c r="AP18" s="249">
        <f t="shared" si="5"/>
        <v>1392</v>
      </c>
      <c r="AQ18" s="271">
        <f t="shared" si="6"/>
        <v>1330</v>
      </c>
      <c r="AR18" s="271">
        <f t="shared" si="7"/>
        <v>1593</v>
      </c>
      <c r="AS18" s="271">
        <f t="shared" si="8"/>
        <v>1328</v>
      </c>
      <c r="AT18" s="271">
        <f t="shared" si="9"/>
        <v>1390</v>
      </c>
      <c r="AU18" s="249">
        <f t="shared" si="10"/>
        <v>1334</v>
      </c>
      <c r="AV18" s="271">
        <f t="shared" si="11"/>
        <v>1135</v>
      </c>
      <c r="AW18" s="271">
        <f t="shared" si="12"/>
        <v>1431</v>
      </c>
      <c r="AX18" s="213"/>
      <c r="AY18" s="272">
        <f t="shared" si="13"/>
        <v>8</v>
      </c>
      <c r="AZ18" s="271">
        <f t="shared" si="14"/>
        <v>12</v>
      </c>
      <c r="BA18" s="271">
        <f t="shared" si="15"/>
        <v>12</v>
      </c>
      <c r="BB18" s="249">
        <f t="shared" si="16"/>
        <v>14</v>
      </c>
      <c r="BC18" s="271">
        <f t="shared" si="17"/>
        <v>10</v>
      </c>
      <c r="BD18" s="271">
        <f t="shared" si="18"/>
        <v>18</v>
      </c>
      <c r="BE18" s="271">
        <f t="shared" si="19"/>
        <v>14</v>
      </c>
      <c r="BF18" s="271">
        <f t="shared" si="20"/>
        <v>16</v>
      </c>
      <c r="BG18" s="271">
        <f t="shared" si="21"/>
        <v>12</v>
      </c>
      <c r="BH18" s="271">
        <f t="shared" si="22"/>
        <v>14</v>
      </c>
      <c r="BI18" s="271">
        <f t="shared" si="23"/>
        <v>12</v>
      </c>
      <c r="BJ18" s="250">
        <f t="shared" si="28"/>
        <v>142</v>
      </c>
      <c r="BK18" s="249">
        <f t="shared" si="29"/>
        <v>8</v>
      </c>
      <c r="BL18" s="249">
        <f t="shared" si="30"/>
        <v>18</v>
      </c>
      <c r="BM18" s="251">
        <f t="shared" si="31"/>
        <v>134</v>
      </c>
      <c r="BN18" s="217"/>
    </row>
    <row r="19" spans="1:66" ht="13.8" x14ac:dyDescent="0.25">
      <c r="A19" s="252">
        <v>15</v>
      </c>
      <c r="B19" s="253" t="s">
        <v>44</v>
      </c>
      <c r="C19" s="273" t="s">
        <v>45</v>
      </c>
      <c r="D19" s="254"/>
      <c r="E19" s="254">
        <v>1330</v>
      </c>
      <c r="F19" s="324">
        <f t="shared" si="0"/>
        <v>0</v>
      </c>
      <c r="G19" s="257">
        <f t="shared" si="24"/>
        <v>43.36363636363626</v>
      </c>
      <c r="H19" s="258">
        <v>23</v>
      </c>
      <c r="I19" s="259">
        <v>10</v>
      </c>
      <c r="J19" s="260">
        <v>11</v>
      </c>
      <c r="K19" s="261">
        <f t="shared" si="25"/>
        <v>1286.6363636363637</v>
      </c>
      <c r="L19" s="257">
        <f t="shared" si="26"/>
        <v>124</v>
      </c>
      <c r="M19" s="262">
        <f t="shared" si="27"/>
        <v>116</v>
      </c>
      <c r="N19" s="263">
        <v>33</v>
      </c>
      <c r="O19" s="264">
        <v>2</v>
      </c>
      <c r="P19" s="265">
        <v>2</v>
      </c>
      <c r="Q19" s="266">
        <v>0</v>
      </c>
      <c r="R19" s="267">
        <v>23</v>
      </c>
      <c r="S19" s="268">
        <v>2</v>
      </c>
      <c r="T19" s="265">
        <v>25</v>
      </c>
      <c r="U19" s="268">
        <v>2</v>
      </c>
      <c r="V19" s="267">
        <v>14</v>
      </c>
      <c r="W19" s="268">
        <v>0</v>
      </c>
      <c r="X19" s="267">
        <v>7</v>
      </c>
      <c r="Y19" s="268">
        <v>0</v>
      </c>
      <c r="Z19" s="267">
        <v>13</v>
      </c>
      <c r="AA19" s="266">
        <v>0</v>
      </c>
      <c r="AB19" s="263">
        <v>21</v>
      </c>
      <c r="AC19" s="264">
        <v>0</v>
      </c>
      <c r="AD19" s="269">
        <v>22</v>
      </c>
      <c r="AE19" s="266">
        <v>2</v>
      </c>
      <c r="AF19" s="265">
        <v>24</v>
      </c>
      <c r="AG19" s="268">
        <v>2</v>
      </c>
      <c r="AH19" s="265">
        <v>5</v>
      </c>
      <c r="AI19" s="268">
        <v>0</v>
      </c>
      <c r="AJ19" s="242"/>
      <c r="AK19" s="243">
        <f t="shared" si="1"/>
        <v>10</v>
      </c>
      <c r="AL19" s="242"/>
      <c r="AM19" s="270">
        <f t="shared" si="2"/>
        <v>1043</v>
      </c>
      <c r="AN19" s="249">
        <f t="shared" si="3"/>
        <v>1557</v>
      </c>
      <c r="AO19" s="271">
        <f t="shared" si="4"/>
        <v>1200</v>
      </c>
      <c r="AP19" s="249">
        <f t="shared" si="5"/>
        <v>1184</v>
      </c>
      <c r="AQ19" s="271">
        <f t="shared" si="6"/>
        <v>1333</v>
      </c>
      <c r="AR19" s="271">
        <f t="shared" si="7"/>
        <v>1397</v>
      </c>
      <c r="AS19" s="271">
        <f t="shared" si="8"/>
        <v>1334</v>
      </c>
      <c r="AT19" s="271">
        <f t="shared" si="9"/>
        <v>1218</v>
      </c>
      <c r="AU19" s="249">
        <f t="shared" si="10"/>
        <v>1212</v>
      </c>
      <c r="AV19" s="271">
        <f t="shared" si="11"/>
        <v>1194</v>
      </c>
      <c r="AW19" s="271">
        <f t="shared" si="12"/>
        <v>1481</v>
      </c>
      <c r="AX19" s="213"/>
      <c r="AY19" s="272">
        <f t="shared" si="13"/>
        <v>8</v>
      </c>
      <c r="AZ19" s="271">
        <f t="shared" si="14"/>
        <v>18</v>
      </c>
      <c r="BA19" s="271">
        <f t="shared" si="15"/>
        <v>10</v>
      </c>
      <c r="BB19" s="249">
        <f t="shared" si="16"/>
        <v>8</v>
      </c>
      <c r="BC19" s="271">
        <f t="shared" si="17"/>
        <v>10</v>
      </c>
      <c r="BD19" s="271">
        <f t="shared" si="18"/>
        <v>16</v>
      </c>
      <c r="BE19" s="271">
        <f t="shared" si="19"/>
        <v>12</v>
      </c>
      <c r="BF19" s="271">
        <f t="shared" si="20"/>
        <v>12</v>
      </c>
      <c r="BG19" s="271">
        <f t="shared" si="21"/>
        <v>10</v>
      </c>
      <c r="BH19" s="271">
        <f t="shared" si="22"/>
        <v>8</v>
      </c>
      <c r="BI19" s="271">
        <f t="shared" si="23"/>
        <v>12</v>
      </c>
      <c r="BJ19" s="250">
        <f t="shared" si="28"/>
        <v>124</v>
      </c>
      <c r="BK19" s="249">
        <f t="shared" si="29"/>
        <v>8</v>
      </c>
      <c r="BL19" s="249">
        <f t="shared" si="30"/>
        <v>18</v>
      </c>
      <c r="BM19" s="251">
        <f t="shared" si="31"/>
        <v>116</v>
      </c>
      <c r="BN19" s="217"/>
    </row>
    <row r="20" spans="1:66" ht="13.8" x14ac:dyDescent="0.25">
      <c r="A20" s="252">
        <v>16</v>
      </c>
      <c r="B20" s="253" t="s">
        <v>204</v>
      </c>
      <c r="C20" s="273" t="s">
        <v>33</v>
      </c>
      <c r="D20" s="254" t="s">
        <v>193</v>
      </c>
      <c r="E20" s="254">
        <v>1328</v>
      </c>
      <c r="F20" s="324">
        <f t="shared" si="0"/>
        <v>0</v>
      </c>
      <c r="G20" s="257">
        <f t="shared" si="24"/>
        <v>-0.72727272727274794</v>
      </c>
      <c r="H20" s="258">
        <v>8</v>
      </c>
      <c r="I20" s="259">
        <v>14</v>
      </c>
      <c r="J20" s="260">
        <v>11</v>
      </c>
      <c r="K20" s="261">
        <f t="shared" si="25"/>
        <v>1328.7272727272727</v>
      </c>
      <c r="L20" s="257">
        <f t="shared" si="26"/>
        <v>130</v>
      </c>
      <c r="M20" s="262">
        <f t="shared" si="27"/>
        <v>126</v>
      </c>
      <c r="N20" s="263">
        <v>34</v>
      </c>
      <c r="O20" s="264">
        <v>2</v>
      </c>
      <c r="P20" s="265">
        <v>1</v>
      </c>
      <c r="Q20" s="266">
        <v>0</v>
      </c>
      <c r="R20" s="267">
        <v>24</v>
      </c>
      <c r="S20" s="268">
        <v>2</v>
      </c>
      <c r="T20" s="265">
        <v>11</v>
      </c>
      <c r="U20" s="268">
        <v>2</v>
      </c>
      <c r="V20" s="267">
        <v>3</v>
      </c>
      <c r="W20" s="268">
        <v>0</v>
      </c>
      <c r="X20" s="267">
        <v>17</v>
      </c>
      <c r="Y20" s="268">
        <v>2</v>
      </c>
      <c r="Z20" s="267">
        <v>14</v>
      </c>
      <c r="AA20" s="266">
        <v>0</v>
      </c>
      <c r="AB20" s="263">
        <v>13</v>
      </c>
      <c r="AC20" s="264">
        <v>2</v>
      </c>
      <c r="AD20" s="269">
        <v>12</v>
      </c>
      <c r="AE20" s="266">
        <v>2</v>
      </c>
      <c r="AF20" s="265">
        <v>8</v>
      </c>
      <c r="AG20" s="268">
        <v>0</v>
      </c>
      <c r="AH20" s="265">
        <v>19</v>
      </c>
      <c r="AI20" s="268">
        <v>2</v>
      </c>
      <c r="AJ20" s="242"/>
      <c r="AK20" s="243">
        <f t="shared" si="1"/>
        <v>14</v>
      </c>
      <c r="AL20" s="242"/>
      <c r="AM20" s="270">
        <f t="shared" si="2"/>
        <v>1004</v>
      </c>
      <c r="AN20" s="249">
        <f t="shared" si="3"/>
        <v>1593</v>
      </c>
      <c r="AO20" s="271">
        <f t="shared" si="4"/>
        <v>1194</v>
      </c>
      <c r="AP20" s="249">
        <f t="shared" si="5"/>
        <v>1360</v>
      </c>
      <c r="AQ20" s="271">
        <f t="shared" si="6"/>
        <v>1515</v>
      </c>
      <c r="AR20" s="271">
        <f t="shared" si="7"/>
        <v>1301</v>
      </c>
      <c r="AS20" s="271">
        <f t="shared" si="8"/>
        <v>1333</v>
      </c>
      <c r="AT20" s="271">
        <f t="shared" si="9"/>
        <v>1334</v>
      </c>
      <c r="AU20" s="249">
        <f t="shared" si="10"/>
        <v>1346</v>
      </c>
      <c r="AV20" s="271">
        <f t="shared" si="11"/>
        <v>1392</v>
      </c>
      <c r="AW20" s="271">
        <f t="shared" si="12"/>
        <v>1244</v>
      </c>
      <c r="AX20" s="213"/>
      <c r="AY20" s="272">
        <f t="shared" si="13"/>
        <v>4</v>
      </c>
      <c r="AZ20" s="271">
        <f t="shared" si="14"/>
        <v>18</v>
      </c>
      <c r="BA20" s="271">
        <f t="shared" si="15"/>
        <v>8</v>
      </c>
      <c r="BB20" s="249">
        <f t="shared" si="16"/>
        <v>12</v>
      </c>
      <c r="BC20" s="271">
        <f t="shared" si="17"/>
        <v>14</v>
      </c>
      <c r="BD20" s="271">
        <f t="shared" si="18"/>
        <v>14</v>
      </c>
      <c r="BE20" s="271">
        <f t="shared" si="19"/>
        <v>10</v>
      </c>
      <c r="BF20" s="271">
        <f t="shared" si="20"/>
        <v>12</v>
      </c>
      <c r="BG20" s="271">
        <f t="shared" si="21"/>
        <v>12</v>
      </c>
      <c r="BH20" s="271">
        <f t="shared" si="22"/>
        <v>14</v>
      </c>
      <c r="BI20" s="271">
        <f t="shared" si="23"/>
        <v>12</v>
      </c>
      <c r="BJ20" s="250">
        <f t="shared" si="28"/>
        <v>130</v>
      </c>
      <c r="BK20" s="249">
        <f t="shared" si="29"/>
        <v>4</v>
      </c>
      <c r="BL20" s="249">
        <f t="shared" si="30"/>
        <v>18</v>
      </c>
      <c r="BM20" s="251">
        <f t="shared" si="31"/>
        <v>126</v>
      </c>
      <c r="BN20" s="217"/>
    </row>
    <row r="21" spans="1:66" ht="13.8" x14ac:dyDescent="0.25">
      <c r="A21" s="252">
        <v>17</v>
      </c>
      <c r="B21" s="253" t="s">
        <v>171</v>
      </c>
      <c r="C21" s="273" t="s">
        <v>170</v>
      </c>
      <c r="D21" s="254"/>
      <c r="E21" s="277">
        <v>1301</v>
      </c>
      <c r="F21" s="324">
        <f t="shared" si="0"/>
        <v>0</v>
      </c>
      <c r="G21" s="257">
        <f t="shared" si="24"/>
        <v>39.545454545454504</v>
      </c>
      <c r="H21" s="258">
        <v>9</v>
      </c>
      <c r="I21" s="259">
        <v>14</v>
      </c>
      <c r="J21" s="260">
        <v>11</v>
      </c>
      <c r="K21" s="261">
        <f t="shared" si="25"/>
        <v>1261.4545454545455</v>
      </c>
      <c r="L21" s="257">
        <f t="shared" si="26"/>
        <v>128</v>
      </c>
      <c r="M21" s="262">
        <f t="shared" si="27"/>
        <v>120</v>
      </c>
      <c r="N21" s="263">
        <v>35</v>
      </c>
      <c r="O21" s="264">
        <v>2</v>
      </c>
      <c r="P21" s="265">
        <v>8</v>
      </c>
      <c r="Q21" s="266">
        <v>0</v>
      </c>
      <c r="R21" s="267">
        <v>25</v>
      </c>
      <c r="S21" s="268">
        <v>0</v>
      </c>
      <c r="T21" s="265">
        <v>31</v>
      </c>
      <c r="U21" s="268">
        <v>2</v>
      </c>
      <c r="V21" s="267">
        <v>4</v>
      </c>
      <c r="W21" s="268">
        <v>2</v>
      </c>
      <c r="X21" s="267">
        <v>16</v>
      </c>
      <c r="Y21" s="268">
        <v>0</v>
      </c>
      <c r="Z21" s="267">
        <v>23</v>
      </c>
      <c r="AA21" s="266">
        <v>2</v>
      </c>
      <c r="AB21" s="263">
        <v>11</v>
      </c>
      <c r="AC21" s="264">
        <v>2</v>
      </c>
      <c r="AD21" s="269">
        <v>28</v>
      </c>
      <c r="AE21" s="266">
        <v>2</v>
      </c>
      <c r="AF21" s="265">
        <v>9</v>
      </c>
      <c r="AG21" s="268">
        <v>0</v>
      </c>
      <c r="AH21" s="265">
        <v>12</v>
      </c>
      <c r="AI21" s="268">
        <v>2</v>
      </c>
      <c r="AJ21" s="242"/>
      <c r="AK21" s="243">
        <f t="shared" si="1"/>
        <v>14</v>
      </c>
      <c r="AL21" s="242"/>
      <c r="AM21" s="270">
        <f t="shared" si="2"/>
        <v>1000</v>
      </c>
      <c r="AN21" s="249">
        <f t="shared" si="3"/>
        <v>1392</v>
      </c>
      <c r="AO21" s="271">
        <f t="shared" si="4"/>
        <v>1184</v>
      </c>
      <c r="AP21" s="249">
        <f t="shared" si="5"/>
        <v>1047</v>
      </c>
      <c r="AQ21" s="271">
        <f t="shared" si="6"/>
        <v>1494</v>
      </c>
      <c r="AR21" s="271">
        <f t="shared" si="7"/>
        <v>1328</v>
      </c>
      <c r="AS21" s="271">
        <f t="shared" si="8"/>
        <v>1200</v>
      </c>
      <c r="AT21" s="271">
        <f t="shared" si="9"/>
        <v>1360</v>
      </c>
      <c r="AU21" s="249">
        <f t="shared" si="10"/>
        <v>1135</v>
      </c>
      <c r="AV21" s="271">
        <f t="shared" si="11"/>
        <v>1390</v>
      </c>
      <c r="AW21" s="271">
        <f t="shared" si="12"/>
        <v>1346</v>
      </c>
      <c r="AX21" s="213"/>
      <c r="AY21" s="272">
        <f t="shared" si="13"/>
        <v>8</v>
      </c>
      <c r="AZ21" s="271">
        <f t="shared" si="14"/>
        <v>14</v>
      </c>
      <c r="BA21" s="271">
        <f t="shared" si="15"/>
        <v>8</v>
      </c>
      <c r="BB21" s="249">
        <f t="shared" si="16"/>
        <v>10</v>
      </c>
      <c r="BC21" s="271">
        <f t="shared" si="17"/>
        <v>10</v>
      </c>
      <c r="BD21" s="271">
        <f t="shared" si="18"/>
        <v>14</v>
      </c>
      <c r="BE21" s="271">
        <f t="shared" si="19"/>
        <v>10</v>
      </c>
      <c r="BF21" s="271">
        <f t="shared" si="20"/>
        <v>12</v>
      </c>
      <c r="BG21" s="271">
        <f t="shared" si="21"/>
        <v>14</v>
      </c>
      <c r="BH21" s="271">
        <f t="shared" si="22"/>
        <v>16</v>
      </c>
      <c r="BI21" s="271">
        <f t="shared" si="23"/>
        <v>12</v>
      </c>
      <c r="BJ21" s="250">
        <f t="shared" si="28"/>
        <v>128</v>
      </c>
      <c r="BK21" s="249">
        <f t="shared" si="29"/>
        <v>8</v>
      </c>
      <c r="BL21" s="249">
        <f t="shared" si="30"/>
        <v>16</v>
      </c>
      <c r="BM21" s="251">
        <f t="shared" si="31"/>
        <v>120</v>
      </c>
      <c r="BN21" s="217"/>
    </row>
    <row r="22" spans="1:66" ht="13.8" x14ac:dyDescent="0.25">
      <c r="A22" s="252">
        <v>18</v>
      </c>
      <c r="B22" s="253" t="s">
        <v>169</v>
      </c>
      <c r="C22" s="273" t="s">
        <v>6</v>
      </c>
      <c r="D22" s="254"/>
      <c r="E22" s="254">
        <v>1294</v>
      </c>
      <c r="F22" s="324">
        <f t="shared" si="0"/>
        <v>0</v>
      </c>
      <c r="G22" s="257">
        <f t="shared" si="24"/>
        <v>10.909090909090992</v>
      </c>
      <c r="H22" s="258">
        <v>28</v>
      </c>
      <c r="I22" s="259">
        <v>8</v>
      </c>
      <c r="J22" s="260">
        <v>11</v>
      </c>
      <c r="K22" s="261">
        <f t="shared" si="25"/>
        <v>1283.090909090909</v>
      </c>
      <c r="L22" s="257">
        <f t="shared" si="26"/>
        <v>128</v>
      </c>
      <c r="M22" s="262">
        <f t="shared" si="27"/>
        <v>128</v>
      </c>
      <c r="N22" s="263">
        <v>36</v>
      </c>
      <c r="O22" s="264">
        <v>2</v>
      </c>
      <c r="P22" s="265">
        <v>3</v>
      </c>
      <c r="Q22" s="266">
        <v>0</v>
      </c>
      <c r="R22" s="267">
        <v>27</v>
      </c>
      <c r="S22" s="268">
        <v>2</v>
      </c>
      <c r="T22" s="265">
        <v>13</v>
      </c>
      <c r="U22" s="268">
        <v>2</v>
      </c>
      <c r="V22" s="267">
        <v>1</v>
      </c>
      <c r="W22" s="268">
        <v>0</v>
      </c>
      <c r="X22" s="267">
        <v>11</v>
      </c>
      <c r="Y22" s="268">
        <v>2</v>
      </c>
      <c r="Z22" s="267">
        <v>12</v>
      </c>
      <c r="AA22" s="266">
        <v>0</v>
      </c>
      <c r="AB22" s="263">
        <v>28</v>
      </c>
      <c r="AC22" s="264">
        <v>0</v>
      </c>
      <c r="AD22" s="269">
        <v>21</v>
      </c>
      <c r="AE22" s="266">
        <v>0</v>
      </c>
      <c r="AF22" s="265">
        <v>6</v>
      </c>
      <c r="AG22" s="268">
        <v>0</v>
      </c>
      <c r="AH22" s="265">
        <v>31</v>
      </c>
      <c r="AI22" s="268">
        <v>0</v>
      </c>
      <c r="AJ22" s="242"/>
      <c r="AK22" s="243">
        <f t="shared" si="1"/>
        <v>8</v>
      </c>
      <c r="AL22" s="242"/>
      <c r="AM22" s="270">
        <f t="shared" si="2"/>
        <v>1000</v>
      </c>
      <c r="AN22" s="249">
        <f t="shared" si="3"/>
        <v>1515</v>
      </c>
      <c r="AO22" s="271">
        <f t="shared" si="4"/>
        <v>1135</v>
      </c>
      <c r="AP22" s="249">
        <f t="shared" si="5"/>
        <v>1334</v>
      </c>
      <c r="AQ22" s="271">
        <f t="shared" si="6"/>
        <v>1593</v>
      </c>
      <c r="AR22" s="271">
        <f t="shared" si="7"/>
        <v>1360</v>
      </c>
      <c r="AS22" s="271">
        <f t="shared" si="8"/>
        <v>1346</v>
      </c>
      <c r="AT22" s="271">
        <f t="shared" si="9"/>
        <v>1135</v>
      </c>
      <c r="AU22" s="249">
        <f t="shared" si="10"/>
        <v>1218</v>
      </c>
      <c r="AV22" s="271">
        <f t="shared" si="11"/>
        <v>1431</v>
      </c>
      <c r="AW22" s="271">
        <f t="shared" si="12"/>
        <v>1047</v>
      </c>
      <c r="AX22" s="213"/>
      <c r="AY22" s="272">
        <f t="shared" si="13"/>
        <v>0</v>
      </c>
      <c r="AZ22" s="271">
        <f t="shared" si="14"/>
        <v>14</v>
      </c>
      <c r="BA22" s="271">
        <f t="shared" si="15"/>
        <v>12</v>
      </c>
      <c r="BB22" s="249">
        <f t="shared" si="16"/>
        <v>12</v>
      </c>
      <c r="BC22" s="271">
        <f t="shared" si="17"/>
        <v>18</v>
      </c>
      <c r="BD22" s="271">
        <f t="shared" si="18"/>
        <v>12</v>
      </c>
      <c r="BE22" s="271">
        <f t="shared" si="19"/>
        <v>12</v>
      </c>
      <c r="BF22" s="271">
        <f t="shared" si="20"/>
        <v>14</v>
      </c>
      <c r="BG22" s="271">
        <f t="shared" si="21"/>
        <v>12</v>
      </c>
      <c r="BH22" s="271">
        <f t="shared" si="22"/>
        <v>12</v>
      </c>
      <c r="BI22" s="271">
        <f t="shared" si="23"/>
        <v>10</v>
      </c>
      <c r="BJ22" s="250">
        <f t="shared" si="28"/>
        <v>128</v>
      </c>
      <c r="BK22" s="249">
        <f t="shared" si="29"/>
        <v>0</v>
      </c>
      <c r="BL22" s="249">
        <f t="shared" si="30"/>
        <v>18</v>
      </c>
      <c r="BM22" s="251">
        <f t="shared" si="31"/>
        <v>128</v>
      </c>
      <c r="BN22" s="217"/>
    </row>
    <row r="23" spans="1:66" ht="13.8" x14ac:dyDescent="0.25">
      <c r="A23" s="252">
        <v>19</v>
      </c>
      <c r="B23" s="253" t="s">
        <v>5</v>
      </c>
      <c r="C23" s="273" t="s">
        <v>6</v>
      </c>
      <c r="D23" s="254"/>
      <c r="E23" s="254">
        <v>1244</v>
      </c>
      <c r="F23" s="324">
        <f t="shared" si="0"/>
        <v>0</v>
      </c>
      <c r="G23" s="257">
        <f t="shared" si="24"/>
        <v>-51.454545454545496</v>
      </c>
      <c r="H23" s="258">
        <v>12</v>
      </c>
      <c r="I23" s="259">
        <v>12</v>
      </c>
      <c r="J23" s="260">
        <v>11</v>
      </c>
      <c r="K23" s="261">
        <f t="shared" si="25"/>
        <v>1295.4545454545455</v>
      </c>
      <c r="L23" s="257">
        <f t="shared" si="26"/>
        <v>134</v>
      </c>
      <c r="M23" s="262">
        <f t="shared" si="27"/>
        <v>130</v>
      </c>
      <c r="N23" s="263">
        <v>1</v>
      </c>
      <c r="O23" s="264">
        <v>0</v>
      </c>
      <c r="P23" s="265">
        <v>34</v>
      </c>
      <c r="Q23" s="266">
        <v>2</v>
      </c>
      <c r="R23" s="267">
        <v>7</v>
      </c>
      <c r="S23" s="268">
        <v>0</v>
      </c>
      <c r="T23" s="265">
        <v>5</v>
      </c>
      <c r="U23" s="268">
        <v>2</v>
      </c>
      <c r="V23" s="267">
        <v>13</v>
      </c>
      <c r="W23" s="268">
        <v>2</v>
      </c>
      <c r="X23" s="267">
        <v>12</v>
      </c>
      <c r="Y23" s="268">
        <v>0</v>
      </c>
      <c r="Z23" s="267">
        <v>28</v>
      </c>
      <c r="AA23" s="266">
        <v>0</v>
      </c>
      <c r="AB23" s="263">
        <v>32</v>
      </c>
      <c r="AC23" s="264">
        <v>2</v>
      </c>
      <c r="AD23" s="269">
        <v>11</v>
      </c>
      <c r="AE23" s="266">
        <v>2</v>
      </c>
      <c r="AF23" s="265">
        <v>20</v>
      </c>
      <c r="AG23" s="268">
        <v>2</v>
      </c>
      <c r="AH23" s="265">
        <v>16</v>
      </c>
      <c r="AI23" s="268">
        <v>0</v>
      </c>
      <c r="AJ23" s="242"/>
      <c r="AK23" s="243">
        <f t="shared" si="1"/>
        <v>12</v>
      </c>
      <c r="AL23" s="242"/>
      <c r="AM23" s="270">
        <f t="shared" si="2"/>
        <v>1593</v>
      </c>
      <c r="AN23" s="249">
        <f t="shared" si="3"/>
        <v>1004</v>
      </c>
      <c r="AO23" s="271">
        <f t="shared" si="4"/>
        <v>1397</v>
      </c>
      <c r="AP23" s="249">
        <f t="shared" si="5"/>
        <v>1481</v>
      </c>
      <c r="AQ23" s="271">
        <f t="shared" si="6"/>
        <v>1334</v>
      </c>
      <c r="AR23" s="271">
        <f t="shared" si="7"/>
        <v>1346</v>
      </c>
      <c r="AS23" s="271">
        <f t="shared" si="8"/>
        <v>1135</v>
      </c>
      <c r="AT23" s="271">
        <f t="shared" si="9"/>
        <v>1044</v>
      </c>
      <c r="AU23" s="249">
        <f t="shared" si="10"/>
        <v>1360</v>
      </c>
      <c r="AV23" s="271">
        <f t="shared" si="11"/>
        <v>1228</v>
      </c>
      <c r="AW23" s="271">
        <f t="shared" si="12"/>
        <v>1328</v>
      </c>
      <c r="AX23" s="213"/>
      <c r="AY23" s="272">
        <f t="shared" si="13"/>
        <v>18</v>
      </c>
      <c r="AZ23" s="271">
        <f t="shared" si="14"/>
        <v>4</v>
      </c>
      <c r="BA23" s="271">
        <f t="shared" si="15"/>
        <v>16</v>
      </c>
      <c r="BB23" s="249">
        <f t="shared" si="16"/>
        <v>12</v>
      </c>
      <c r="BC23" s="271">
        <f t="shared" si="17"/>
        <v>12</v>
      </c>
      <c r="BD23" s="271">
        <f t="shared" si="18"/>
        <v>12</v>
      </c>
      <c r="BE23" s="271">
        <f t="shared" si="19"/>
        <v>14</v>
      </c>
      <c r="BF23" s="271">
        <f t="shared" si="20"/>
        <v>8</v>
      </c>
      <c r="BG23" s="271">
        <f t="shared" si="21"/>
        <v>12</v>
      </c>
      <c r="BH23" s="271">
        <f t="shared" si="22"/>
        <v>12</v>
      </c>
      <c r="BI23" s="271">
        <f t="shared" si="23"/>
        <v>14</v>
      </c>
      <c r="BJ23" s="250">
        <f t="shared" si="28"/>
        <v>134</v>
      </c>
      <c r="BK23" s="249">
        <f t="shared" si="29"/>
        <v>4</v>
      </c>
      <c r="BL23" s="249">
        <f t="shared" si="30"/>
        <v>18</v>
      </c>
      <c r="BM23" s="251">
        <f t="shared" si="31"/>
        <v>130</v>
      </c>
      <c r="BN23" s="217"/>
    </row>
    <row r="24" spans="1:66" ht="13.8" x14ac:dyDescent="0.25">
      <c r="A24" s="252">
        <v>20</v>
      </c>
      <c r="B24" s="253" t="s">
        <v>217</v>
      </c>
      <c r="C24" s="273" t="s">
        <v>33</v>
      </c>
      <c r="D24" s="254"/>
      <c r="E24" s="254">
        <v>1228</v>
      </c>
      <c r="F24" s="324">
        <f t="shared" si="0"/>
        <v>0</v>
      </c>
      <c r="G24" s="257">
        <f t="shared" si="24"/>
        <v>-35.909090909090992</v>
      </c>
      <c r="H24" s="258">
        <v>14</v>
      </c>
      <c r="I24" s="259">
        <v>12</v>
      </c>
      <c r="J24" s="260">
        <v>11</v>
      </c>
      <c r="K24" s="261">
        <f t="shared" si="25"/>
        <v>1263.909090909091</v>
      </c>
      <c r="L24" s="257">
        <f t="shared" si="26"/>
        <v>126</v>
      </c>
      <c r="M24" s="262">
        <f t="shared" si="27"/>
        <v>118</v>
      </c>
      <c r="N24" s="263">
        <v>2</v>
      </c>
      <c r="O24" s="264">
        <v>0</v>
      </c>
      <c r="P24" s="265">
        <v>33</v>
      </c>
      <c r="Q24" s="266">
        <v>2</v>
      </c>
      <c r="R24" s="267">
        <v>4</v>
      </c>
      <c r="S24" s="268">
        <v>0</v>
      </c>
      <c r="T24" s="265">
        <v>21</v>
      </c>
      <c r="U24" s="268">
        <v>2</v>
      </c>
      <c r="V24" s="267">
        <v>23</v>
      </c>
      <c r="W24" s="268">
        <v>2</v>
      </c>
      <c r="X24" s="267">
        <v>27</v>
      </c>
      <c r="Y24" s="268">
        <v>0</v>
      </c>
      <c r="Z24" s="267">
        <v>35</v>
      </c>
      <c r="AA24" s="266">
        <v>2</v>
      </c>
      <c r="AB24" s="263">
        <v>7</v>
      </c>
      <c r="AC24" s="264">
        <v>0</v>
      </c>
      <c r="AD24" s="269">
        <v>6</v>
      </c>
      <c r="AE24" s="266">
        <v>2</v>
      </c>
      <c r="AF24" s="265">
        <v>19</v>
      </c>
      <c r="AG24" s="268">
        <v>0</v>
      </c>
      <c r="AH24" s="265">
        <v>25</v>
      </c>
      <c r="AI24" s="268">
        <v>2</v>
      </c>
      <c r="AJ24" s="242"/>
      <c r="AK24" s="243">
        <f t="shared" si="1"/>
        <v>12</v>
      </c>
      <c r="AL24" s="242"/>
      <c r="AM24" s="270">
        <f t="shared" si="2"/>
        <v>1557</v>
      </c>
      <c r="AN24" s="249">
        <f t="shared" si="3"/>
        <v>1043</v>
      </c>
      <c r="AO24" s="271">
        <f t="shared" si="4"/>
        <v>1494</v>
      </c>
      <c r="AP24" s="249">
        <f t="shared" si="5"/>
        <v>1218</v>
      </c>
      <c r="AQ24" s="271">
        <f t="shared" si="6"/>
        <v>1200</v>
      </c>
      <c r="AR24" s="271">
        <f t="shared" si="7"/>
        <v>1135</v>
      </c>
      <c r="AS24" s="271">
        <f t="shared" si="8"/>
        <v>1000</v>
      </c>
      <c r="AT24" s="271">
        <f t="shared" si="9"/>
        <v>1397</v>
      </c>
      <c r="AU24" s="249">
        <f t="shared" si="10"/>
        <v>1431</v>
      </c>
      <c r="AV24" s="271">
        <f t="shared" si="11"/>
        <v>1244</v>
      </c>
      <c r="AW24" s="271">
        <f t="shared" si="12"/>
        <v>1184</v>
      </c>
      <c r="AX24" s="213"/>
      <c r="AY24" s="272">
        <f t="shared" si="13"/>
        <v>18</v>
      </c>
      <c r="AZ24" s="271">
        <f t="shared" si="14"/>
        <v>8</v>
      </c>
      <c r="BA24" s="271">
        <f t="shared" si="15"/>
        <v>10</v>
      </c>
      <c r="BB24" s="249">
        <f t="shared" si="16"/>
        <v>12</v>
      </c>
      <c r="BC24" s="271">
        <f t="shared" si="17"/>
        <v>10</v>
      </c>
      <c r="BD24" s="271">
        <f t="shared" si="18"/>
        <v>12</v>
      </c>
      <c r="BE24" s="271">
        <f t="shared" si="19"/>
        <v>8</v>
      </c>
      <c r="BF24" s="271">
        <f t="shared" si="20"/>
        <v>16</v>
      </c>
      <c r="BG24" s="271">
        <f t="shared" si="21"/>
        <v>12</v>
      </c>
      <c r="BH24" s="271">
        <f t="shared" si="22"/>
        <v>12</v>
      </c>
      <c r="BI24" s="271">
        <f t="shared" si="23"/>
        <v>8</v>
      </c>
      <c r="BJ24" s="250">
        <f t="shared" si="28"/>
        <v>126</v>
      </c>
      <c r="BK24" s="249">
        <f t="shared" si="29"/>
        <v>8</v>
      </c>
      <c r="BL24" s="249">
        <f t="shared" si="30"/>
        <v>18</v>
      </c>
      <c r="BM24" s="251">
        <f t="shared" si="31"/>
        <v>118</v>
      </c>
      <c r="BN24" s="217"/>
    </row>
    <row r="25" spans="1:66" ht="13.8" x14ac:dyDescent="0.25">
      <c r="A25" s="252">
        <v>21</v>
      </c>
      <c r="B25" s="253" t="s">
        <v>31</v>
      </c>
      <c r="C25" s="273" t="s">
        <v>29</v>
      </c>
      <c r="D25" s="254"/>
      <c r="E25" s="254">
        <v>1218</v>
      </c>
      <c r="F25" s="324">
        <f t="shared" si="0"/>
        <v>0</v>
      </c>
      <c r="G25" s="257">
        <f t="shared" si="24"/>
        <v>-68.63636363636374</v>
      </c>
      <c r="H25" s="258">
        <v>16</v>
      </c>
      <c r="I25" s="259">
        <v>12</v>
      </c>
      <c r="J25" s="260">
        <v>11</v>
      </c>
      <c r="K25" s="261">
        <f t="shared" si="25"/>
        <v>1286.6363636363637</v>
      </c>
      <c r="L25" s="257">
        <f t="shared" si="26"/>
        <v>112</v>
      </c>
      <c r="M25" s="262">
        <f t="shared" si="27"/>
        <v>112</v>
      </c>
      <c r="N25" s="263">
        <v>3</v>
      </c>
      <c r="O25" s="264">
        <v>0</v>
      </c>
      <c r="P25" s="265">
        <v>36</v>
      </c>
      <c r="Q25" s="266">
        <v>2</v>
      </c>
      <c r="R25" s="267">
        <v>9</v>
      </c>
      <c r="S25" s="268">
        <v>0</v>
      </c>
      <c r="T25" s="265">
        <v>20</v>
      </c>
      <c r="U25" s="268">
        <v>0</v>
      </c>
      <c r="V25" s="267">
        <v>5</v>
      </c>
      <c r="W25" s="268">
        <v>0</v>
      </c>
      <c r="X25" s="267">
        <v>34</v>
      </c>
      <c r="Y25" s="268">
        <v>2</v>
      </c>
      <c r="Z25" s="267">
        <v>22</v>
      </c>
      <c r="AA25" s="266">
        <v>2</v>
      </c>
      <c r="AB25" s="263">
        <v>15</v>
      </c>
      <c r="AC25" s="264">
        <v>2</v>
      </c>
      <c r="AD25" s="269">
        <v>18</v>
      </c>
      <c r="AE25" s="266">
        <v>2</v>
      </c>
      <c r="AF25" s="265">
        <v>13</v>
      </c>
      <c r="AG25" s="268">
        <v>2</v>
      </c>
      <c r="AH25" s="265">
        <v>10</v>
      </c>
      <c r="AI25" s="268">
        <v>0</v>
      </c>
      <c r="AJ25" s="242"/>
      <c r="AK25" s="243">
        <f t="shared" si="1"/>
        <v>12</v>
      </c>
      <c r="AL25" s="242"/>
      <c r="AM25" s="270">
        <f t="shared" si="2"/>
        <v>1515</v>
      </c>
      <c r="AN25" s="249">
        <f t="shared" si="3"/>
        <v>1000</v>
      </c>
      <c r="AO25" s="271">
        <f t="shared" si="4"/>
        <v>1390</v>
      </c>
      <c r="AP25" s="249">
        <f t="shared" si="5"/>
        <v>1228</v>
      </c>
      <c r="AQ25" s="271">
        <f t="shared" si="6"/>
        <v>1481</v>
      </c>
      <c r="AR25" s="271">
        <f t="shared" si="7"/>
        <v>1004</v>
      </c>
      <c r="AS25" s="271">
        <f t="shared" si="8"/>
        <v>1212</v>
      </c>
      <c r="AT25" s="271">
        <f t="shared" si="9"/>
        <v>1330</v>
      </c>
      <c r="AU25" s="249">
        <f t="shared" si="10"/>
        <v>1294</v>
      </c>
      <c r="AV25" s="271">
        <f t="shared" si="11"/>
        <v>1334</v>
      </c>
      <c r="AW25" s="271">
        <f t="shared" si="12"/>
        <v>1365</v>
      </c>
      <c r="AX25" s="213"/>
      <c r="AY25" s="272">
        <f t="shared" si="13"/>
        <v>14</v>
      </c>
      <c r="AZ25" s="271">
        <f t="shared" si="14"/>
        <v>0</v>
      </c>
      <c r="BA25" s="271">
        <f t="shared" si="15"/>
        <v>16</v>
      </c>
      <c r="BB25" s="249">
        <f t="shared" si="16"/>
        <v>12</v>
      </c>
      <c r="BC25" s="271">
        <f t="shared" si="17"/>
        <v>12</v>
      </c>
      <c r="BD25" s="271">
        <f t="shared" si="18"/>
        <v>4</v>
      </c>
      <c r="BE25" s="271">
        <f t="shared" si="19"/>
        <v>10</v>
      </c>
      <c r="BF25" s="271">
        <f t="shared" si="20"/>
        <v>10</v>
      </c>
      <c r="BG25" s="271">
        <f t="shared" si="21"/>
        <v>8</v>
      </c>
      <c r="BH25" s="271">
        <f t="shared" si="22"/>
        <v>12</v>
      </c>
      <c r="BI25" s="271">
        <f t="shared" si="23"/>
        <v>14</v>
      </c>
      <c r="BJ25" s="250">
        <f t="shared" si="28"/>
        <v>112</v>
      </c>
      <c r="BK25" s="249">
        <f t="shared" si="29"/>
        <v>0</v>
      </c>
      <c r="BL25" s="249">
        <f t="shared" si="30"/>
        <v>16</v>
      </c>
      <c r="BM25" s="251">
        <f t="shared" si="31"/>
        <v>112</v>
      </c>
      <c r="BN25" s="217"/>
    </row>
    <row r="26" spans="1:66" ht="13.8" x14ac:dyDescent="0.25">
      <c r="A26" s="252">
        <v>22</v>
      </c>
      <c r="B26" s="253" t="s">
        <v>41</v>
      </c>
      <c r="C26" s="273" t="s">
        <v>9</v>
      </c>
      <c r="D26" s="254"/>
      <c r="E26" s="254">
        <v>1212</v>
      </c>
      <c r="F26" s="324">
        <f t="shared" si="0"/>
        <v>0</v>
      </c>
      <c r="G26" s="257">
        <f t="shared" si="24"/>
        <v>13.090909090909008</v>
      </c>
      <c r="H26" s="258">
        <v>26</v>
      </c>
      <c r="I26" s="259">
        <v>10</v>
      </c>
      <c r="J26" s="260">
        <v>11</v>
      </c>
      <c r="K26" s="261">
        <f t="shared" si="25"/>
        <v>1198.909090909091</v>
      </c>
      <c r="L26" s="257">
        <f t="shared" si="26"/>
        <v>98</v>
      </c>
      <c r="M26" s="262">
        <f t="shared" si="27"/>
        <v>98</v>
      </c>
      <c r="N26" s="263">
        <v>4</v>
      </c>
      <c r="O26" s="264">
        <v>2</v>
      </c>
      <c r="P26" s="265">
        <v>10</v>
      </c>
      <c r="Q26" s="266">
        <v>0</v>
      </c>
      <c r="R26" s="267">
        <v>6</v>
      </c>
      <c r="S26" s="268">
        <v>0</v>
      </c>
      <c r="T26" s="265">
        <v>29</v>
      </c>
      <c r="U26" s="268">
        <v>0</v>
      </c>
      <c r="V26" s="267">
        <v>30</v>
      </c>
      <c r="W26" s="268">
        <v>2</v>
      </c>
      <c r="X26" s="267">
        <v>23</v>
      </c>
      <c r="Y26" s="268">
        <v>0</v>
      </c>
      <c r="Z26" s="267">
        <v>21</v>
      </c>
      <c r="AA26" s="266">
        <v>0</v>
      </c>
      <c r="AB26" s="263">
        <v>36</v>
      </c>
      <c r="AC26" s="264">
        <v>2</v>
      </c>
      <c r="AD26" s="269">
        <v>15</v>
      </c>
      <c r="AE26" s="266">
        <v>0</v>
      </c>
      <c r="AF26" s="265">
        <v>32</v>
      </c>
      <c r="AG26" s="268">
        <v>2</v>
      </c>
      <c r="AH26" s="265">
        <v>35</v>
      </c>
      <c r="AI26" s="268">
        <v>2</v>
      </c>
      <c r="AJ26" s="242"/>
      <c r="AK26" s="243">
        <f t="shared" si="1"/>
        <v>10</v>
      </c>
      <c r="AL26" s="242"/>
      <c r="AM26" s="270">
        <f t="shared" si="2"/>
        <v>1494</v>
      </c>
      <c r="AN26" s="249">
        <f t="shared" si="3"/>
        <v>1365</v>
      </c>
      <c r="AO26" s="271">
        <f t="shared" si="4"/>
        <v>1431</v>
      </c>
      <c r="AP26" s="249">
        <f t="shared" si="5"/>
        <v>1054</v>
      </c>
      <c r="AQ26" s="271">
        <f t="shared" si="6"/>
        <v>1052</v>
      </c>
      <c r="AR26" s="271">
        <f t="shared" si="7"/>
        <v>1200</v>
      </c>
      <c r="AS26" s="271">
        <f t="shared" si="8"/>
        <v>1218</v>
      </c>
      <c r="AT26" s="271">
        <f t="shared" si="9"/>
        <v>1000</v>
      </c>
      <c r="AU26" s="249">
        <f t="shared" si="10"/>
        <v>1330</v>
      </c>
      <c r="AV26" s="271">
        <f t="shared" si="11"/>
        <v>1044</v>
      </c>
      <c r="AW26" s="271">
        <f t="shared" si="12"/>
        <v>1000</v>
      </c>
      <c r="AX26" s="213"/>
      <c r="AY26" s="272">
        <f t="shared" si="13"/>
        <v>10</v>
      </c>
      <c r="AZ26" s="271">
        <f t="shared" si="14"/>
        <v>14</v>
      </c>
      <c r="BA26" s="271">
        <f t="shared" si="15"/>
        <v>12</v>
      </c>
      <c r="BB26" s="249">
        <f t="shared" si="16"/>
        <v>10</v>
      </c>
      <c r="BC26" s="271">
        <f t="shared" si="17"/>
        <v>4</v>
      </c>
      <c r="BD26" s="271">
        <f t="shared" si="18"/>
        <v>10</v>
      </c>
      <c r="BE26" s="271">
        <f t="shared" si="19"/>
        <v>12</v>
      </c>
      <c r="BF26" s="271">
        <f t="shared" si="20"/>
        <v>0</v>
      </c>
      <c r="BG26" s="271">
        <f t="shared" si="21"/>
        <v>10</v>
      </c>
      <c r="BH26" s="271">
        <f t="shared" si="22"/>
        <v>8</v>
      </c>
      <c r="BI26" s="271">
        <f t="shared" si="23"/>
        <v>8</v>
      </c>
      <c r="BJ26" s="250">
        <f t="shared" si="28"/>
        <v>98</v>
      </c>
      <c r="BK26" s="249">
        <f t="shared" si="29"/>
        <v>0</v>
      </c>
      <c r="BL26" s="249">
        <f t="shared" si="30"/>
        <v>14</v>
      </c>
      <c r="BM26" s="251">
        <f t="shared" si="31"/>
        <v>98</v>
      </c>
      <c r="BN26" s="217"/>
    </row>
    <row r="27" spans="1:66" ht="13.8" x14ac:dyDescent="0.25">
      <c r="A27" s="252">
        <v>23</v>
      </c>
      <c r="B27" s="253" t="s">
        <v>43</v>
      </c>
      <c r="C27" s="273" t="s">
        <v>9</v>
      </c>
      <c r="D27" s="254"/>
      <c r="E27" s="254">
        <v>1200</v>
      </c>
      <c r="F27" s="324">
        <f t="shared" si="0"/>
        <v>0</v>
      </c>
      <c r="G27" s="257">
        <f t="shared" si="24"/>
        <v>-75.181818181818244</v>
      </c>
      <c r="H27" s="258">
        <v>21</v>
      </c>
      <c r="I27" s="259">
        <v>10</v>
      </c>
      <c r="J27" s="260">
        <v>11</v>
      </c>
      <c r="K27" s="261">
        <f t="shared" si="25"/>
        <v>1275.1818181818182</v>
      </c>
      <c r="L27" s="257">
        <f t="shared" si="26"/>
        <v>128</v>
      </c>
      <c r="M27" s="262">
        <f t="shared" si="27"/>
        <v>118</v>
      </c>
      <c r="N27" s="263">
        <v>5</v>
      </c>
      <c r="O27" s="264">
        <v>2</v>
      </c>
      <c r="P27" s="265">
        <v>11</v>
      </c>
      <c r="Q27" s="266">
        <v>0</v>
      </c>
      <c r="R27" s="267">
        <v>15</v>
      </c>
      <c r="S27" s="268">
        <v>0</v>
      </c>
      <c r="T27" s="265">
        <v>28</v>
      </c>
      <c r="U27" s="268">
        <v>2</v>
      </c>
      <c r="V27" s="267">
        <v>20</v>
      </c>
      <c r="W27" s="268">
        <v>0</v>
      </c>
      <c r="X27" s="267">
        <v>22</v>
      </c>
      <c r="Y27" s="268">
        <v>2</v>
      </c>
      <c r="Z27" s="267">
        <v>17</v>
      </c>
      <c r="AA27" s="266">
        <v>0</v>
      </c>
      <c r="AB27" s="263">
        <v>6</v>
      </c>
      <c r="AC27" s="264">
        <v>0</v>
      </c>
      <c r="AD27" s="269">
        <v>26</v>
      </c>
      <c r="AE27" s="266">
        <v>2</v>
      </c>
      <c r="AF27" s="265">
        <v>29</v>
      </c>
      <c r="AG27" s="268">
        <v>2</v>
      </c>
      <c r="AH27" s="265">
        <v>13</v>
      </c>
      <c r="AI27" s="268">
        <v>0</v>
      </c>
      <c r="AJ27" s="242"/>
      <c r="AK27" s="243">
        <f t="shared" si="1"/>
        <v>10</v>
      </c>
      <c r="AL27" s="242"/>
      <c r="AM27" s="270">
        <f t="shared" si="2"/>
        <v>1481</v>
      </c>
      <c r="AN27" s="249">
        <f t="shared" si="3"/>
        <v>1360</v>
      </c>
      <c r="AO27" s="271">
        <f t="shared" si="4"/>
        <v>1330</v>
      </c>
      <c r="AP27" s="249">
        <f t="shared" si="5"/>
        <v>1135</v>
      </c>
      <c r="AQ27" s="271">
        <f t="shared" si="6"/>
        <v>1228</v>
      </c>
      <c r="AR27" s="271">
        <f t="shared" si="7"/>
        <v>1212</v>
      </c>
      <c r="AS27" s="271">
        <f t="shared" si="8"/>
        <v>1301</v>
      </c>
      <c r="AT27" s="271">
        <f t="shared" si="9"/>
        <v>1431</v>
      </c>
      <c r="AU27" s="249">
        <f t="shared" si="10"/>
        <v>1161</v>
      </c>
      <c r="AV27" s="271">
        <f t="shared" si="11"/>
        <v>1054</v>
      </c>
      <c r="AW27" s="271">
        <f t="shared" si="12"/>
        <v>1334</v>
      </c>
      <c r="AX27" s="213"/>
      <c r="AY27" s="272">
        <f t="shared" si="13"/>
        <v>12</v>
      </c>
      <c r="AZ27" s="271">
        <f t="shared" si="14"/>
        <v>12</v>
      </c>
      <c r="BA27" s="271">
        <f t="shared" si="15"/>
        <v>10</v>
      </c>
      <c r="BB27" s="249">
        <f t="shared" si="16"/>
        <v>14</v>
      </c>
      <c r="BC27" s="271">
        <f t="shared" si="17"/>
        <v>12</v>
      </c>
      <c r="BD27" s="271">
        <f t="shared" si="18"/>
        <v>10</v>
      </c>
      <c r="BE27" s="271">
        <f t="shared" si="19"/>
        <v>14</v>
      </c>
      <c r="BF27" s="271">
        <f t="shared" si="20"/>
        <v>12</v>
      </c>
      <c r="BG27" s="271">
        <f t="shared" si="21"/>
        <v>10</v>
      </c>
      <c r="BH27" s="271">
        <f t="shared" si="22"/>
        <v>10</v>
      </c>
      <c r="BI27" s="271">
        <f t="shared" si="23"/>
        <v>12</v>
      </c>
      <c r="BJ27" s="250">
        <f t="shared" si="28"/>
        <v>128</v>
      </c>
      <c r="BK27" s="249">
        <f t="shared" si="29"/>
        <v>10</v>
      </c>
      <c r="BL27" s="249">
        <f t="shared" si="30"/>
        <v>14</v>
      </c>
      <c r="BM27" s="251">
        <f t="shared" si="31"/>
        <v>118</v>
      </c>
      <c r="BN27" s="217"/>
    </row>
    <row r="28" spans="1:66" ht="13.8" x14ac:dyDescent="0.25">
      <c r="A28" s="252">
        <v>24</v>
      </c>
      <c r="B28" s="253" t="s">
        <v>46</v>
      </c>
      <c r="C28" s="273" t="s">
        <v>9</v>
      </c>
      <c r="D28" s="254"/>
      <c r="E28" s="254">
        <v>1194</v>
      </c>
      <c r="F28" s="324">
        <f t="shared" si="0"/>
        <v>0</v>
      </c>
      <c r="G28" s="257">
        <f t="shared" si="24"/>
        <v>-57.818181818181756</v>
      </c>
      <c r="H28" s="258">
        <v>31</v>
      </c>
      <c r="I28" s="259">
        <v>8</v>
      </c>
      <c r="J28" s="260">
        <v>11</v>
      </c>
      <c r="K28" s="261">
        <f t="shared" si="25"/>
        <v>1251.8181818181818</v>
      </c>
      <c r="L28" s="257">
        <f t="shared" si="26"/>
        <v>108</v>
      </c>
      <c r="M28" s="262">
        <f t="shared" si="27"/>
        <v>104</v>
      </c>
      <c r="N28" s="263">
        <v>6</v>
      </c>
      <c r="O28" s="264">
        <v>2</v>
      </c>
      <c r="P28" s="265">
        <v>12</v>
      </c>
      <c r="Q28" s="266">
        <v>0</v>
      </c>
      <c r="R28" s="267">
        <v>16</v>
      </c>
      <c r="S28" s="268">
        <v>0</v>
      </c>
      <c r="T28" s="265">
        <v>35</v>
      </c>
      <c r="U28" s="268">
        <v>0</v>
      </c>
      <c r="V28" s="267">
        <v>32</v>
      </c>
      <c r="W28" s="268">
        <v>2</v>
      </c>
      <c r="X28" s="267">
        <v>4</v>
      </c>
      <c r="Y28" s="268">
        <v>2</v>
      </c>
      <c r="Z28" s="267">
        <v>2</v>
      </c>
      <c r="AA28" s="266">
        <v>0</v>
      </c>
      <c r="AB28" s="263">
        <v>25</v>
      </c>
      <c r="AC28" s="264">
        <v>0</v>
      </c>
      <c r="AD28" s="269">
        <v>34</v>
      </c>
      <c r="AE28" s="266">
        <v>2</v>
      </c>
      <c r="AF28" s="265">
        <v>15</v>
      </c>
      <c r="AG28" s="268">
        <v>0</v>
      </c>
      <c r="AH28" s="265">
        <v>30</v>
      </c>
      <c r="AI28" s="268">
        <v>0</v>
      </c>
      <c r="AJ28" s="242"/>
      <c r="AK28" s="243">
        <f t="shared" si="1"/>
        <v>8</v>
      </c>
      <c r="AL28" s="242"/>
      <c r="AM28" s="270">
        <f t="shared" si="2"/>
        <v>1431</v>
      </c>
      <c r="AN28" s="249">
        <f t="shared" si="3"/>
        <v>1346</v>
      </c>
      <c r="AO28" s="271">
        <f t="shared" si="4"/>
        <v>1328</v>
      </c>
      <c r="AP28" s="249">
        <f t="shared" si="5"/>
        <v>1000</v>
      </c>
      <c r="AQ28" s="271">
        <f t="shared" si="6"/>
        <v>1044</v>
      </c>
      <c r="AR28" s="271">
        <f t="shared" si="7"/>
        <v>1494</v>
      </c>
      <c r="AS28" s="271">
        <f t="shared" si="8"/>
        <v>1557</v>
      </c>
      <c r="AT28" s="271">
        <f t="shared" si="9"/>
        <v>1184</v>
      </c>
      <c r="AU28" s="249">
        <f t="shared" si="10"/>
        <v>1004</v>
      </c>
      <c r="AV28" s="271">
        <f t="shared" si="11"/>
        <v>1330</v>
      </c>
      <c r="AW28" s="271">
        <f t="shared" si="12"/>
        <v>1052</v>
      </c>
      <c r="AX28" s="213"/>
      <c r="AY28" s="272">
        <f t="shared" si="13"/>
        <v>12</v>
      </c>
      <c r="AZ28" s="271">
        <f t="shared" si="14"/>
        <v>12</v>
      </c>
      <c r="BA28" s="271">
        <f t="shared" si="15"/>
        <v>14</v>
      </c>
      <c r="BB28" s="249">
        <f t="shared" si="16"/>
        <v>8</v>
      </c>
      <c r="BC28" s="271">
        <f t="shared" si="17"/>
        <v>8</v>
      </c>
      <c r="BD28" s="271">
        <f t="shared" si="18"/>
        <v>10</v>
      </c>
      <c r="BE28" s="271">
        <f t="shared" si="19"/>
        <v>18</v>
      </c>
      <c r="BF28" s="271">
        <f t="shared" si="20"/>
        <v>8</v>
      </c>
      <c r="BG28" s="271">
        <f t="shared" si="21"/>
        <v>4</v>
      </c>
      <c r="BH28" s="271">
        <f t="shared" si="22"/>
        <v>10</v>
      </c>
      <c r="BI28" s="271">
        <f t="shared" si="23"/>
        <v>4</v>
      </c>
      <c r="BJ28" s="250">
        <f t="shared" si="28"/>
        <v>108</v>
      </c>
      <c r="BK28" s="249">
        <f t="shared" si="29"/>
        <v>4</v>
      </c>
      <c r="BL28" s="249">
        <f t="shared" si="30"/>
        <v>18</v>
      </c>
      <c r="BM28" s="251">
        <f t="shared" si="31"/>
        <v>104</v>
      </c>
      <c r="BN28" s="217"/>
    </row>
    <row r="29" spans="1:66" ht="13.8" x14ac:dyDescent="0.25">
      <c r="A29" s="252">
        <v>25</v>
      </c>
      <c r="B29" s="253" t="s">
        <v>4</v>
      </c>
      <c r="C29" s="273" t="s">
        <v>6</v>
      </c>
      <c r="D29" s="254"/>
      <c r="E29" s="254">
        <v>1184</v>
      </c>
      <c r="F29" s="324">
        <f t="shared" si="0"/>
        <v>0</v>
      </c>
      <c r="G29" s="257">
        <f t="shared" si="24"/>
        <v>-71.818181818181756</v>
      </c>
      <c r="H29" s="258">
        <v>29</v>
      </c>
      <c r="I29" s="259">
        <v>8</v>
      </c>
      <c r="J29" s="260">
        <v>11</v>
      </c>
      <c r="K29" s="261">
        <f t="shared" si="25"/>
        <v>1255.8181818181818</v>
      </c>
      <c r="L29" s="257">
        <f t="shared" si="26"/>
        <v>120</v>
      </c>
      <c r="M29" s="262">
        <f t="shared" si="27"/>
        <v>120</v>
      </c>
      <c r="N29" s="263">
        <v>7</v>
      </c>
      <c r="O29" s="264">
        <v>2</v>
      </c>
      <c r="P29" s="265">
        <v>13</v>
      </c>
      <c r="Q29" s="266">
        <v>0</v>
      </c>
      <c r="R29" s="267">
        <v>17</v>
      </c>
      <c r="S29" s="268">
        <v>2</v>
      </c>
      <c r="T29" s="265">
        <v>15</v>
      </c>
      <c r="U29" s="268">
        <v>0</v>
      </c>
      <c r="V29" s="267">
        <v>29</v>
      </c>
      <c r="W29" s="268">
        <v>0</v>
      </c>
      <c r="X29" s="267">
        <v>28</v>
      </c>
      <c r="Y29" s="268">
        <v>0</v>
      </c>
      <c r="Z29" s="267">
        <v>36</v>
      </c>
      <c r="AA29" s="266">
        <v>2</v>
      </c>
      <c r="AB29" s="263">
        <v>24</v>
      </c>
      <c r="AC29" s="264">
        <v>2</v>
      </c>
      <c r="AD29" s="269">
        <v>5</v>
      </c>
      <c r="AE29" s="266">
        <v>0</v>
      </c>
      <c r="AF29" s="265">
        <v>11</v>
      </c>
      <c r="AG29" s="268">
        <v>0</v>
      </c>
      <c r="AH29" s="265">
        <v>20</v>
      </c>
      <c r="AI29" s="268">
        <v>0</v>
      </c>
      <c r="AJ29" s="242"/>
      <c r="AK29" s="243">
        <f t="shared" si="1"/>
        <v>8</v>
      </c>
      <c r="AL29" s="242"/>
      <c r="AM29" s="270">
        <f t="shared" si="2"/>
        <v>1397</v>
      </c>
      <c r="AN29" s="249">
        <f t="shared" si="3"/>
        <v>1334</v>
      </c>
      <c r="AO29" s="271">
        <f t="shared" si="4"/>
        <v>1301</v>
      </c>
      <c r="AP29" s="249">
        <f t="shared" si="5"/>
        <v>1330</v>
      </c>
      <c r="AQ29" s="271">
        <f t="shared" si="6"/>
        <v>1054</v>
      </c>
      <c r="AR29" s="271">
        <f t="shared" si="7"/>
        <v>1135</v>
      </c>
      <c r="AS29" s="271">
        <f t="shared" si="8"/>
        <v>1000</v>
      </c>
      <c r="AT29" s="271">
        <f t="shared" si="9"/>
        <v>1194</v>
      </c>
      <c r="AU29" s="249">
        <f t="shared" si="10"/>
        <v>1481</v>
      </c>
      <c r="AV29" s="271">
        <f t="shared" si="11"/>
        <v>1360</v>
      </c>
      <c r="AW29" s="271">
        <f t="shared" si="12"/>
        <v>1228</v>
      </c>
      <c r="AX29" s="213"/>
      <c r="AY29" s="272">
        <f t="shared" si="13"/>
        <v>16</v>
      </c>
      <c r="AZ29" s="271">
        <f t="shared" si="14"/>
        <v>12</v>
      </c>
      <c r="BA29" s="271">
        <f t="shared" si="15"/>
        <v>14</v>
      </c>
      <c r="BB29" s="249">
        <f t="shared" si="16"/>
        <v>10</v>
      </c>
      <c r="BC29" s="271">
        <f t="shared" si="17"/>
        <v>10</v>
      </c>
      <c r="BD29" s="271">
        <f t="shared" si="18"/>
        <v>14</v>
      </c>
      <c r="BE29" s="271">
        <f t="shared" si="19"/>
        <v>0</v>
      </c>
      <c r="BF29" s="271">
        <f t="shared" si="20"/>
        <v>8</v>
      </c>
      <c r="BG29" s="271">
        <f t="shared" si="21"/>
        <v>12</v>
      </c>
      <c r="BH29" s="271">
        <f t="shared" si="22"/>
        <v>12</v>
      </c>
      <c r="BI29" s="271">
        <f t="shared" si="23"/>
        <v>12</v>
      </c>
      <c r="BJ29" s="250">
        <f t="shared" si="28"/>
        <v>120</v>
      </c>
      <c r="BK29" s="249">
        <f t="shared" si="29"/>
        <v>0</v>
      </c>
      <c r="BL29" s="249">
        <f t="shared" si="30"/>
        <v>16</v>
      </c>
      <c r="BM29" s="251">
        <f t="shared" si="31"/>
        <v>120</v>
      </c>
      <c r="BN29" s="217"/>
    </row>
    <row r="30" spans="1:66" ht="13.8" x14ac:dyDescent="0.25">
      <c r="A30" s="252">
        <v>26</v>
      </c>
      <c r="B30" s="253" t="s">
        <v>42</v>
      </c>
      <c r="C30" s="273" t="s">
        <v>7</v>
      </c>
      <c r="D30" s="254"/>
      <c r="E30" s="254">
        <v>1161</v>
      </c>
      <c r="F30" s="324">
        <f t="shared" si="0"/>
        <v>0</v>
      </c>
      <c r="G30" s="257">
        <f t="shared" si="24"/>
        <v>-34.727272727272748</v>
      </c>
      <c r="H30" s="258">
        <v>27</v>
      </c>
      <c r="I30" s="259">
        <v>10</v>
      </c>
      <c r="J30" s="260">
        <v>11</v>
      </c>
      <c r="K30" s="261">
        <f t="shared" si="25"/>
        <v>1195.7272727272727</v>
      </c>
      <c r="L30" s="257">
        <f t="shared" si="26"/>
        <v>98</v>
      </c>
      <c r="M30" s="262">
        <f t="shared" si="27"/>
        <v>98</v>
      </c>
      <c r="N30" s="263">
        <v>8</v>
      </c>
      <c r="O30" s="264">
        <v>0</v>
      </c>
      <c r="P30" s="265">
        <v>35</v>
      </c>
      <c r="Q30" s="266">
        <v>0</v>
      </c>
      <c r="R30" s="267">
        <v>32</v>
      </c>
      <c r="S30" s="268">
        <v>2</v>
      </c>
      <c r="T30" s="265">
        <v>27</v>
      </c>
      <c r="U30" s="268">
        <v>0</v>
      </c>
      <c r="V30" s="267">
        <v>33</v>
      </c>
      <c r="W30" s="268">
        <v>2</v>
      </c>
      <c r="X30" s="267">
        <v>5</v>
      </c>
      <c r="Y30" s="268">
        <v>2</v>
      </c>
      <c r="Z30" s="267">
        <v>11</v>
      </c>
      <c r="AA30" s="266">
        <v>0</v>
      </c>
      <c r="AB30" s="263">
        <v>4</v>
      </c>
      <c r="AC30" s="264">
        <v>0</v>
      </c>
      <c r="AD30" s="269">
        <v>23</v>
      </c>
      <c r="AE30" s="266">
        <v>0</v>
      </c>
      <c r="AF30" s="265">
        <v>36</v>
      </c>
      <c r="AG30" s="268">
        <v>2</v>
      </c>
      <c r="AH30" s="265">
        <v>34</v>
      </c>
      <c r="AI30" s="268">
        <v>2</v>
      </c>
      <c r="AJ30" s="242"/>
      <c r="AK30" s="243">
        <f t="shared" si="1"/>
        <v>10</v>
      </c>
      <c r="AL30" s="242"/>
      <c r="AM30" s="270">
        <f t="shared" si="2"/>
        <v>1392</v>
      </c>
      <c r="AN30" s="249">
        <f t="shared" si="3"/>
        <v>1000</v>
      </c>
      <c r="AO30" s="271">
        <f t="shared" si="4"/>
        <v>1044</v>
      </c>
      <c r="AP30" s="249">
        <f t="shared" si="5"/>
        <v>1135</v>
      </c>
      <c r="AQ30" s="271">
        <f t="shared" si="6"/>
        <v>1043</v>
      </c>
      <c r="AR30" s="271">
        <f t="shared" si="7"/>
        <v>1481</v>
      </c>
      <c r="AS30" s="271">
        <f t="shared" si="8"/>
        <v>1360</v>
      </c>
      <c r="AT30" s="271">
        <f t="shared" si="9"/>
        <v>1494</v>
      </c>
      <c r="AU30" s="249">
        <f t="shared" si="10"/>
        <v>1200</v>
      </c>
      <c r="AV30" s="271">
        <f t="shared" si="11"/>
        <v>1000</v>
      </c>
      <c r="AW30" s="271">
        <f t="shared" si="12"/>
        <v>1004</v>
      </c>
      <c r="AX30" s="213"/>
      <c r="AY30" s="272">
        <f t="shared" si="13"/>
        <v>14</v>
      </c>
      <c r="AZ30" s="271">
        <f t="shared" si="14"/>
        <v>8</v>
      </c>
      <c r="BA30" s="271">
        <f t="shared" si="15"/>
        <v>8</v>
      </c>
      <c r="BB30" s="249">
        <f t="shared" si="16"/>
        <v>12</v>
      </c>
      <c r="BC30" s="271">
        <f t="shared" si="17"/>
        <v>8</v>
      </c>
      <c r="BD30" s="271">
        <f t="shared" si="18"/>
        <v>12</v>
      </c>
      <c r="BE30" s="271">
        <f t="shared" si="19"/>
        <v>12</v>
      </c>
      <c r="BF30" s="271">
        <f t="shared" si="20"/>
        <v>10</v>
      </c>
      <c r="BG30" s="271">
        <f t="shared" si="21"/>
        <v>10</v>
      </c>
      <c r="BH30" s="271">
        <f t="shared" si="22"/>
        <v>0</v>
      </c>
      <c r="BI30" s="271">
        <f t="shared" si="23"/>
        <v>4</v>
      </c>
      <c r="BJ30" s="250">
        <f t="shared" si="28"/>
        <v>98</v>
      </c>
      <c r="BK30" s="249">
        <f t="shared" si="29"/>
        <v>0</v>
      </c>
      <c r="BL30" s="249">
        <f t="shared" si="30"/>
        <v>14</v>
      </c>
      <c r="BM30" s="251">
        <f t="shared" si="31"/>
        <v>98</v>
      </c>
      <c r="BN30" s="217"/>
    </row>
    <row r="31" spans="1:66" ht="13.8" x14ac:dyDescent="0.25">
      <c r="A31" s="252">
        <v>27</v>
      </c>
      <c r="B31" s="253" t="s">
        <v>172</v>
      </c>
      <c r="C31" s="273" t="s">
        <v>108</v>
      </c>
      <c r="D31" s="254"/>
      <c r="E31" s="254">
        <v>1135</v>
      </c>
      <c r="F31" s="324">
        <f t="shared" si="0"/>
        <v>0</v>
      </c>
      <c r="G31" s="257">
        <f t="shared" si="24"/>
        <v>-186</v>
      </c>
      <c r="H31" s="258">
        <v>11</v>
      </c>
      <c r="I31" s="259">
        <v>12</v>
      </c>
      <c r="J31" s="260">
        <v>11</v>
      </c>
      <c r="K31" s="261">
        <f t="shared" si="25"/>
        <v>1321</v>
      </c>
      <c r="L31" s="257">
        <f t="shared" si="26"/>
        <v>140</v>
      </c>
      <c r="M31" s="262">
        <f t="shared" si="27"/>
        <v>132</v>
      </c>
      <c r="N31" s="263">
        <v>9</v>
      </c>
      <c r="O31" s="264">
        <v>2</v>
      </c>
      <c r="P31" s="265">
        <v>14</v>
      </c>
      <c r="Q31" s="266">
        <v>0</v>
      </c>
      <c r="R31" s="267">
        <v>18</v>
      </c>
      <c r="S31" s="268">
        <v>0</v>
      </c>
      <c r="T31" s="265">
        <v>26</v>
      </c>
      <c r="U31" s="268">
        <v>2</v>
      </c>
      <c r="V31" s="267">
        <v>6</v>
      </c>
      <c r="W31" s="268">
        <v>2</v>
      </c>
      <c r="X31" s="267">
        <v>20</v>
      </c>
      <c r="Y31" s="268">
        <v>2</v>
      </c>
      <c r="Z31" s="267">
        <v>29</v>
      </c>
      <c r="AA31" s="266">
        <v>2</v>
      </c>
      <c r="AB31" s="263">
        <v>3</v>
      </c>
      <c r="AC31" s="264">
        <v>2</v>
      </c>
      <c r="AD31" s="269">
        <v>1</v>
      </c>
      <c r="AE31" s="266">
        <v>0</v>
      </c>
      <c r="AF31" s="265">
        <v>7</v>
      </c>
      <c r="AG31" s="268">
        <v>0</v>
      </c>
      <c r="AH31" s="265">
        <v>28</v>
      </c>
      <c r="AI31" s="268">
        <v>0</v>
      </c>
      <c r="AJ31" s="242"/>
      <c r="AK31" s="243">
        <f t="shared" si="1"/>
        <v>12</v>
      </c>
      <c r="AL31" s="242"/>
      <c r="AM31" s="270">
        <f t="shared" si="2"/>
        <v>1390</v>
      </c>
      <c r="AN31" s="249">
        <f t="shared" si="3"/>
        <v>1333</v>
      </c>
      <c r="AO31" s="271">
        <f t="shared" si="4"/>
        <v>1294</v>
      </c>
      <c r="AP31" s="249">
        <f t="shared" si="5"/>
        <v>1161</v>
      </c>
      <c r="AQ31" s="271">
        <f t="shared" si="6"/>
        <v>1431</v>
      </c>
      <c r="AR31" s="271">
        <f t="shared" si="7"/>
        <v>1228</v>
      </c>
      <c r="AS31" s="271">
        <f t="shared" si="8"/>
        <v>1054</v>
      </c>
      <c r="AT31" s="271">
        <f t="shared" si="9"/>
        <v>1515</v>
      </c>
      <c r="AU31" s="249">
        <f t="shared" si="10"/>
        <v>1593</v>
      </c>
      <c r="AV31" s="271">
        <f t="shared" si="11"/>
        <v>1397</v>
      </c>
      <c r="AW31" s="271">
        <f t="shared" si="12"/>
        <v>1135</v>
      </c>
      <c r="AX31" s="213"/>
      <c r="AY31" s="272">
        <f t="shared" si="13"/>
        <v>16</v>
      </c>
      <c r="AZ31" s="271">
        <f t="shared" si="14"/>
        <v>10</v>
      </c>
      <c r="BA31" s="271">
        <f t="shared" si="15"/>
        <v>8</v>
      </c>
      <c r="BB31" s="249">
        <f t="shared" si="16"/>
        <v>10</v>
      </c>
      <c r="BC31" s="271">
        <f t="shared" si="17"/>
        <v>12</v>
      </c>
      <c r="BD31" s="271">
        <f t="shared" si="18"/>
        <v>12</v>
      </c>
      <c r="BE31" s="271">
        <f t="shared" si="19"/>
        <v>10</v>
      </c>
      <c r="BF31" s="271">
        <f t="shared" si="20"/>
        <v>14</v>
      </c>
      <c r="BG31" s="271">
        <f t="shared" si="21"/>
        <v>18</v>
      </c>
      <c r="BH31" s="271">
        <f t="shared" si="22"/>
        <v>16</v>
      </c>
      <c r="BI31" s="271">
        <f t="shared" si="23"/>
        <v>14</v>
      </c>
      <c r="BJ31" s="250">
        <f t="shared" si="28"/>
        <v>140</v>
      </c>
      <c r="BK31" s="249">
        <f t="shared" si="29"/>
        <v>8</v>
      </c>
      <c r="BL31" s="249">
        <f t="shared" si="30"/>
        <v>18</v>
      </c>
      <c r="BM31" s="251">
        <f t="shared" si="31"/>
        <v>132</v>
      </c>
      <c r="BN31" s="217"/>
    </row>
    <row r="32" spans="1:66" ht="13.8" x14ac:dyDescent="0.25">
      <c r="A32" s="252">
        <v>28</v>
      </c>
      <c r="B32" s="253" t="s">
        <v>109</v>
      </c>
      <c r="C32" s="273" t="s">
        <v>7</v>
      </c>
      <c r="D32" s="254"/>
      <c r="E32" s="254">
        <v>1135</v>
      </c>
      <c r="F32" s="324">
        <f t="shared" si="0"/>
        <v>0</v>
      </c>
      <c r="G32" s="257">
        <f t="shared" si="24"/>
        <v>-101.09090909090901</v>
      </c>
      <c r="H32" s="258">
        <v>10</v>
      </c>
      <c r="I32" s="259">
        <v>14</v>
      </c>
      <c r="J32" s="260">
        <v>11</v>
      </c>
      <c r="K32" s="261">
        <f t="shared" si="25"/>
        <v>1236.090909090909</v>
      </c>
      <c r="L32" s="257">
        <f t="shared" si="26"/>
        <v>116</v>
      </c>
      <c r="M32" s="262">
        <f t="shared" si="27"/>
        <v>108</v>
      </c>
      <c r="N32" s="263">
        <v>10</v>
      </c>
      <c r="O32" s="264">
        <v>0</v>
      </c>
      <c r="P32" s="265">
        <v>4</v>
      </c>
      <c r="Q32" s="266">
        <v>0</v>
      </c>
      <c r="R32" s="267">
        <v>35</v>
      </c>
      <c r="S32" s="268">
        <v>2</v>
      </c>
      <c r="T32" s="265">
        <v>23</v>
      </c>
      <c r="U32" s="268">
        <v>0</v>
      </c>
      <c r="V32" s="267">
        <v>31</v>
      </c>
      <c r="W32" s="268">
        <v>2</v>
      </c>
      <c r="X32" s="267">
        <v>25</v>
      </c>
      <c r="Y32" s="268">
        <v>2</v>
      </c>
      <c r="Z32" s="267">
        <v>19</v>
      </c>
      <c r="AA32" s="266">
        <v>2</v>
      </c>
      <c r="AB32" s="263">
        <v>18</v>
      </c>
      <c r="AC32" s="264">
        <v>2</v>
      </c>
      <c r="AD32" s="269">
        <v>17</v>
      </c>
      <c r="AE32" s="266">
        <v>0</v>
      </c>
      <c r="AF32" s="265">
        <v>14</v>
      </c>
      <c r="AG32" s="268">
        <v>2</v>
      </c>
      <c r="AH32" s="265">
        <v>27</v>
      </c>
      <c r="AI32" s="268">
        <v>2</v>
      </c>
      <c r="AJ32" s="242"/>
      <c r="AK32" s="243">
        <f t="shared" si="1"/>
        <v>14</v>
      </c>
      <c r="AL32" s="242"/>
      <c r="AM32" s="270">
        <f t="shared" si="2"/>
        <v>1365</v>
      </c>
      <c r="AN32" s="249">
        <f t="shared" si="3"/>
        <v>1494</v>
      </c>
      <c r="AO32" s="271">
        <f t="shared" si="4"/>
        <v>1000</v>
      </c>
      <c r="AP32" s="249">
        <f t="shared" si="5"/>
        <v>1200</v>
      </c>
      <c r="AQ32" s="271">
        <f t="shared" si="6"/>
        <v>1047</v>
      </c>
      <c r="AR32" s="271">
        <f t="shared" si="7"/>
        <v>1184</v>
      </c>
      <c r="AS32" s="271">
        <f t="shared" si="8"/>
        <v>1244</v>
      </c>
      <c r="AT32" s="271">
        <f t="shared" si="9"/>
        <v>1294</v>
      </c>
      <c r="AU32" s="249">
        <f t="shared" si="10"/>
        <v>1301</v>
      </c>
      <c r="AV32" s="271">
        <f t="shared" si="11"/>
        <v>1333</v>
      </c>
      <c r="AW32" s="271">
        <f t="shared" si="12"/>
        <v>1135</v>
      </c>
      <c r="AX32" s="213"/>
      <c r="AY32" s="272">
        <f t="shared" si="13"/>
        <v>14</v>
      </c>
      <c r="AZ32" s="271">
        <f t="shared" si="14"/>
        <v>10</v>
      </c>
      <c r="BA32" s="271">
        <f t="shared" si="15"/>
        <v>8</v>
      </c>
      <c r="BB32" s="249">
        <f t="shared" si="16"/>
        <v>10</v>
      </c>
      <c r="BC32" s="271">
        <f t="shared" si="17"/>
        <v>10</v>
      </c>
      <c r="BD32" s="271">
        <f t="shared" si="18"/>
        <v>8</v>
      </c>
      <c r="BE32" s="271">
        <f t="shared" si="19"/>
        <v>12</v>
      </c>
      <c r="BF32" s="271">
        <f t="shared" si="20"/>
        <v>8</v>
      </c>
      <c r="BG32" s="271">
        <f t="shared" si="21"/>
        <v>14</v>
      </c>
      <c r="BH32" s="271">
        <f t="shared" si="22"/>
        <v>10</v>
      </c>
      <c r="BI32" s="271">
        <f t="shared" si="23"/>
        <v>12</v>
      </c>
      <c r="BJ32" s="250">
        <f t="shared" si="28"/>
        <v>116</v>
      </c>
      <c r="BK32" s="249">
        <f t="shared" si="29"/>
        <v>8</v>
      </c>
      <c r="BL32" s="249">
        <f t="shared" si="30"/>
        <v>14</v>
      </c>
      <c r="BM32" s="251">
        <f t="shared" si="31"/>
        <v>108</v>
      </c>
      <c r="BN32" s="217"/>
    </row>
    <row r="33" spans="1:66" ht="13.8" x14ac:dyDescent="0.25">
      <c r="A33" s="252">
        <v>29</v>
      </c>
      <c r="B33" s="253" t="s">
        <v>139</v>
      </c>
      <c r="C33" s="273" t="s">
        <v>6</v>
      </c>
      <c r="D33" s="254"/>
      <c r="E33" s="254">
        <v>1054</v>
      </c>
      <c r="F33" s="324">
        <f t="shared" si="0"/>
        <v>0</v>
      </c>
      <c r="G33" s="257">
        <f t="shared" si="24"/>
        <v>-220.4545454545455</v>
      </c>
      <c r="H33" s="258">
        <v>24</v>
      </c>
      <c r="I33" s="259">
        <v>10</v>
      </c>
      <c r="J33" s="260">
        <v>11</v>
      </c>
      <c r="K33" s="261">
        <f t="shared" si="25"/>
        <v>1274.4545454545455</v>
      </c>
      <c r="L33" s="257">
        <f t="shared" si="26"/>
        <v>110</v>
      </c>
      <c r="M33" s="262">
        <f t="shared" si="27"/>
        <v>110</v>
      </c>
      <c r="N33" s="263">
        <v>11</v>
      </c>
      <c r="O33" s="264">
        <v>0</v>
      </c>
      <c r="P33" s="265">
        <v>5</v>
      </c>
      <c r="Q33" s="266">
        <v>0</v>
      </c>
      <c r="R33" s="267">
        <v>34</v>
      </c>
      <c r="S33" s="268">
        <v>2</v>
      </c>
      <c r="T33" s="265">
        <v>22</v>
      </c>
      <c r="U33" s="268">
        <v>2</v>
      </c>
      <c r="V33" s="267">
        <v>25</v>
      </c>
      <c r="W33" s="268">
        <v>2</v>
      </c>
      <c r="X33" s="267">
        <v>2</v>
      </c>
      <c r="Y33" s="268">
        <v>2</v>
      </c>
      <c r="Z33" s="267">
        <v>27</v>
      </c>
      <c r="AA33" s="266">
        <v>0</v>
      </c>
      <c r="AB33" s="263">
        <v>8</v>
      </c>
      <c r="AC33" s="264">
        <v>0</v>
      </c>
      <c r="AD33" s="269">
        <v>4</v>
      </c>
      <c r="AE33" s="266">
        <v>0</v>
      </c>
      <c r="AF33" s="265">
        <v>23</v>
      </c>
      <c r="AG33" s="268">
        <v>0</v>
      </c>
      <c r="AH33" s="265">
        <v>36</v>
      </c>
      <c r="AI33" s="268">
        <v>2</v>
      </c>
      <c r="AJ33" s="242"/>
      <c r="AK33" s="243">
        <f t="shared" si="1"/>
        <v>10</v>
      </c>
      <c r="AL33" s="242"/>
      <c r="AM33" s="270">
        <f t="shared" si="2"/>
        <v>1360</v>
      </c>
      <c r="AN33" s="249">
        <f t="shared" si="3"/>
        <v>1481</v>
      </c>
      <c r="AO33" s="271">
        <f t="shared" si="4"/>
        <v>1004</v>
      </c>
      <c r="AP33" s="249">
        <f t="shared" si="5"/>
        <v>1212</v>
      </c>
      <c r="AQ33" s="271">
        <f t="shared" si="6"/>
        <v>1184</v>
      </c>
      <c r="AR33" s="271">
        <f t="shared" si="7"/>
        <v>1557</v>
      </c>
      <c r="AS33" s="271">
        <f t="shared" si="8"/>
        <v>1135</v>
      </c>
      <c r="AT33" s="271">
        <f t="shared" si="9"/>
        <v>1392</v>
      </c>
      <c r="AU33" s="249">
        <f t="shared" si="10"/>
        <v>1494</v>
      </c>
      <c r="AV33" s="271">
        <f t="shared" si="11"/>
        <v>1200</v>
      </c>
      <c r="AW33" s="271">
        <f t="shared" si="12"/>
        <v>1000</v>
      </c>
      <c r="AX33" s="213"/>
      <c r="AY33" s="272">
        <f t="shared" si="13"/>
        <v>12</v>
      </c>
      <c r="AZ33" s="271">
        <f t="shared" si="14"/>
        <v>12</v>
      </c>
      <c r="BA33" s="271">
        <f t="shared" si="15"/>
        <v>4</v>
      </c>
      <c r="BB33" s="249">
        <f t="shared" si="16"/>
        <v>10</v>
      </c>
      <c r="BC33" s="271">
        <f t="shared" si="17"/>
        <v>8</v>
      </c>
      <c r="BD33" s="271">
        <f t="shared" si="18"/>
        <v>18</v>
      </c>
      <c r="BE33" s="271">
        <f t="shared" si="19"/>
        <v>12</v>
      </c>
      <c r="BF33" s="271">
        <f t="shared" si="20"/>
        <v>14</v>
      </c>
      <c r="BG33" s="271">
        <f t="shared" si="21"/>
        <v>10</v>
      </c>
      <c r="BH33" s="271">
        <f t="shared" si="22"/>
        <v>10</v>
      </c>
      <c r="BI33" s="271">
        <f t="shared" si="23"/>
        <v>0</v>
      </c>
      <c r="BJ33" s="250">
        <f t="shared" si="28"/>
        <v>110</v>
      </c>
      <c r="BK33" s="249">
        <f t="shared" si="29"/>
        <v>0</v>
      </c>
      <c r="BL33" s="249">
        <f t="shared" si="30"/>
        <v>18</v>
      </c>
      <c r="BM33" s="251">
        <f t="shared" si="31"/>
        <v>110</v>
      </c>
      <c r="BN33" s="217"/>
    </row>
    <row r="34" spans="1:66" ht="13.8" x14ac:dyDescent="0.25">
      <c r="A34" s="252">
        <v>30</v>
      </c>
      <c r="B34" s="253" t="s">
        <v>111</v>
      </c>
      <c r="C34" s="273" t="s">
        <v>34</v>
      </c>
      <c r="D34" s="254"/>
      <c r="E34" s="254">
        <v>1052</v>
      </c>
      <c r="F34" s="324">
        <f t="shared" si="0"/>
        <v>0</v>
      </c>
      <c r="G34" s="257">
        <f t="shared" si="24"/>
        <v>-98.454545454545496</v>
      </c>
      <c r="H34" s="258">
        <v>35</v>
      </c>
      <c r="I34" s="259">
        <v>4</v>
      </c>
      <c r="J34" s="260">
        <v>11</v>
      </c>
      <c r="K34" s="261">
        <f t="shared" si="25"/>
        <v>1150.4545454545455</v>
      </c>
      <c r="L34" s="257">
        <f t="shared" si="26"/>
        <v>92</v>
      </c>
      <c r="M34" s="262">
        <f t="shared" si="27"/>
        <v>92</v>
      </c>
      <c r="N34" s="263">
        <v>12</v>
      </c>
      <c r="O34" s="264">
        <v>0</v>
      </c>
      <c r="P34" s="265">
        <v>6</v>
      </c>
      <c r="Q34" s="266">
        <v>0</v>
      </c>
      <c r="R34" s="267">
        <v>33</v>
      </c>
      <c r="S34" s="268">
        <v>0</v>
      </c>
      <c r="T34" s="265">
        <v>36</v>
      </c>
      <c r="U34" s="268">
        <v>2</v>
      </c>
      <c r="V34" s="267">
        <v>22</v>
      </c>
      <c r="W34" s="268">
        <v>0</v>
      </c>
      <c r="X34" s="267">
        <v>13</v>
      </c>
      <c r="Y34" s="268">
        <v>0</v>
      </c>
      <c r="Z34" s="267">
        <v>32</v>
      </c>
      <c r="AA34" s="266">
        <v>0</v>
      </c>
      <c r="AB34" s="263">
        <v>34</v>
      </c>
      <c r="AC34" s="264">
        <v>0</v>
      </c>
      <c r="AD34" s="269">
        <v>31</v>
      </c>
      <c r="AE34" s="266">
        <v>0</v>
      </c>
      <c r="AF34" s="265">
        <v>35</v>
      </c>
      <c r="AG34" s="268">
        <v>0</v>
      </c>
      <c r="AH34" s="265">
        <v>24</v>
      </c>
      <c r="AI34" s="268">
        <v>2</v>
      </c>
      <c r="AJ34" s="242"/>
      <c r="AK34" s="243">
        <f t="shared" si="1"/>
        <v>4</v>
      </c>
      <c r="AL34" s="242"/>
      <c r="AM34" s="270">
        <f t="shared" si="2"/>
        <v>1346</v>
      </c>
      <c r="AN34" s="249">
        <f t="shared" si="3"/>
        <v>1431</v>
      </c>
      <c r="AO34" s="271">
        <f t="shared" si="4"/>
        <v>1043</v>
      </c>
      <c r="AP34" s="249">
        <f t="shared" si="5"/>
        <v>1000</v>
      </c>
      <c r="AQ34" s="271">
        <f t="shared" si="6"/>
        <v>1212</v>
      </c>
      <c r="AR34" s="271">
        <f t="shared" si="7"/>
        <v>1334</v>
      </c>
      <c r="AS34" s="271">
        <f t="shared" si="8"/>
        <v>1044</v>
      </c>
      <c r="AT34" s="271">
        <f t="shared" si="9"/>
        <v>1004</v>
      </c>
      <c r="AU34" s="249">
        <f t="shared" si="10"/>
        <v>1047</v>
      </c>
      <c r="AV34" s="271">
        <f t="shared" si="11"/>
        <v>1000</v>
      </c>
      <c r="AW34" s="271">
        <f t="shared" si="12"/>
        <v>1194</v>
      </c>
      <c r="AX34" s="213"/>
      <c r="AY34" s="272">
        <f t="shared" si="13"/>
        <v>12</v>
      </c>
      <c r="AZ34" s="271">
        <f t="shared" si="14"/>
        <v>12</v>
      </c>
      <c r="BA34" s="271">
        <f t="shared" si="15"/>
        <v>8</v>
      </c>
      <c r="BB34" s="249">
        <f t="shared" si="16"/>
        <v>0</v>
      </c>
      <c r="BC34" s="271">
        <f t="shared" si="17"/>
        <v>10</v>
      </c>
      <c r="BD34" s="271">
        <f t="shared" si="18"/>
        <v>12</v>
      </c>
      <c r="BE34" s="271">
        <f t="shared" si="19"/>
        <v>8</v>
      </c>
      <c r="BF34" s="271">
        <f t="shared" si="20"/>
        <v>4</v>
      </c>
      <c r="BG34" s="271">
        <f t="shared" si="21"/>
        <v>10</v>
      </c>
      <c r="BH34" s="271">
        <f t="shared" si="22"/>
        <v>8</v>
      </c>
      <c r="BI34" s="271">
        <f t="shared" si="23"/>
        <v>8</v>
      </c>
      <c r="BJ34" s="250">
        <f t="shared" si="28"/>
        <v>92</v>
      </c>
      <c r="BK34" s="249">
        <f t="shared" si="29"/>
        <v>0</v>
      </c>
      <c r="BL34" s="249">
        <f t="shared" si="30"/>
        <v>12</v>
      </c>
      <c r="BM34" s="251">
        <f t="shared" si="31"/>
        <v>92</v>
      </c>
      <c r="BN34" s="217"/>
    </row>
    <row r="35" spans="1:66" ht="13.8" x14ac:dyDescent="0.25">
      <c r="A35" s="252">
        <v>31</v>
      </c>
      <c r="B35" s="253" t="s">
        <v>174</v>
      </c>
      <c r="C35" s="273" t="s">
        <v>165</v>
      </c>
      <c r="D35" s="278"/>
      <c r="E35" s="257">
        <v>1047</v>
      </c>
      <c r="F35" s="324">
        <f t="shared" si="0"/>
        <v>0</v>
      </c>
      <c r="G35" s="257">
        <f t="shared" si="24"/>
        <v>-142.5454545454545</v>
      </c>
      <c r="H35" s="258">
        <v>25</v>
      </c>
      <c r="I35" s="259">
        <v>10</v>
      </c>
      <c r="J35" s="260">
        <v>11</v>
      </c>
      <c r="K35" s="261">
        <f t="shared" si="25"/>
        <v>1189.5454545454545</v>
      </c>
      <c r="L35" s="257">
        <f t="shared" si="26"/>
        <v>100</v>
      </c>
      <c r="M35" s="262">
        <f t="shared" si="27"/>
        <v>100</v>
      </c>
      <c r="N35" s="263">
        <v>13</v>
      </c>
      <c r="O35" s="264">
        <v>0</v>
      </c>
      <c r="P35" s="265">
        <v>7</v>
      </c>
      <c r="Q35" s="266">
        <v>0</v>
      </c>
      <c r="R35" s="267">
        <v>36</v>
      </c>
      <c r="S35" s="268">
        <v>2</v>
      </c>
      <c r="T35" s="265">
        <v>17</v>
      </c>
      <c r="U35" s="268">
        <v>0</v>
      </c>
      <c r="V35" s="267">
        <v>28</v>
      </c>
      <c r="W35" s="268">
        <v>0</v>
      </c>
      <c r="X35" s="267">
        <v>32</v>
      </c>
      <c r="Y35" s="268">
        <v>2</v>
      </c>
      <c r="Z35" s="267">
        <v>5</v>
      </c>
      <c r="AA35" s="266">
        <v>0</v>
      </c>
      <c r="AB35" s="263">
        <v>33</v>
      </c>
      <c r="AC35" s="264">
        <v>0</v>
      </c>
      <c r="AD35" s="269">
        <v>30</v>
      </c>
      <c r="AE35" s="266">
        <v>2</v>
      </c>
      <c r="AF35" s="265">
        <v>34</v>
      </c>
      <c r="AG35" s="268">
        <v>2</v>
      </c>
      <c r="AH35" s="265">
        <v>18</v>
      </c>
      <c r="AI35" s="268">
        <v>2</v>
      </c>
      <c r="AJ35" s="242"/>
      <c r="AK35" s="243">
        <f t="shared" si="1"/>
        <v>10</v>
      </c>
      <c r="AL35" s="242"/>
      <c r="AM35" s="270">
        <f t="shared" si="2"/>
        <v>1334</v>
      </c>
      <c r="AN35" s="249">
        <f t="shared" si="3"/>
        <v>1397</v>
      </c>
      <c r="AO35" s="271">
        <f t="shared" si="4"/>
        <v>1000</v>
      </c>
      <c r="AP35" s="249">
        <f t="shared" si="5"/>
        <v>1301</v>
      </c>
      <c r="AQ35" s="271">
        <f t="shared" si="6"/>
        <v>1135</v>
      </c>
      <c r="AR35" s="271">
        <f t="shared" si="7"/>
        <v>1044</v>
      </c>
      <c r="AS35" s="271">
        <f t="shared" si="8"/>
        <v>1481</v>
      </c>
      <c r="AT35" s="271">
        <f t="shared" si="9"/>
        <v>1043</v>
      </c>
      <c r="AU35" s="249">
        <f t="shared" si="10"/>
        <v>1052</v>
      </c>
      <c r="AV35" s="271">
        <f t="shared" si="11"/>
        <v>1004</v>
      </c>
      <c r="AW35" s="271">
        <f t="shared" si="12"/>
        <v>1294</v>
      </c>
      <c r="AX35" s="213"/>
      <c r="AY35" s="272">
        <f t="shared" si="13"/>
        <v>12</v>
      </c>
      <c r="AZ35" s="271">
        <f t="shared" si="14"/>
        <v>16</v>
      </c>
      <c r="BA35" s="271">
        <f t="shared" si="15"/>
        <v>0</v>
      </c>
      <c r="BB35" s="249">
        <f t="shared" si="16"/>
        <v>14</v>
      </c>
      <c r="BC35" s="271">
        <f t="shared" si="17"/>
        <v>14</v>
      </c>
      <c r="BD35" s="271">
        <f t="shared" si="18"/>
        <v>8</v>
      </c>
      <c r="BE35" s="271">
        <f t="shared" si="19"/>
        <v>12</v>
      </c>
      <c r="BF35" s="271">
        <f t="shared" si="20"/>
        <v>8</v>
      </c>
      <c r="BG35" s="271">
        <f t="shared" si="21"/>
        <v>4</v>
      </c>
      <c r="BH35" s="271">
        <f t="shared" si="22"/>
        <v>4</v>
      </c>
      <c r="BI35" s="271">
        <f t="shared" si="23"/>
        <v>8</v>
      </c>
      <c r="BJ35" s="250">
        <f t="shared" si="28"/>
        <v>100</v>
      </c>
      <c r="BK35" s="249">
        <f t="shared" si="29"/>
        <v>0</v>
      </c>
      <c r="BL35" s="249">
        <f t="shared" si="30"/>
        <v>16</v>
      </c>
      <c r="BM35" s="251">
        <f t="shared" si="31"/>
        <v>100</v>
      </c>
      <c r="BN35" s="217"/>
    </row>
    <row r="36" spans="1:66" ht="13.8" x14ac:dyDescent="0.25">
      <c r="A36" s="252">
        <v>32</v>
      </c>
      <c r="B36" s="253" t="s">
        <v>192</v>
      </c>
      <c r="C36" s="273" t="s">
        <v>6</v>
      </c>
      <c r="D36" s="278"/>
      <c r="E36" s="257">
        <v>1044</v>
      </c>
      <c r="F36" s="324">
        <f t="shared" si="0"/>
        <v>0</v>
      </c>
      <c r="G36" s="257">
        <f t="shared" si="24"/>
        <v>-108.72727272727275</v>
      </c>
      <c r="H36" s="258">
        <v>33</v>
      </c>
      <c r="I36" s="259">
        <v>8</v>
      </c>
      <c r="J36" s="260">
        <v>11</v>
      </c>
      <c r="K36" s="261">
        <f t="shared" si="25"/>
        <v>1152.7272727272727</v>
      </c>
      <c r="L36" s="257">
        <f t="shared" si="26"/>
        <v>92</v>
      </c>
      <c r="M36" s="262">
        <f t="shared" si="27"/>
        <v>92</v>
      </c>
      <c r="N36" s="263">
        <v>14</v>
      </c>
      <c r="O36" s="264">
        <v>0</v>
      </c>
      <c r="P36" s="265">
        <v>9</v>
      </c>
      <c r="Q36" s="266">
        <v>0</v>
      </c>
      <c r="R36" s="267">
        <v>26</v>
      </c>
      <c r="S36" s="268">
        <v>0</v>
      </c>
      <c r="T36" s="265">
        <v>34</v>
      </c>
      <c r="U36" s="268">
        <v>2</v>
      </c>
      <c r="V36" s="267">
        <v>24</v>
      </c>
      <c r="W36" s="268">
        <v>0</v>
      </c>
      <c r="X36" s="267">
        <v>31</v>
      </c>
      <c r="Y36" s="268">
        <v>0</v>
      </c>
      <c r="Z36" s="267">
        <v>30</v>
      </c>
      <c r="AA36" s="266">
        <v>2</v>
      </c>
      <c r="AB36" s="263">
        <v>19</v>
      </c>
      <c r="AC36" s="264">
        <v>0</v>
      </c>
      <c r="AD36" s="269">
        <v>36</v>
      </c>
      <c r="AE36" s="266">
        <v>2</v>
      </c>
      <c r="AF36" s="265">
        <v>22</v>
      </c>
      <c r="AG36" s="268">
        <v>0</v>
      </c>
      <c r="AH36" s="265">
        <v>33</v>
      </c>
      <c r="AI36" s="268">
        <v>2</v>
      </c>
      <c r="AJ36" s="242"/>
      <c r="AK36" s="243">
        <f t="shared" si="1"/>
        <v>8</v>
      </c>
      <c r="AL36" s="242"/>
      <c r="AM36" s="270">
        <f t="shared" si="2"/>
        <v>1333</v>
      </c>
      <c r="AN36" s="249">
        <f t="shared" si="3"/>
        <v>1390</v>
      </c>
      <c r="AO36" s="271">
        <f t="shared" si="4"/>
        <v>1161</v>
      </c>
      <c r="AP36" s="249">
        <f t="shared" si="5"/>
        <v>1004</v>
      </c>
      <c r="AQ36" s="271">
        <f t="shared" si="6"/>
        <v>1194</v>
      </c>
      <c r="AR36" s="271">
        <f t="shared" si="7"/>
        <v>1047</v>
      </c>
      <c r="AS36" s="271">
        <f t="shared" si="8"/>
        <v>1052</v>
      </c>
      <c r="AT36" s="271">
        <f t="shared" si="9"/>
        <v>1244</v>
      </c>
      <c r="AU36" s="249">
        <f t="shared" si="10"/>
        <v>1000</v>
      </c>
      <c r="AV36" s="271">
        <f t="shared" si="11"/>
        <v>1212</v>
      </c>
      <c r="AW36" s="271">
        <f t="shared" si="12"/>
        <v>1043</v>
      </c>
      <c r="AX36" s="213"/>
      <c r="AY36" s="272">
        <f t="shared" si="13"/>
        <v>10</v>
      </c>
      <c r="AZ36" s="271">
        <f t="shared" si="14"/>
        <v>16</v>
      </c>
      <c r="BA36" s="271">
        <f t="shared" si="15"/>
        <v>10</v>
      </c>
      <c r="BB36" s="249">
        <f t="shared" si="16"/>
        <v>4</v>
      </c>
      <c r="BC36" s="271">
        <f t="shared" si="17"/>
        <v>8</v>
      </c>
      <c r="BD36" s="271">
        <f t="shared" si="18"/>
        <v>10</v>
      </c>
      <c r="BE36" s="271">
        <f t="shared" si="19"/>
        <v>4</v>
      </c>
      <c r="BF36" s="271">
        <f t="shared" si="20"/>
        <v>12</v>
      </c>
      <c r="BG36" s="271">
        <f t="shared" si="21"/>
        <v>0</v>
      </c>
      <c r="BH36" s="271">
        <f t="shared" si="22"/>
        <v>10</v>
      </c>
      <c r="BI36" s="271">
        <f t="shared" si="23"/>
        <v>8</v>
      </c>
      <c r="BJ36" s="250">
        <f t="shared" si="28"/>
        <v>92</v>
      </c>
      <c r="BK36" s="249">
        <f t="shared" si="29"/>
        <v>0</v>
      </c>
      <c r="BL36" s="249">
        <f t="shared" si="30"/>
        <v>16</v>
      </c>
      <c r="BM36" s="251">
        <f t="shared" si="31"/>
        <v>92</v>
      </c>
      <c r="BN36" s="217"/>
    </row>
    <row r="37" spans="1:66" ht="13.8" x14ac:dyDescent="0.25">
      <c r="A37" s="252">
        <v>33</v>
      </c>
      <c r="B37" s="253" t="s">
        <v>110</v>
      </c>
      <c r="C37" s="273" t="s">
        <v>107</v>
      </c>
      <c r="D37" s="278"/>
      <c r="E37" s="257">
        <v>1043</v>
      </c>
      <c r="F37" s="324">
        <f t="shared" si="0"/>
        <v>0</v>
      </c>
      <c r="G37" s="257">
        <f t="shared" si="24"/>
        <v>-161.63636363636374</v>
      </c>
      <c r="H37" s="258">
        <v>32</v>
      </c>
      <c r="I37" s="259">
        <v>8</v>
      </c>
      <c r="J37" s="260">
        <v>11</v>
      </c>
      <c r="K37" s="261">
        <f t="shared" si="25"/>
        <v>1204.6363636363637</v>
      </c>
      <c r="L37" s="257">
        <f t="shared" si="26"/>
        <v>106</v>
      </c>
      <c r="M37" s="262">
        <f t="shared" si="27"/>
        <v>106</v>
      </c>
      <c r="N37" s="263">
        <v>15</v>
      </c>
      <c r="O37" s="264">
        <v>0</v>
      </c>
      <c r="P37" s="265">
        <v>20</v>
      </c>
      <c r="Q37" s="266">
        <v>0</v>
      </c>
      <c r="R37" s="267">
        <v>30</v>
      </c>
      <c r="S37" s="268">
        <v>2</v>
      </c>
      <c r="T37" s="265">
        <v>1</v>
      </c>
      <c r="U37" s="268">
        <v>0</v>
      </c>
      <c r="V37" s="267">
        <v>26</v>
      </c>
      <c r="W37" s="268">
        <v>0</v>
      </c>
      <c r="X37" s="267">
        <v>36</v>
      </c>
      <c r="Y37" s="268">
        <v>2</v>
      </c>
      <c r="Z37" s="267">
        <v>6</v>
      </c>
      <c r="AA37" s="266">
        <v>0</v>
      </c>
      <c r="AB37" s="263">
        <v>31</v>
      </c>
      <c r="AC37" s="264">
        <v>2</v>
      </c>
      <c r="AD37" s="269">
        <v>35</v>
      </c>
      <c r="AE37" s="266">
        <v>2</v>
      </c>
      <c r="AF37" s="265">
        <v>10</v>
      </c>
      <c r="AG37" s="268">
        <v>0</v>
      </c>
      <c r="AH37" s="265">
        <v>32</v>
      </c>
      <c r="AI37" s="268">
        <v>0</v>
      </c>
      <c r="AJ37" s="242"/>
      <c r="AK37" s="243">
        <f t="shared" si="1"/>
        <v>8</v>
      </c>
      <c r="AL37" s="242"/>
      <c r="AM37" s="270">
        <f t="shared" si="2"/>
        <v>1330</v>
      </c>
      <c r="AN37" s="249">
        <f t="shared" si="3"/>
        <v>1228</v>
      </c>
      <c r="AO37" s="271">
        <f t="shared" si="4"/>
        <v>1052</v>
      </c>
      <c r="AP37" s="249">
        <f t="shared" si="5"/>
        <v>1593</v>
      </c>
      <c r="AQ37" s="271">
        <f t="shared" si="6"/>
        <v>1161</v>
      </c>
      <c r="AR37" s="271">
        <f t="shared" si="7"/>
        <v>1000</v>
      </c>
      <c r="AS37" s="271">
        <f t="shared" si="8"/>
        <v>1431</v>
      </c>
      <c r="AT37" s="271">
        <f t="shared" si="9"/>
        <v>1047</v>
      </c>
      <c r="AU37" s="249">
        <f t="shared" si="10"/>
        <v>1000</v>
      </c>
      <c r="AV37" s="271">
        <f t="shared" si="11"/>
        <v>1365</v>
      </c>
      <c r="AW37" s="271">
        <f t="shared" si="12"/>
        <v>1044</v>
      </c>
      <c r="AX37" s="213"/>
      <c r="AY37" s="272">
        <f t="shared" si="13"/>
        <v>10</v>
      </c>
      <c r="AZ37" s="271">
        <f t="shared" si="14"/>
        <v>12</v>
      </c>
      <c r="BA37" s="271">
        <f t="shared" si="15"/>
        <v>4</v>
      </c>
      <c r="BB37" s="249">
        <f t="shared" si="16"/>
        <v>18</v>
      </c>
      <c r="BC37" s="271">
        <f t="shared" si="17"/>
        <v>10</v>
      </c>
      <c r="BD37" s="271">
        <f t="shared" si="18"/>
        <v>0</v>
      </c>
      <c r="BE37" s="271">
        <f t="shared" si="19"/>
        <v>12</v>
      </c>
      <c r="BF37" s="271">
        <f t="shared" si="20"/>
        <v>10</v>
      </c>
      <c r="BG37" s="271">
        <f t="shared" si="21"/>
        <v>8</v>
      </c>
      <c r="BH37" s="271">
        <f t="shared" si="22"/>
        <v>14</v>
      </c>
      <c r="BI37" s="271">
        <f t="shared" si="23"/>
        <v>8</v>
      </c>
      <c r="BJ37" s="250">
        <f t="shared" si="28"/>
        <v>106</v>
      </c>
      <c r="BK37" s="249">
        <f t="shared" si="29"/>
        <v>0</v>
      </c>
      <c r="BL37" s="249">
        <f t="shared" si="30"/>
        <v>18</v>
      </c>
      <c r="BM37" s="251">
        <f t="shared" si="31"/>
        <v>106</v>
      </c>
      <c r="BN37" s="217"/>
    </row>
    <row r="38" spans="1:66" ht="13.8" x14ac:dyDescent="0.25">
      <c r="A38" s="252">
        <v>34</v>
      </c>
      <c r="B38" s="253" t="s">
        <v>175</v>
      </c>
      <c r="C38" s="273" t="s">
        <v>33</v>
      </c>
      <c r="D38" s="278"/>
      <c r="E38" s="257">
        <v>1004</v>
      </c>
      <c r="F38" s="324">
        <f t="shared" si="0"/>
        <v>0</v>
      </c>
      <c r="G38" s="257">
        <f t="shared" si="24"/>
        <v>-162.90909090909099</v>
      </c>
      <c r="H38" s="258">
        <v>34</v>
      </c>
      <c r="I38" s="259">
        <v>4</v>
      </c>
      <c r="J38" s="260">
        <v>11</v>
      </c>
      <c r="K38" s="261">
        <f t="shared" si="25"/>
        <v>1166.909090909091</v>
      </c>
      <c r="L38" s="257">
        <f t="shared" si="26"/>
        <v>98</v>
      </c>
      <c r="M38" s="262">
        <f t="shared" si="27"/>
        <v>98</v>
      </c>
      <c r="N38" s="263">
        <v>16</v>
      </c>
      <c r="O38" s="264">
        <v>0</v>
      </c>
      <c r="P38" s="265">
        <v>19</v>
      </c>
      <c r="Q38" s="266">
        <v>0</v>
      </c>
      <c r="R38" s="267">
        <v>29</v>
      </c>
      <c r="S38" s="268">
        <v>0</v>
      </c>
      <c r="T38" s="265">
        <v>32</v>
      </c>
      <c r="U38" s="268">
        <v>0</v>
      </c>
      <c r="V38" s="267">
        <v>36</v>
      </c>
      <c r="W38" s="268">
        <v>2</v>
      </c>
      <c r="X38" s="267">
        <v>21</v>
      </c>
      <c r="Y38" s="268">
        <v>0</v>
      </c>
      <c r="Z38" s="267">
        <v>4</v>
      </c>
      <c r="AA38" s="266">
        <v>0</v>
      </c>
      <c r="AB38" s="263">
        <v>30</v>
      </c>
      <c r="AC38" s="264">
        <v>2</v>
      </c>
      <c r="AD38" s="269">
        <v>24</v>
      </c>
      <c r="AE38" s="266">
        <v>0</v>
      </c>
      <c r="AF38" s="265">
        <v>31</v>
      </c>
      <c r="AG38" s="268">
        <v>0</v>
      </c>
      <c r="AH38" s="265">
        <v>26</v>
      </c>
      <c r="AI38" s="268">
        <v>0</v>
      </c>
      <c r="AJ38" s="242"/>
      <c r="AK38" s="243">
        <f t="shared" si="1"/>
        <v>4</v>
      </c>
      <c r="AL38" s="242"/>
      <c r="AM38" s="270">
        <f t="shared" si="2"/>
        <v>1328</v>
      </c>
      <c r="AN38" s="249">
        <f t="shared" si="3"/>
        <v>1244</v>
      </c>
      <c r="AO38" s="271">
        <f t="shared" si="4"/>
        <v>1054</v>
      </c>
      <c r="AP38" s="249">
        <f t="shared" si="5"/>
        <v>1044</v>
      </c>
      <c r="AQ38" s="271">
        <f t="shared" si="6"/>
        <v>1000</v>
      </c>
      <c r="AR38" s="271">
        <f t="shared" si="7"/>
        <v>1218</v>
      </c>
      <c r="AS38" s="271">
        <f t="shared" si="8"/>
        <v>1494</v>
      </c>
      <c r="AT38" s="271">
        <f t="shared" si="9"/>
        <v>1052</v>
      </c>
      <c r="AU38" s="249">
        <f t="shared" si="10"/>
        <v>1194</v>
      </c>
      <c r="AV38" s="271">
        <f t="shared" si="11"/>
        <v>1047</v>
      </c>
      <c r="AW38" s="271">
        <f t="shared" si="12"/>
        <v>1161</v>
      </c>
      <c r="AX38" s="213"/>
      <c r="AY38" s="272">
        <f t="shared" si="13"/>
        <v>14</v>
      </c>
      <c r="AZ38" s="271">
        <f t="shared" si="14"/>
        <v>12</v>
      </c>
      <c r="BA38" s="271">
        <f t="shared" si="15"/>
        <v>10</v>
      </c>
      <c r="BB38" s="249">
        <f t="shared" si="16"/>
        <v>8</v>
      </c>
      <c r="BC38" s="271">
        <f t="shared" si="17"/>
        <v>0</v>
      </c>
      <c r="BD38" s="271">
        <f t="shared" si="18"/>
        <v>12</v>
      </c>
      <c r="BE38" s="271">
        <f t="shared" si="19"/>
        <v>10</v>
      </c>
      <c r="BF38" s="271">
        <f t="shared" si="20"/>
        <v>4</v>
      </c>
      <c r="BG38" s="271">
        <f t="shared" si="21"/>
        <v>8</v>
      </c>
      <c r="BH38" s="271">
        <f t="shared" si="22"/>
        <v>10</v>
      </c>
      <c r="BI38" s="271">
        <f t="shared" si="23"/>
        <v>10</v>
      </c>
      <c r="BJ38" s="250">
        <f t="shared" si="28"/>
        <v>98</v>
      </c>
      <c r="BK38" s="249">
        <f t="shared" si="29"/>
        <v>0</v>
      </c>
      <c r="BL38" s="249">
        <f t="shared" si="30"/>
        <v>14</v>
      </c>
      <c r="BM38" s="251">
        <f t="shared" si="31"/>
        <v>98</v>
      </c>
      <c r="BN38" s="217"/>
    </row>
    <row r="39" spans="1:66" ht="13.8" x14ac:dyDescent="0.25">
      <c r="A39" s="252">
        <v>35</v>
      </c>
      <c r="B39" s="253" t="s">
        <v>36</v>
      </c>
      <c r="C39" s="273" t="s">
        <v>7</v>
      </c>
      <c r="D39" s="278"/>
      <c r="E39" s="257">
        <v>1000</v>
      </c>
      <c r="F39" s="324">
        <f t="shared" si="0"/>
        <v>0</v>
      </c>
      <c r="G39" s="257">
        <f t="shared" si="24"/>
        <v>-236.18181818181824</v>
      </c>
      <c r="H39" s="258">
        <v>30</v>
      </c>
      <c r="I39" s="259">
        <v>8</v>
      </c>
      <c r="J39" s="260">
        <v>11</v>
      </c>
      <c r="K39" s="261">
        <f t="shared" si="25"/>
        <v>1236.1818181818182</v>
      </c>
      <c r="L39" s="257">
        <f t="shared" si="26"/>
        <v>116</v>
      </c>
      <c r="M39" s="262">
        <f t="shared" si="27"/>
        <v>112</v>
      </c>
      <c r="N39" s="263">
        <v>17</v>
      </c>
      <c r="O39" s="264">
        <v>0</v>
      </c>
      <c r="P39" s="265">
        <v>26</v>
      </c>
      <c r="Q39" s="266">
        <v>2</v>
      </c>
      <c r="R39" s="267">
        <v>28</v>
      </c>
      <c r="S39" s="268">
        <v>0</v>
      </c>
      <c r="T39" s="265">
        <v>24</v>
      </c>
      <c r="U39" s="268">
        <v>2</v>
      </c>
      <c r="V39" s="267">
        <v>11</v>
      </c>
      <c r="W39" s="268">
        <v>0</v>
      </c>
      <c r="X39" s="267">
        <v>6</v>
      </c>
      <c r="Y39" s="268">
        <v>2</v>
      </c>
      <c r="Z39" s="267">
        <v>20</v>
      </c>
      <c r="AA39" s="266">
        <v>0</v>
      </c>
      <c r="AB39" s="263">
        <v>5</v>
      </c>
      <c r="AC39" s="264">
        <v>0</v>
      </c>
      <c r="AD39" s="269">
        <v>33</v>
      </c>
      <c r="AE39" s="266">
        <v>0</v>
      </c>
      <c r="AF39" s="265">
        <v>30</v>
      </c>
      <c r="AG39" s="268">
        <v>2</v>
      </c>
      <c r="AH39" s="265">
        <v>22</v>
      </c>
      <c r="AI39" s="268">
        <v>0</v>
      </c>
      <c r="AJ39" s="242"/>
      <c r="AK39" s="243">
        <f t="shared" si="1"/>
        <v>8</v>
      </c>
      <c r="AL39" s="242"/>
      <c r="AM39" s="270">
        <f t="shared" si="2"/>
        <v>1301</v>
      </c>
      <c r="AN39" s="249">
        <f t="shared" si="3"/>
        <v>1161</v>
      </c>
      <c r="AO39" s="271">
        <f t="shared" si="4"/>
        <v>1135</v>
      </c>
      <c r="AP39" s="249">
        <f t="shared" si="5"/>
        <v>1194</v>
      </c>
      <c r="AQ39" s="271">
        <f t="shared" si="6"/>
        <v>1360</v>
      </c>
      <c r="AR39" s="271">
        <f t="shared" si="7"/>
        <v>1431</v>
      </c>
      <c r="AS39" s="271">
        <f t="shared" si="8"/>
        <v>1228</v>
      </c>
      <c r="AT39" s="271">
        <f t="shared" si="9"/>
        <v>1481</v>
      </c>
      <c r="AU39" s="249">
        <f t="shared" si="10"/>
        <v>1043</v>
      </c>
      <c r="AV39" s="271">
        <f t="shared" si="11"/>
        <v>1052</v>
      </c>
      <c r="AW39" s="271">
        <f t="shared" si="12"/>
        <v>1212</v>
      </c>
      <c r="AX39" s="213"/>
      <c r="AY39" s="272">
        <f t="shared" si="13"/>
        <v>14</v>
      </c>
      <c r="AZ39" s="271">
        <f t="shared" si="14"/>
        <v>10</v>
      </c>
      <c r="BA39" s="271">
        <f t="shared" si="15"/>
        <v>14</v>
      </c>
      <c r="BB39" s="249">
        <f t="shared" si="16"/>
        <v>8</v>
      </c>
      <c r="BC39" s="271">
        <f t="shared" si="17"/>
        <v>12</v>
      </c>
      <c r="BD39" s="271">
        <f t="shared" si="18"/>
        <v>12</v>
      </c>
      <c r="BE39" s="271">
        <f t="shared" si="19"/>
        <v>12</v>
      </c>
      <c r="BF39" s="271">
        <f t="shared" si="20"/>
        <v>12</v>
      </c>
      <c r="BG39" s="271">
        <f t="shared" si="21"/>
        <v>8</v>
      </c>
      <c r="BH39" s="271">
        <f t="shared" si="22"/>
        <v>4</v>
      </c>
      <c r="BI39" s="271">
        <f t="shared" si="23"/>
        <v>10</v>
      </c>
      <c r="BJ39" s="250">
        <f t="shared" si="28"/>
        <v>116</v>
      </c>
      <c r="BK39" s="249">
        <f t="shared" si="29"/>
        <v>4</v>
      </c>
      <c r="BL39" s="249">
        <f t="shared" si="30"/>
        <v>14</v>
      </c>
      <c r="BM39" s="251">
        <f t="shared" si="31"/>
        <v>112</v>
      </c>
      <c r="BN39" s="217"/>
    </row>
    <row r="40" spans="1:66" ht="13.8" x14ac:dyDescent="0.25">
      <c r="A40" s="252">
        <v>36</v>
      </c>
      <c r="B40" s="253" t="s">
        <v>218</v>
      </c>
      <c r="C40" s="273" t="s">
        <v>33</v>
      </c>
      <c r="D40" s="278"/>
      <c r="E40" s="257">
        <v>1000</v>
      </c>
      <c r="F40" s="324">
        <f t="shared" si="0"/>
        <v>0</v>
      </c>
      <c r="G40" s="257">
        <f t="shared" si="24"/>
        <v>-119.36363636363626</v>
      </c>
      <c r="H40" s="258">
        <v>36</v>
      </c>
      <c r="I40" s="259">
        <v>0</v>
      </c>
      <c r="J40" s="260">
        <v>11</v>
      </c>
      <c r="K40" s="261">
        <f t="shared" si="25"/>
        <v>1119.3636363636363</v>
      </c>
      <c r="L40" s="257">
        <f t="shared" si="26"/>
        <v>92</v>
      </c>
      <c r="M40" s="262">
        <f t="shared" si="27"/>
        <v>88</v>
      </c>
      <c r="N40" s="263">
        <v>18</v>
      </c>
      <c r="O40" s="264">
        <v>0</v>
      </c>
      <c r="P40" s="265">
        <v>21</v>
      </c>
      <c r="Q40" s="266">
        <v>0</v>
      </c>
      <c r="R40" s="267">
        <v>31</v>
      </c>
      <c r="S40" s="268">
        <v>0</v>
      </c>
      <c r="T40" s="265">
        <v>30</v>
      </c>
      <c r="U40" s="268">
        <v>0</v>
      </c>
      <c r="V40" s="267">
        <v>34</v>
      </c>
      <c r="W40" s="268">
        <v>0</v>
      </c>
      <c r="X40" s="267">
        <v>33</v>
      </c>
      <c r="Y40" s="268">
        <v>0</v>
      </c>
      <c r="Z40" s="267">
        <v>25</v>
      </c>
      <c r="AA40" s="266">
        <v>0</v>
      </c>
      <c r="AB40" s="263">
        <v>22</v>
      </c>
      <c r="AC40" s="264">
        <v>0</v>
      </c>
      <c r="AD40" s="269">
        <v>32</v>
      </c>
      <c r="AE40" s="266">
        <v>0</v>
      </c>
      <c r="AF40" s="265">
        <v>26</v>
      </c>
      <c r="AG40" s="268">
        <v>0</v>
      </c>
      <c r="AH40" s="265">
        <v>29</v>
      </c>
      <c r="AI40" s="268">
        <v>0</v>
      </c>
      <c r="AJ40" s="242"/>
      <c r="AK40" s="243">
        <f t="shared" si="1"/>
        <v>0</v>
      </c>
      <c r="AL40" s="242"/>
      <c r="AM40" s="270">
        <f t="shared" si="2"/>
        <v>1294</v>
      </c>
      <c r="AN40" s="249">
        <f t="shared" si="3"/>
        <v>1218</v>
      </c>
      <c r="AO40" s="271">
        <f t="shared" si="4"/>
        <v>1047</v>
      </c>
      <c r="AP40" s="249">
        <f t="shared" si="5"/>
        <v>1052</v>
      </c>
      <c r="AQ40" s="271">
        <f t="shared" si="6"/>
        <v>1004</v>
      </c>
      <c r="AR40" s="271">
        <f t="shared" si="7"/>
        <v>1043</v>
      </c>
      <c r="AS40" s="271">
        <f t="shared" si="8"/>
        <v>1184</v>
      </c>
      <c r="AT40" s="271">
        <f t="shared" si="9"/>
        <v>1212</v>
      </c>
      <c r="AU40" s="249">
        <f t="shared" si="10"/>
        <v>1044</v>
      </c>
      <c r="AV40" s="271">
        <f t="shared" si="11"/>
        <v>1161</v>
      </c>
      <c r="AW40" s="271">
        <f t="shared" si="12"/>
        <v>1054</v>
      </c>
      <c r="AX40" s="213"/>
      <c r="AY40" s="272">
        <f t="shared" si="13"/>
        <v>8</v>
      </c>
      <c r="AZ40" s="271">
        <f t="shared" si="14"/>
        <v>12</v>
      </c>
      <c r="BA40" s="271">
        <f t="shared" si="15"/>
        <v>10</v>
      </c>
      <c r="BB40" s="249">
        <f t="shared" si="16"/>
        <v>4</v>
      </c>
      <c r="BC40" s="271">
        <f t="shared" si="17"/>
        <v>4</v>
      </c>
      <c r="BD40" s="271">
        <f t="shared" si="18"/>
        <v>8</v>
      </c>
      <c r="BE40" s="271">
        <f t="shared" si="19"/>
        <v>8</v>
      </c>
      <c r="BF40" s="271">
        <f t="shared" si="20"/>
        <v>10</v>
      </c>
      <c r="BG40" s="271">
        <f t="shared" si="21"/>
        <v>8</v>
      </c>
      <c r="BH40" s="271">
        <f t="shared" si="22"/>
        <v>10</v>
      </c>
      <c r="BI40" s="271">
        <f t="shared" si="23"/>
        <v>10</v>
      </c>
      <c r="BJ40" s="250">
        <f t="shared" si="28"/>
        <v>92</v>
      </c>
      <c r="BK40" s="249">
        <f t="shared" si="29"/>
        <v>4</v>
      </c>
      <c r="BL40" s="249">
        <f t="shared" si="30"/>
        <v>12</v>
      </c>
      <c r="BM40" s="251">
        <f t="shared" si="31"/>
        <v>88</v>
      </c>
      <c r="BN40" s="217"/>
    </row>
    <row r="41" spans="1:66" ht="20.25" customHeight="1" x14ac:dyDescent="0.25">
      <c r="A41" s="280">
        <f>COUNTIF(A5:A40,"&lt;201")</f>
        <v>36</v>
      </c>
      <c r="B41" s="281"/>
      <c r="C41" s="282"/>
      <c r="D41" s="282"/>
      <c r="E41" s="284"/>
      <c r="F41" s="285"/>
      <c r="G41" s="285"/>
      <c r="H41" s="285"/>
      <c r="I41" s="286"/>
      <c r="J41" s="285"/>
      <c r="K41" s="285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  <c r="AC41" s="282"/>
      <c r="AD41" s="287"/>
      <c r="AE41" s="282"/>
      <c r="AF41" s="282"/>
      <c r="AG41" s="282"/>
      <c r="AH41" s="282"/>
      <c r="AI41" s="282"/>
      <c r="AJ41" s="282"/>
      <c r="AK41" s="282"/>
      <c r="AL41" s="282"/>
      <c r="AM41" s="288"/>
      <c r="AN41" s="289"/>
      <c r="AO41" s="289"/>
      <c r="AP41" s="288"/>
      <c r="AQ41" s="288"/>
      <c r="AR41" s="288"/>
      <c r="AS41" s="288"/>
      <c r="AT41" s="288"/>
      <c r="AU41" s="288"/>
      <c r="AV41" s="288"/>
      <c r="AW41" s="289"/>
      <c r="AX41" s="213"/>
      <c r="AY41" s="213"/>
      <c r="AZ41" s="213"/>
      <c r="BA41" s="213"/>
      <c r="BB41" s="213"/>
      <c r="BC41" s="289"/>
      <c r="BD41" s="288"/>
      <c r="BE41" s="289"/>
      <c r="BF41" s="289"/>
      <c r="BG41" s="289"/>
      <c r="BH41" s="289"/>
      <c r="BI41" s="289"/>
      <c r="BJ41" s="289"/>
      <c r="BK41" s="288"/>
      <c r="BL41" s="289"/>
      <c r="BM41" s="213"/>
      <c r="BN41" s="217"/>
    </row>
    <row r="42" spans="1:66" ht="18" customHeight="1" x14ac:dyDescent="0.25">
      <c r="A42" s="290"/>
      <c r="B42" s="291"/>
      <c r="C42" s="282"/>
      <c r="D42" s="282"/>
      <c r="E42" s="284"/>
      <c r="F42" s="285"/>
      <c r="G42" s="285"/>
      <c r="H42" s="285"/>
      <c r="I42" s="286"/>
      <c r="J42" s="285"/>
      <c r="K42" s="285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282"/>
      <c r="AL42" s="282"/>
      <c r="AM42" s="288"/>
      <c r="AN42" s="289"/>
      <c r="AO42" s="289"/>
      <c r="AP42" s="288"/>
      <c r="AQ42" s="288"/>
      <c r="AR42" s="288"/>
      <c r="AS42" s="288"/>
      <c r="AT42" s="288"/>
      <c r="AU42" s="288"/>
      <c r="AV42" s="288"/>
      <c r="AW42" s="289"/>
      <c r="AX42" s="213"/>
      <c r="AY42" s="213"/>
      <c r="AZ42" s="213"/>
      <c r="BA42" s="213"/>
      <c r="BB42" s="213"/>
      <c r="BC42" s="289"/>
      <c r="BD42" s="288"/>
      <c r="BE42" s="289"/>
      <c r="BF42" s="289"/>
      <c r="BG42" s="289"/>
      <c r="BH42" s="289"/>
      <c r="BI42" s="289"/>
      <c r="BJ42" s="289"/>
      <c r="BK42" s="288"/>
      <c r="BL42" s="289"/>
      <c r="BM42" s="213"/>
      <c r="BN42" s="217"/>
    </row>
    <row r="43" spans="1:66" x14ac:dyDescent="0.25">
      <c r="A43" s="293"/>
      <c r="B43" s="294"/>
      <c r="C43" s="282"/>
      <c r="D43" s="282"/>
      <c r="E43" s="284"/>
      <c r="F43" s="285"/>
      <c r="G43" s="285"/>
      <c r="H43" s="285"/>
      <c r="I43" s="285"/>
      <c r="J43" s="285"/>
      <c r="K43" s="285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282"/>
      <c r="AK43" s="282"/>
      <c r="AL43" s="282"/>
      <c r="AM43" s="213"/>
      <c r="AN43" s="213"/>
      <c r="AO43" s="213"/>
      <c r="AP43" s="288"/>
      <c r="AQ43" s="288"/>
      <c r="AR43" s="288"/>
      <c r="AS43" s="288"/>
      <c r="AT43" s="288"/>
      <c r="AU43" s="288"/>
      <c r="AV43" s="288"/>
      <c r="AW43" s="213"/>
      <c r="AX43" s="213"/>
      <c r="AY43" s="213"/>
      <c r="AZ43" s="213"/>
      <c r="BA43" s="213"/>
      <c r="BB43" s="213"/>
      <c r="BC43" s="289"/>
      <c r="BD43" s="289"/>
      <c r="BE43" s="289"/>
      <c r="BF43" s="289"/>
      <c r="BG43" s="289"/>
      <c r="BH43" s="289"/>
      <c r="BI43" s="289"/>
      <c r="BJ43" s="289"/>
      <c r="BK43" s="289"/>
      <c r="BL43" s="289"/>
      <c r="BM43" s="213"/>
      <c r="BN43" s="217"/>
    </row>
    <row r="44" spans="1:66" ht="15.6" x14ac:dyDescent="0.3">
      <c r="A44" s="356" t="s">
        <v>208</v>
      </c>
      <c r="B44" s="356"/>
      <c r="C44" s="372" t="s">
        <v>209</v>
      </c>
      <c r="D44" s="372"/>
      <c r="E44" s="372"/>
      <c r="F44" s="372"/>
      <c r="G44" s="372"/>
      <c r="H44" s="372"/>
      <c r="I44" s="372"/>
      <c r="J44" s="358" t="s">
        <v>135</v>
      </c>
      <c r="K44" s="358"/>
      <c r="L44" s="358"/>
      <c r="M44" s="358"/>
      <c r="N44" s="358"/>
      <c r="O44" s="372" t="s">
        <v>183</v>
      </c>
      <c r="P44" s="372"/>
      <c r="Q44" s="372"/>
      <c r="R44" s="372"/>
      <c r="S44" s="372"/>
      <c r="T44" s="372"/>
      <c r="U44" s="372"/>
      <c r="V44" s="372"/>
      <c r="W44" s="372"/>
      <c r="X44" s="372"/>
      <c r="Y44" s="372"/>
      <c r="Z44" s="372"/>
      <c r="AA44" s="372"/>
      <c r="AB44" s="372"/>
      <c r="AC44" s="36"/>
      <c r="AD44" s="36"/>
      <c r="AE44" s="36"/>
      <c r="AF44" s="36"/>
      <c r="AG44" s="36"/>
      <c r="AH44" s="36"/>
      <c r="AI44" s="36"/>
      <c r="AJ44" s="37"/>
      <c r="AK44" s="37"/>
      <c r="AL44" s="37"/>
      <c r="AM44" s="213"/>
      <c r="AN44" s="213"/>
      <c r="AO44" s="213"/>
      <c r="AP44" s="289"/>
      <c r="AQ44" s="289"/>
      <c r="AR44" s="289"/>
      <c r="AS44" s="289"/>
      <c r="AT44" s="289"/>
      <c r="AU44" s="289"/>
      <c r="AV44" s="289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7"/>
    </row>
    <row r="45" spans="1:66" x14ac:dyDescent="0.25">
      <c r="A45" s="213"/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  <c r="BI45" s="213"/>
      <c r="BJ45" s="213"/>
      <c r="BK45" s="213"/>
      <c r="BL45" s="213"/>
      <c r="BM45" s="213"/>
      <c r="BN45" s="217"/>
    </row>
    <row r="46" spans="1:66" x14ac:dyDescent="0.25">
      <c r="A46" s="213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  <c r="BI46" s="213"/>
      <c r="BJ46" s="213"/>
      <c r="BK46" s="213"/>
      <c r="BL46" s="213"/>
      <c r="BM46" s="213"/>
      <c r="BN46" s="217"/>
    </row>
    <row r="47" spans="1:66" x14ac:dyDescent="0.25">
      <c r="A47" s="213"/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  <c r="BI47" s="213"/>
      <c r="BJ47" s="213"/>
      <c r="BK47" s="213"/>
      <c r="BL47" s="213"/>
      <c r="BM47" s="213"/>
      <c r="BN47" s="217"/>
    </row>
    <row r="48" spans="1:66" x14ac:dyDescent="0.25">
      <c r="A48" s="213"/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7"/>
    </row>
    <row r="49" spans="1:66" x14ac:dyDescent="0.25">
      <c r="A49" s="213"/>
      <c r="B49" s="213"/>
      <c r="C49" s="289"/>
      <c r="D49" s="213"/>
      <c r="E49" s="213"/>
      <c r="F49" s="213"/>
      <c r="G49" s="213"/>
      <c r="H49" s="213"/>
      <c r="I49" s="213"/>
      <c r="J49" s="213"/>
      <c r="K49" s="289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7"/>
    </row>
    <row r="50" spans="1:66" x14ac:dyDescent="0.25">
      <c r="A50" s="325"/>
      <c r="B50" s="325"/>
      <c r="C50" s="325"/>
      <c r="D50" s="325"/>
      <c r="E50" s="325"/>
      <c r="F50" s="325"/>
      <c r="G50" s="325"/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5"/>
      <c r="S50" s="325"/>
      <c r="T50" s="325"/>
      <c r="U50" s="325"/>
      <c r="V50" s="325"/>
      <c r="W50" s="325"/>
      <c r="X50" s="325"/>
      <c r="Y50" s="325"/>
      <c r="Z50" s="325"/>
      <c r="AA50" s="325"/>
      <c r="AB50" s="325"/>
      <c r="AC50" s="325"/>
      <c r="AD50" s="325"/>
      <c r="AE50" s="325"/>
      <c r="AF50" s="325"/>
      <c r="AG50" s="325"/>
      <c r="AH50" s="325"/>
      <c r="AI50" s="325"/>
      <c r="AJ50" s="325"/>
      <c r="AK50" s="325"/>
      <c r="AL50" s="325"/>
      <c r="AM50" s="325"/>
      <c r="AN50" s="325"/>
      <c r="AO50" s="325"/>
      <c r="AP50" s="325"/>
      <c r="AQ50" s="325"/>
      <c r="AR50" s="325"/>
      <c r="AS50" s="325"/>
      <c r="AT50" s="325"/>
      <c r="AU50" s="325"/>
      <c r="AV50" s="325"/>
      <c r="AW50" s="325"/>
      <c r="AX50" s="325"/>
      <c r="AY50" s="325"/>
      <c r="AZ50" s="325"/>
      <c r="BA50" s="325"/>
      <c r="BB50" s="325"/>
      <c r="BC50" s="325"/>
      <c r="BD50" s="325"/>
      <c r="BE50" s="325"/>
      <c r="BF50" s="325"/>
      <c r="BG50" s="325"/>
      <c r="BH50" s="325"/>
      <c r="BI50" s="325"/>
      <c r="BJ50" s="325"/>
      <c r="BK50" s="325"/>
      <c r="BL50" s="325"/>
      <c r="BM50" s="325"/>
      <c r="BN50" s="325"/>
    </row>
    <row r="51" spans="1:66" x14ac:dyDescent="0.25">
      <c r="A51" s="325"/>
      <c r="B51" s="325"/>
      <c r="C51" s="325"/>
      <c r="D51" s="325"/>
      <c r="E51" s="325"/>
      <c r="F51" s="325"/>
      <c r="G51" s="325"/>
      <c r="H51" s="325"/>
      <c r="I51" s="325"/>
      <c r="J51" s="325"/>
      <c r="K51" s="325"/>
      <c r="L51" s="325"/>
      <c r="M51" s="325"/>
      <c r="N51" s="325"/>
      <c r="O51" s="325"/>
      <c r="P51" s="325"/>
      <c r="Q51" s="325"/>
      <c r="R51" s="325"/>
      <c r="S51" s="325"/>
      <c r="T51" s="325"/>
      <c r="U51" s="325"/>
      <c r="V51" s="325"/>
      <c r="W51" s="325"/>
      <c r="X51" s="325"/>
      <c r="Y51" s="325"/>
      <c r="Z51" s="325"/>
      <c r="AA51" s="325"/>
      <c r="AB51" s="325"/>
      <c r="AC51" s="325"/>
      <c r="AD51" s="325"/>
      <c r="AE51" s="325"/>
      <c r="AF51" s="325"/>
      <c r="AG51" s="325"/>
      <c r="AH51" s="325"/>
      <c r="AI51" s="325"/>
      <c r="AJ51" s="325"/>
      <c r="AK51" s="325"/>
      <c r="AL51" s="325"/>
      <c r="AM51" s="325"/>
      <c r="AN51" s="325"/>
      <c r="AO51" s="325"/>
      <c r="AP51" s="325"/>
      <c r="AQ51" s="325"/>
      <c r="AR51" s="325"/>
      <c r="AS51" s="325"/>
      <c r="AT51" s="325"/>
      <c r="AU51" s="325"/>
      <c r="AV51" s="325"/>
      <c r="AW51" s="325"/>
      <c r="AX51" s="325"/>
      <c r="AY51" s="325"/>
      <c r="AZ51" s="325"/>
      <c r="BA51" s="325"/>
      <c r="BB51" s="325"/>
      <c r="BC51" s="325"/>
      <c r="BD51" s="325"/>
      <c r="BE51" s="325"/>
      <c r="BF51" s="325"/>
      <c r="BG51" s="325"/>
      <c r="BH51" s="325"/>
      <c r="BI51" s="325"/>
      <c r="BJ51" s="325"/>
      <c r="BK51" s="325"/>
      <c r="BL51" s="325"/>
      <c r="BM51" s="325"/>
      <c r="BN51" s="325"/>
    </row>
    <row r="52" spans="1:66" x14ac:dyDescent="0.25">
      <c r="A52" s="325"/>
      <c r="B52" s="325"/>
      <c r="C52" s="325"/>
      <c r="D52" s="325"/>
      <c r="E52" s="325"/>
      <c r="F52" s="325"/>
      <c r="G52" s="325"/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325"/>
      <c r="AF52" s="325"/>
      <c r="AG52" s="325"/>
      <c r="AH52" s="325"/>
      <c r="AI52" s="325"/>
      <c r="AJ52" s="325"/>
      <c r="AK52" s="325"/>
      <c r="AL52" s="325"/>
      <c r="AM52" s="325"/>
      <c r="AN52" s="325"/>
      <c r="AO52" s="325"/>
      <c r="AP52" s="325"/>
      <c r="AQ52" s="325"/>
      <c r="AR52" s="325"/>
      <c r="AS52" s="325"/>
      <c r="AT52" s="325"/>
      <c r="AU52" s="325"/>
      <c r="AV52" s="325"/>
      <c r="AW52" s="325"/>
      <c r="AX52" s="325"/>
      <c r="AY52" s="325"/>
      <c r="AZ52" s="325"/>
      <c r="BA52" s="325"/>
      <c r="BB52" s="325"/>
      <c r="BC52" s="325"/>
      <c r="BD52" s="325"/>
      <c r="BE52" s="325"/>
      <c r="BF52" s="325"/>
      <c r="BG52" s="325"/>
      <c r="BH52" s="325"/>
      <c r="BI52" s="325"/>
      <c r="BJ52" s="325"/>
      <c r="BK52" s="325"/>
      <c r="BL52" s="325"/>
      <c r="BM52" s="325"/>
      <c r="BN52" s="325"/>
    </row>
    <row r="53" spans="1:66" x14ac:dyDescent="0.25">
      <c r="A53" s="325"/>
      <c r="B53" s="325"/>
      <c r="C53" s="325"/>
      <c r="D53" s="325"/>
      <c r="E53" s="325"/>
      <c r="F53" s="325"/>
      <c r="G53" s="325"/>
      <c r="H53" s="325"/>
      <c r="I53" s="325"/>
      <c r="J53" s="325"/>
      <c r="K53" s="325"/>
      <c r="L53" s="325"/>
      <c r="M53" s="325"/>
      <c r="N53" s="325"/>
      <c r="O53" s="325"/>
      <c r="P53" s="325"/>
      <c r="Q53" s="325"/>
      <c r="R53" s="325"/>
      <c r="S53" s="325"/>
      <c r="T53" s="325"/>
      <c r="U53" s="325"/>
      <c r="V53" s="325"/>
      <c r="W53" s="325"/>
      <c r="X53" s="325"/>
      <c r="Y53" s="325"/>
      <c r="Z53" s="325"/>
      <c r="AA53" s="325"/>
      <c r="AB53" s="325"/>
      <c r="AC53" s="325"/>
      <c r="AD53" s="325"/>
      <c r="AE53" s="325"/>
      <c r="AF53" s="325"/>
      <c r="AG53" s="325"/>
      <c r="AH53" s="325"/>
      <c r="AI53" s="325"/>
      <c r="AJ53" s="325"/>
      <c r="AK53" s="325"/>
      <c r="AL53" s="325"/>
      <c r="AM53" s="325"/>
      <c r="AN53" s="325"/>
      <c r="AO53" s="325"/>
      <c r="AP53" s="325"/>
      <c r="AQ53" s="325"/>
      <c r="AR53" s="325"/>
      <c r="AS53" s="325"/>
      <c r="AT53" s="325"/>
      <c r="AU53" s="325"/>
      <c r="AV53" s="325"/>
      <c r="AW53" s="325"/>
      <c r="AX53" s="325"/>
      <c r="AY53" s="325"/>
      <c r="AZ53" s="325"/>
      <c r="BA53" s="325"/>
      <c r="BB53" s="325"/>
      <c r="BC53" s="325"/>
      <c r="BD53" s="325"/>
      <c r="BE53" s="325"/>
      <c r="BF53" s="325"/>
      <c r="BG53" s="325"/>
      <c r="BH53" s="325"/>
      <c r="BI53" s="325"/>
      <c r="BJ53" s="325"/>
      <c r="BK53" s="325"/>
      <c r="BL53" s="325"/>
      <c r="BM53" s="325"/>
      <c r="BN53" s="325"/>
    </row>
    <row r="54" spans="1:66" x14ac:dyDescent="0.25">
      <c r="A54" s="325"/>
      <c r="B54" s="325"/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325"/>
      <c r="S54" s="325"/>
      <c r="T54" s="325"/>
      <c r="U54" s="325"/>
      <c r="V54" s="325"/>
      <c r="W54" s="325"/>
      <c r="X54" s="325"/>
      <c r="Y54" s="325"/>
      <c r="Z54" s="325"/>
      <c r="AA54" s="325"/>
      <c r="AB54" s="325"/>
      <c r="AC54" s="325"/>
      <c r="AD54" s="325"/>
      <c r="AE54" s="325"/>
      <c r="AF54" s="325"/>
      <c r="AG54" s="325"/>
      <c r="AH54" s="325"/>
      <c r="AI54" s="325"/>
      <c r="AJ54" s="325"/>
      <c r="AK54" s="325"/>
      <c r="AL54" s="325"/>
      <c r="AM54" s="325"/>
      <c r="AN54" s="325"/>
      <c r="AO54" s="325"/>
      <c r="AP54" s="325"/>
      <c r="AQ54" s="325"/>
      <c r="AR54" s="325"/>
      <c r="AS54" s="325"/>
      <c r="AT54" s="325"/>
      <c r="AU54" s="325"/>
      <c r="AV54" s="325"/>
      <c r="AW54" s="325"/>
      <c r="AX54" s="325"/>
      <c r="AY54" s="325"/>
      <c r="AZ54" s="325"/>
      <c r="BA54" s="325"/>
      <c r="BB54" s="325"/>
      <c r="BC54" s="325"/>
      <c r="BD54" s="325"/>
      <c r="BE54" s="325"/>
      <c r="BF54" s="325"/>
      <c r="BG54" s="325"/>
      <c r="BH54" s="325"/>
      <c r="BI54" s="325"/>
      <c r="BJ54" s="325"/>
      <c r="BK54" s="325"/>
      <c r="BL54" s="325"/>
      <c r="BM54" s="325"/>
      <c r="BN54" s="325"/>
    </row>
    <row r="55" spans="1:66" x14ac:dyDescent="0.25">
      <c r="A55" s="325"/>
      <c r="B55" s="325"/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5"/>
      <c r="U55" s="325"/>
      <c r="V55" s="325"/>
      <c r="W55" s="325"/>
      <c r="X55" s="325"/>
      <c r="Y55" s="325"/>
      <c r="Z55" s="325"/>
      <c r="AA55" s="325"/>
      <c r="AB55" s="325"/>
      <c r="AC55" s="325"/>
      <c r="AD55" s="325"/>
      <c r="AE55" s="325"/>
      <c r="AF55" s="325"/>
      <c r="AG55" s="325"/>
      <c r="AH55" s="325"/>
      <c r="AI55" s="325"/>
      <c r="AJ55" s="325"/>
      <c r="AK55" s="325"/>
      <c r="AL55" s="325"/>
      <c r="AM55" s="325"/>
      <c r="AN55" s="325"/>
      <c r="AO55" s="325"/>
      <c r="AP55" s="325"/>
      <c r="AQ55" s="325"/>
      <c r="AR55" s="325"/>
      <c r="AS55" s="325"/>
      <c r="AT55" s="325"/>
      <c r="AU55" s="325"/>
      <c r="AV55" s="325"/>
      <c r="AW55" s="325"/>
      <c r="AX55" s="325"/>
      <c r="AY55" s="325"/>
      <c r="AZ55" s="325"/>
      <c r="BA55" s="325"/>
      <c r="BB55" s="325"/>
      <c r="BC55" s="325"/>
      <c r="BD55" s="325"/>
      <c r="BE55" s="325"/>
      <c r="BF55" s="325"/>
      <c r="BG55" s="325"/>
      <c r="BH55" s="325"/>
      <c r="BI55" s="325"/>
      <c r="BJ55" s="325"/>
      <c r="BK55" s="325"/>
      <c r="BL55" s="325"/>
      <c r="BM55" s="325"/>
      <c r="BN55" s="325"/>
    </row>
    <row r="56" spans="1:66" x14ac:dyDescent="0.25">
      <c r="A56" s="325"/>
      <c r="B56" s="325"/>
      <c r="C56" s="325"/>
      <c r="D56" s="325"/>
      <c r="E56" s="325"/>
      <c r="F56" s="325"/>
      <c r="G56" s="325"/>
      <c r="H56" s="325"/>
      <c r="I56" s="325"/>
      <c r="J56" s="325"/>
      <c r="K56" s="325"/>
      <c r="L56" s="325"/>
      <c r="M56" s="325"/>
      <c r="N56" s="325"/>
      <c r="O56" s="325"/>
      <c r="P56" s="325"/>
      <c r="Q56" s="325"/>
      <c r="R56" s="325"/>
      <c r="S56" s="325"/>
      <c r="T56" s="325"/>
      <c r="U56" s="325"/>
      <c r="V56" s="325"/>
      <c r="W56" s="325"/>
      <c r="X56" s="325"/>
      <c r="Y56" s="325"/>
      <c r="Z56" s="325"/>
      <c r="AA56" s="325"/>
      <c r="AB56" s="325"/>
      <c r="AC56" s="325"/>
      <c r="AD56" s="325"/>
      <c r="AE56" s="325"/>
      <c r="AF56" s="325"/>
      <c r="AG56" s="325"/>
      <c r="AH56" s="325"/>
      <c r="AI56" s="325"/>
      <c r="AJ56" s="325"/>
      <c r="AK56" s="325"/>
      <c r="AL56" s="325"/>
      <c r="AM56" s="325"/>
      <c r="AN56" s="325"/>
      <c r="AO56" s="325"/>
      <c r="AP56" s="325"/>
      <c r="AQ56" s="325"/>
      <c r="AR56" s="325"/>
      <c r="AS56" s="325"/>
      <c r="AT56" s="325"/>
      <c r="AU56" s="325"/>
      <c r="AV56" s="325"/>
      <c r="AW56" s="325"/>
      <c r="AX56" s="325"/>
      <c r="AY56" s="325"/>
      <c r="AZ56" s="325"/>
      <c r="BA56" s="325"/>
      <c r="BB56" s="325"/>
      <c r="BC56" s="325"/>
      <c r="BD56" s="325"/>
      <c r="BE56" s="325"/>
      <c r="BF56" s="325"/>
      <c r="BG56" s="325"/>
      <c r="BH56" s="325"/>
      <c r="BI56" s="325"/>
      <c r="BJ56" s="325"/>
      <c r="BK56" s="325"/>
      <c r="BL56" s="325"/>
      <c r="BM56" s="325"/>
      <c r="BN56" s="325"/>
    </row>
    <row r="57" spans="1:66" x14ac:dyDescent="0.25">
      <c r="A57" s="325"/>
      <c r="B57" s="325"/>
      <c r="C57" s="325"/>
      <c r="D57" s="325"/>
      <c r="E57" s="325"/>
      <c r="F57" s="325"/>
      <c r="G57" s="325"/>
      <c r="H57" s="325"/>
      <c r="I57" s="325"/>
      <c r="J57" s="325"/>
      <c r="K57" s="325"/>
      <c r="L57" s="325"/>
      <c r="M57" s="325"/>
      <c r="N57" s="325"/>
      <c r="O57" s="325"/>
      <c r="P57" s="325"/>
      <c r="Q57" s="325"/>
      <c r="R57" s="325"/>
      <c r="S57" s="325"/>
      <c r="T57" s="325"/>
      <c r="U57" s="325"/>
      <c r="V57" s="325"/>
      <c r="W57" s="325"/>
      <c r="X57" s="325"/>
      <c r="Y57" s="325"/>
      <c r="Z57" s="325"/>
      <c r="AA57" s="325"/>
      <c r="AB57" s="325"/>
      <c r="AC57" s="325"/>
      <c r="AD57" s="325"/>
      <c r="AE57" s="325"/>
      <c r="AF57" s="325"/>
      <c r="AG57" s="325"/>
      <c r="AH57" s="325"/>
      <c r="AI57" s="325"/>
      <c r="AJ57" s="325"/>
      <c r="AK57" s="325"/>
      <c r="AL57" s="325"/>
      <c r="AM57" s="325"/>
      <c r="AN57" s="325"/>
      <c r="AO57" s="325"/>
      <c r="AP57" s="325"/>
      <c r="AQ57" s="325"/>
      <c r="AR57" s="325"/>
      <c r="AS57" s="325"/>
      <c r="AT57" s="325"/>
      <c r="AU57" s="325"/>
      <c r="AV57" s="325"/>
      <c r="AW57" s="325"/>
      <c r="AX57" s="325"/>
      <c r="AY57" s="325"/>
      <c r="AZ57" s="325"/>
      <c r="BA57" s="325"/>
      <c r="BB57" s="325"/>
      <c r="BC57" s="325"/>
      <c r="BD57" s="325"/>
      <c r="BE57" s="325"/>
      <c r="BF57" s="325"/>
      <c r="BG57" s="325"/>
      <c r="BH57" s="325"/>
      <c r="BI57" s="325"/>
      <c r="BJ57" s="325"/>
      <c r="BK57" s="325"/>
      <c r="BL57" s="325"/>
      <c r="BM57" s="325"/>
      <c r="BN57" s="325"/>
    </row>
    <row r="58" spans="1:66" x14ac:dyDescent="0.25">
      <c r="A58" s="325"/>
      <c r="B58" s="325"/>
      <c r="C58" s="325"/>
      <c r="D58" s="325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  <c r="S58" s="325"/>
      <c r="T58" s="325"/>
      <c r="U58" s="325"/>
      <c r="V58" s="325"/>
      <c r="W58" s="325"/>
      <c r="X58" s="325"/>
      <c r="Y58" s="325"/>
      <c r="Z58" s="325"/>
      <c r="AA58" s="325"/>
      <c r="AB58" s="325"/>
      <c r="AC58" s="325"/>
      <c r="AD58" s="325"/>
      <c r="AE58" s="325"/>
      <c r="AF58" s="325"/>
      <c r="AG58" s="325"/>
      <c r="AH58" s="325"/>
      <c r="AI58" s="325"/>
      <c r="AJ58" s="325"/>
      <c r="AK58" s="325"/>
      <c r="AL58" s="325"/>
      <c r="AM58" s="325"/>
      <c r="AN58" s="325"/>
      <c r="AO58" s="325"/>
      <c r="AP58" s="325"/>
      <c r="AQ58" s="325"/>
      <c r="AR58" s="325"/>
      <c r="AS58" s="325"/>
      <c r="AT58" s="325"/>
      <c r="AU58" s="325"/>
      <c r="AV58" s="325"/>
      <c r="AW58" s="325"/>
      <c r="AX58" s="325"/>
      <c r="AY58" s="325"/>
      <c r="AZ58" s="325"/>
      <c r="BA58" s="325"/>
      <c r="BB58" s="325"/>
      <c r="BC58" s="325"/>
      <c r="BD58" s="325"/>
      <c r="BE58" s="325"/>
      <c r="BF58" s="325"/>
      <c r="BG58" s="325"/>
      <c r="BH58" s="325"/>
      <c r="BI58" s="325"/>
      <c r="BJ58" s="325"/>
      <c r="BK58" s="325"/>
      <c r="BL58" s="325"/>
      <c r="BM58" s="325"/>
      <c r="BN58" s="325"/>
    </row>
    <row r="59" spans="1:66" x14ac:dyDescent="0.25">
      <c r="A59" s="325"/>
      <c r="B59" s="325"/>
      <c r="C59" s="325"/>
      <c r="D59" s="325"/>
      <c r="E59" s="325"/>
      <c r="F59" s="325"/>
      <c r="G59" s="325"/>
      <c r="H59" s="325"/>
      <c r="I59" s="325"/>
      <c r="J59" s="325"/>
      <c r="K59" s="325"/>
      <c r="L59" s="325"/>
      <c r="M59" s="325"/>
      <c r="N59" s="325"/>
      <c r="O59" s="325"/>
      <c r="P59" s="325"/>
      <c r="Q59" s="325"/>
      <c r="R59" s="325"/>
      <c r="S59" s="325"/>
      <c r="T59" s="325"/>
      <c r="U59" s="325"/>
      <c r="V59" s="325"/>
      <c r="W59" s="325"/>
      <c r="X59" s="325"/>
      <c r="Y59" s="325"/>
      <c r="Z59" s="325"/>
      <c r="AA59" s="325"/>
      <c r="AB59" s="325"/>
      <c r="AC59" s="325"/>
      <c r="AD59" s="325"/>
      <c r="AE59" s="325"/>
      <c r="AF59" s="325"/>
      <c r="AG59" s="325"/>
      <c r="AH59" s="325"/>
      <c r="AI59" s="325"/>
      <c r="AJ59" s="325"/>
      <c r="AK59" s="325"/>
      <c r="AL59" s="325"/>
      <c r="AM59" s="325"/>
      <c r="AN59" s="325"/>
      <c r="AO59" s="325"/>
      <c r="AP59" s="325"/>
      <c r="AQ59" s="325"/>
      <c r="AR59" s="325"/>
      <c r="AS59" s="325"/>
      <c r="AT59" s="325"/>
      <c r="AU59" s="325"/>
      <c r="AV59" s="325"/>
      <c r="AW59" s="325"/>
      <c r="AX59" s="325"/>
      <c r="AY59" s="325"/>
      <c r="AZ59" s="325"/>
      <c r="BA59" s="325"/>
      <c r="BB59" s="325"/>
      <c r="BC59" s="325"/>
      <c r="BD59" s="325"/>
      <c r="BE59" s="325"/>
      <c r="BF59" s="325"/>
      <c r="BG59" s="325"/>
      <c r="BH59" s="325"/>
      <c r="BI59" s="325"/>
      <c r="BJ59" s="325"/>
      <c r="BK59" s="325"/>
      <c r="BL59" s="325"/>
      <c r="BM59" s="325"/>
      <c r="BN59" s="325"/>
    </row>
    <row r="60" spans="1:66" x14ac:dyDescent="0.25">
      <c r="A60" s="325"/>
      <c r="B60" s="325"/>
      <c r="C60" s="325"/>
      <c r="D60" s="325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5"/>
      <c r="U60" s="325"/>
      <c r="V60" s="325"/>
      <c r="W60" s="325"/>
      <c r="X60" s="325"/>
      <c r="Y60" s="325"/>
      <c r="Z60" s="325"/>
      <c r="AA60" s="325"/>
      <c r="AB60" s="325"/>
      <c r="AC60" s="325"/>
      <c r="AD60" s="325"/>
      <c r="AE60" s="325"/>
      <c r="AF60" s="325"/>
      <c r="AG60" s="325"/>
      <c r="AH60" s="325"/>
      <c r="AI60" s="325"/>
      <c r="AJ60" s="325"/>
      <c r="AK60" s="325"/>
      <c r="AL60" s="325"/>
      <c r="AM60" s="325"/>
      <c r="AN60" s="325"/>
      <c r="AO60" s="325"/>
      <c r="AP60" s="325"/>
      <c r="AQ60" s="325"/>
      <c r="AR60" s="325"/>
      <c r="AS60" s="325"/>
      <c r="AT60" s="325"/>
      <c r="AU60" s="325"/>
      <c r="AV60" s="325"/>
      <c r="AW60" s="325"/>
      <c r="AX60" s="325"/>
      <c r="AY60" s="325"/>
      <c r="AZ60" s="325"/>
      <c r="BA60" s="325"/>
      <c r="BB60" s="325"/>
      <c r="BC60" s="325"/>
      <c r="BD60" s="325"/>
      <c r="BE60" s="325"/>
      <c r="BF60" s="325"/>
      <c r="BG60" s="325"/>
      <c r="BH60" s="325"/>
      <c r="BI60" s="325"/>
      <c r="BJ60" s="325"/>
      <c r="BK60" s="325"/>
      <c r="BL60" s="325"/>
      <c r="BM60" s="325"/>
      <c r="BN60" s="325"/>
    </row>
    <row r="61" spans="1:66" x14ac:dyDescent="0.25">
      <c r="A61" s="325"/>
      <c r="B61" s="325"/>
      <c r="C61" s="325"/>
      <c r="D61" s="325"/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325"/>
      <c r="R61" s="325"/>
      <c r="S61" s="325"/>
      <c r="T61" s="325"/>
      <c r="U61" s="325"/>
      <c r="V61" s="325"/>
      <c r="W61" s="325"/>
      <c r="X61" s="325"/>
      <c r="Y61" s="325"/>
      <c r="Z61" s="325"/>
      <c r="AA61" s="325"/>
      <c r="AB61" s="325"/>
      <c r="AC61" s="325"/>
      <c r="AD61" s="325"/>
      <c r="AE61" s="325"/>
      <c r="AF61" s="325"/>
      <c r="AG61" s="325"/>
      <c r="AH61" s="325"/>
      <c r="AI61" s="325"/>
      <c r="AJ61" s="325"/>
      <c r="AK61" s="325"/>
      <c r="AL61" s="325"/>
      <c r="AM61" s="325"/>
      <c r="AN61" s="325"/>
      <c r="AO61" s="325"/>
      <c r="AP61" s="325"/>
      <c r="AQ61" s="325"/>
      <c r="AR61" s="325"/>
      <c r="AS61" s="325"/>
      <c r="AT61" s="325"/>
      <c r="AU61" s="325"/>
      <c r="AV61" s="325"/>
      <c r="AW61" s="325"/>
      <c r="AX61" s="325"/>
      <c r="AY61" s="325"/>
      <c r="AZ61" s="325"/>
      <c r="BA61" s="325"/>
      <c r="BB61" s="325"/>
      <c r="BC61" s="325"/>
      <c r="BD61" s="325"/>
      <c r="BE61" s="325"/>
      <c r="BF61" s="325"/>
      <c r="BG61" s="325"/>
      <c r="BH61" s="325"/>
      <c r="BI61" s="325"/>
      <c r="BJ61" s="325"/>
      <c r="BK61" s="325"/>
      <c r="BL61" s="325"/>
      <c r="BM61" s="325"/>
      <c r="BN61" s="325"/>
    </row>
    <row r="62" spans="1:66" x14ac:dyDescent="0.25">
      <c r="A62" s="325"/>
      <c r="B62" s="325"/>
      <c r="C62" s="325"/>
      <c r="D62" s="325"/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  <c r="S62" s="325"/>
      <c r="T62" s="325"/>
      <c r="U62" s="325"/>
      <c r="V62" s="325"/>
      <c r="W62" s="325"/>
      <c r="X62" s="325"/>
      <c r="Y62" s="325"/>
      <c r="Z62" s="325"/>
      <c r="AA62" s="325"/>
      <c r="AB62" s="325"/>
      <c r="AC62" s="325"/>
      <c r="AD62" s="325"/>
      <c r="AE62" s="325"/>
      <c r="AF62" s="325"/>
      <c r="AG62" s="325"/>
      <c r="AH62" s="325"/>
      <c r="AI62" s="325"/>
      <c r="AJ62" s="325"/>
      <c r="AK62" s="325"/>
      <c r="AL62" s="325"/>
      <c r="AM62" s="325"/>
      <c r="AN62" s="325"/>
      <c r="AO62" s="325"/>
      <c r="AP62" s="325"/>
      <c r="AQ62" s="325"/>
      <c r="AR62" s="325"/>
      <c r="AS62" s="325"/>
      <c r="AT62" s="325"/>
      <c r="AU62" s="325"/>
      <c r="AV62" s="325"/>
      <c r="AW62" s="325"/>
      <c r="AX62" s="325"/>
      <c r="AY62" s="325"/>
      <c r="AZ62" s="325"/>
      <c r="BA62" s="325"/>
      <c r="BB62" s="325"/>
      <c r="BC62" s="325"/>
      <c r="BD62" s="325"/>
      <c r="BE62" s="325"/>
      <c r="BF62" s="325"/>
      <c r="BG62" s="325"/>
      <c r="BH62" s="325"/>
      <c r="BI62" s="325"/>
      <c r="BJ62" s="325"/>
      <c r="BK62" s="325"/>
      <c r="BL62" s="325"/>
      <c r="BM62" s="325"/>
      <c r="BN62" s="325"/>
    </row>
    <row r="63" spans="1:66" x14ac:dyDescent="0.25">
      <c r="A63" s="325"/>
      <c r="B63" s="325"/>
      <c r="C63" s="325"/>
      <c r="D63" s="325"/>
      <c r="E63" s="325"/>
      <c r="F63" s="325"/>
      <c r="G63" s="325"/>
      <c r="H63" s="325"/>
      <c r="I63" s="325"/>
      <c r="J63" s="325"/>
      <c r="K63" s="325"/>
      <c r="L63" s="325"/>
      <c r="M63" s="325"/>
      <c r="N63" s="325"/>
      <c r="O63" s="325"/>
      <c r="P63" s="325"/>
      <c r="Q63" s="325"/>
      <c r="R63" s="325"/>
      <c r="S63" s="325"/>
      <c r="T63" s="325"/>
      <c r="U63" s="325"/>
      <c r="V63" s="325"/>
      <c r="W63" s="325"/>
      <c r="X63" s="325"/>
      <c r="Y63" s="325"/>
      <c r="Z63" s="325"/>
      <c r="AA63" s="325"/>
      <c r="AB63" s="325"/>
      <c r="AC63" s="325"/>
      <c r="AD63" s="325"/>
      <c r="AE63" s="325"/>
      <c r="AF63" s="325"/>
      <c r="AG63" s="325"/>
      <c r="AH63" s="325"/>
      <c r="AI63" s="325"/>
      <c r="AJ63" s="325"/>
      <c r="AK63" s="325"/>
      <c r="AL63" s="325"/>
      <c r="AM63" s="325"/>
      <c r="AN63" s="325"/>
      <c r="AO63" s="325"/>
      <c r="AP63" s="325"/>
      <c r="AQ63" s="325"/>
      <c r="AR63" s="325"/>
      <c r="AS63" s="325"/>
      <c r="AT63" s="325"/>
      <c r="AU63" s="325"/>
      <c r="AV63" s="325"/>
      <c r="AW63" s="325"/>
      <c r="AX63" s="325"/>
      <c r="AY63" s="325"/>
      <c r="AZ63" s="325"/>
      <c r="BA63" s="325"/>
      <c r="BB63" s="325"/>
      <c r="BC63" s="325"/>
      <c r="BD63" s="325"/>
      <c r="BE63" s="325"/>
      <c r="BF63" s="325"/>
      <c r="BG63" s="325"/>
      <c r="BH63" s="325"/>
      <c r="BI63" s="325"/>
      <c r="BJ63" s="325"/>
      <c r="BK63" s="325"/>
      <c r="BL63" s="325"/>
      <c r="BM63" s="325"/>
      <c r="BN63" s="325"/>
    </row>
    <row r="64" spans="1:66" x14ac:dyDescent="0.25">
      <c r="A64" s="325"/>
      <c r="B64" s="325"/>
      <c r="C64" s="325"/>
      <c r="D64" s="325"/>
      <c r="E64" s="325"/>
      <c r="F64" s="325"/>
      <c r="G64" s="325"/>
      <c r="H64" s="325"/>
      <c r="I64" s="325"/>
      <c r="J64" s="325"/>
      <c r="K64" s="325"/>
      <c r="L64" s="325"/>
      <c r="M64" s="325"/>
      <c r="N64" s="325"/>
      <c r="O64" s="325"/>
      <c r="P64" s="325"/>
      <c r="Q64" s="325"/>
      <c r="R64" s="325"/>
      <c r="S64" s="325"/>
      <c r="T64" s="325"/>
      <c r="U64" s="325"/>
      <c r="V64" s="325"/>
      <c r="W64" s="325"/>
      <c r="X64" s="325"/>
      <c r="Y64" s="325"/>
      <c r="Z64" s="325"/>
      <c r="AA64" s="325"/>
      <c r="AB64" s="325"/>
      <c r="AC64" s="325"/>
      <c r="AD64" s="325"/>
      <c r="AE64" s="325"/>
      <c r="AF64" s="325"/>
      <c r="AG64" s="325"/>
      <c r="AH64" s="325"/>
      <c r="AI64" s="325"/>
      <c r="AJ64" s="325"/>
      <c r="AK64" s="325"/>
      <c r="AL64" s="325"/>
      <c r="AM64" s="325"/>
      <c r="AN64" s="325"/>
      <c r="AO64" s="325"/>
      <c r="AP64" s="325"/>
      <c r="AQ64" s="325"/>
      <c r="AR64" s="325"/>
      <c r="AS64" s="325"/>
      <c r="AT64" s="325"/>
      <c r="AU64" s="325"/>
      <c r="AV64" s="325"/>
      <c r="AW64" s="325"/>
      <c r="AX64" s="325"/>
      <c r="AY64" s="325"/>
      <c r="AZ64" s="325"/>
      <c r="BA64" s="325"/>
      <c r="BB64" s="325"/>
      <c r="BC64" s="325"/>
      <c r="BD64" s="325"/>
      <c r="BE64" s="325"/>
      <c r="BF64" s="325"/>
      <c r="BG64" s="325"/>
      <c r="BH64" s="325"/>
      <c r="BI64" s="325"/>
      <c r="BJ64" s="325"/>
      <c r="BK64" s="325"/>
      <c r="BL64" s="325"/>
      <c r="BM64" s="325"/>
      <c r="BN64" s="325"/>
    </row>
    <row r="65" spans="1:66" x14ac:dyDescent="0.25">
      <c r="A65" s="325"/>
      <c r="B65" s="325"/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325"/>
      <c r="S65" s="325"/>
      <c r="T65" s="325"/>
      <c r="U65" s="325"/>
      <c r="V65" s="325"/>
      <c r="W65" s="325"/>
      <c r="X65" s="325"/>
      <c r="Y65" s="325"/>
      <c r="Z65" s="325"/>
      <c r="AA65" s="325"/>
      <c r="AB65" s="325"/>
      <c r="AC65" s="325"/>
      <c r="AD65" s="325"/>
      <c r="AE65" s="325"/>
      <c r="AF65" s="325"/>
      <c r="AG65" s="325"/>
      <c r="AH65" s="325"/>
      <c r="AI65" s="325"/>
      <c r="AJ65" s="325"/>
      <c r="AK65" s="325"/>
      <c r="AL65" s="325"/>
      <c r="AM65" s="325"/>
      <c r="AN65" s="325"/>
      <c r="AO65" s="325"/>
      <c r="AP65" s="325"/>
      <c r="AQ65" s="325"/>
      <c r="AR65" s="325"/>
      <c r="AS65" s="325"/>
      <c r="AT65" s="325"/>
      <c r="AU65" s="325"/>
      <c r="AV65" s="325"/>
      <c r="AW65" s="325"/>
      <c r="AX65" s="325"/>
      <c r="AY65" s="325"/>
      <c r="AZ65" s="325"/>
      <c r="BA65" s="325"/>
      <c r="BB65" s="325"/>
      <c r="BC65" s="325"/>
      <c r="BD65" s="325"/>
      <c r="BE65" s="325"/>
      <c r="BF65" s="325"/>
      <c r="BG65" s="325"/>
      <c r="BH65" s="325"/>
      <c r="BI65" s="325"/>
      <c r="BJ65" s="325"/>
      <c r="BK65" s="325"/>
      <c r="BL65" s="325"/>
      <c r="BM65" s="325"/>
      <c r="BN65" s="325"/>
    </row>
    <row r="66" spans="1:66" x14ac:dyDescent="0.25">
      <c r="A66" s="325"/>
      <c r="B66" s="325"/>
      <c r="C66" s="325"/>
      <c r="D66" s="325"/>
      <c r="E66" s="325"/>
      <c r="F66" s="325"/>
      <c r="G66" s="325"/>
      <c r="H66" s="325"/>
      <c r="I66" s="325"/>
      <c r="J66" s="325"/>
      <c r="K66" s="325"/>
      <c r="L66" s="325"/>
      <c r="M66" s="325"/>
      <c r="N66" s="325"/>
      <c r="O66" s="325"/>
      <c r="P66" s="325"/>
      <c r="Q66" s="325"/>
      <c r="R66" s="325"/>
      <c r="S66" s="325"/>
      <c r="T66" s="325"/>
      <c r="U66" s="325"/>
      <c r="V66" s="325"/>
      <c r="W66" s="325"/>
      <c r="X66" s="325"/>
      <c r="Y66" s="325"/>
      <c r="Z66" s="325"/>
      <c r="AA66" s="325"/>
      <c r="AB66" s="325"/>
      <c r="AC66" s="325"/>
      <c r="AD66" s="325"/>
      <c r="AE66" s="325"/>
      <c r="AF66" s="325"/>
      <c r="AG66" s="325"/>
      <c r="AH66" s="325"/>
      <c r="AI66" s="325"/>
      <c r="AJ66" s="325"/>
      <c r="AK66" s="325"/>
      <c r="AL66" s="325"/>
      <c r="AM66" s="325"/>
      <c r="AN66" s="325"/>
      <c r="AO66" s="325"/>
      <c r="AP66" s="325"/>
      <c r="AQ66" s="325"/>
      <c r="AR66" s="325"/>
      <c r="AS66" s="325"/>
      <c r="AT66" s="325"/>
      <c r="AU66" s="325"/>
      <c r="AV66" s="325"/>
      <c r="AW66" s="325"/>
      <c r="AX66" s="325"/>
      <c r="AY66" s="325"/>
      <c r="AZ66" s="325"/>
      <c r="BA66" s="325"/>
      <c r="BB66" s="325"/>
      <c r="BC66" s="325"/>
      <c r="BD66" s="325"/>
      <c r="BE66" s="325"/>
      <c r="BF66" s="325"/>
      <c r="BG66" s="325"/>
      <c r="BH66" s="325"/>
      <c r="BI66" s="325"/>
      <c r="BJ66" s="325"/>
      <c r="BK66" s="325"/>
      <c r="BL66" s="325"/>
      <c r="BM66" s="325"/>
      <c r="BN66" s="325"/>
    </row>
    <row r="67" spans="1:66" x14ac:dyDescent="0.25">
      <c r="A67" s="325"/>
      <c r="B67" s="325"/>
      <c r="C67" s="325"/>
      <c r="D67" s="325"/>
      <c r="E67" s="325"/>
      <c r="F67" s="325"/>
      <c r="G67" s="325"/>
      <c r="H67" s="325"/>
      <c r="I67" s="325"/>
      <c r="J67" s="325"/>
      <c r="K67" s="325"/>
      <c r="L67" s="325"/>
      <c r="M67" s="325"/>
      <c r="N67" s="325"/>
      <c r="O67" s="325"/>
      <c r="P67" s="325"/>
      <c r="Q67" s="325"/>
      <c r="R67" s="325"/>
      <c r="S67" s="325"/>
      <c r="T67" s="325"/>
      <c r="U67" s="325"/>
      <c r="V67" s="325"/>
      <c r="W67" s="325"/>
      <c r="X67" s="325"/>
      <c r="Y67" s="325"/>
      <c r="Z67" s="325"/>
      <c r="AA67" s="325"/>
      <c r="AB67" s="325"/>
      <c r="AC67" s="325"/>
      <c r="AD67" s="325"/>
      <c r="AE67" s="325"/>
      <c r="AF67" s="325"/>
      <c r="AG67" s="325"/>
      <c r="AH67" s="325"/>
      <c r="AI67" s="325"/>
      <c r="AJ67" s="325"/>
      <c r="AK67" s="325"/>
      <c r="AL67" s="325"/>
      <c r="AM67" s="325"/>
      <c r="AN67" s="325"/>
      <c r="AO67" s="325"/>
      <c r="AP67" s="325"/>
      <c r="AQ67" s="325"/>
      <c r="AR67" s="325"/>
      <c r="AS67" s="325"/>
      <c r="AT67" s="325"/>
      <c r="AU67" s="325"/>
      <c r="AV67" s="325"/>
      <c r="AW67" s="325"/>
      <c r="AX67" s="325"/>
      <c r="AY67" s="325"/>
      <c r="AZ67" s="325"/>
      <c r="BA67" s="325"/>
      <c r="BB67" s="325"/>
      <c r="BC67" s="325"/>
      <c r="BD67" s="325"/>
      <c r="BE67" s="325"/>
      <c r="BF67" s="325"/>
      <c r="BG67" s="325"/>
      <c r="BH67" s="325"/>
      <c r="BI67" s="325"/>
      <c r="BJ67" s="325"/>
      <c r="BK67" s="325"/>
      <c r="BL67" s="325"/>
      <c r="BM67" s="325"/>
      <c r="BN67" s="325"/>
    </row>
    <row r="68" spans="1:66" x14ac:dyDescent="0.25">
      <c r="A68" s="325"/>
      <c r="B68" s="325"/>
      <c r="C68" s="325"/>
      <c r="D68" s="325"/>
      <c r="E68" s="325"/>
      <c r="F68" s="325"/>
      <c r="G68" s="325"/>
      <c r="H68" s="325"/>
      <c r="I68" s="325"/>
      <c r="J68" s="325"/>
      <c r="K68" s="325"/>
      <c r="L68" s="325"/>
      <c r="M68" s="325"/>
      <c r="N68" s="325"/>
      <c r="O68" s="325"/>
      <c r="P68" s="325"/>
      <c r="Q68" s="325"/>
      <c r="R68" s="325"/>
      <c r="S68" s="325"/>
      <c r="T68" s="325"/>
      <c r="U68" s="325"/>
      <c r="V68" s="325"/>
      <c r="W68" s="325"/>
      <c r="X68" s="325"/>
      <c r="Y68" s="325"/>
      <c r="Z68" s="325"/>
      <c r="AA68" s="325"/>
      <c r="AB68" s="325"/>
      <c r="AC68" s="325"/>
      <c r="AD68" s="325"/>
      <c r="AE68" s="325"/>
      <c r="AF68" s="325"/>
      <c r="AG68" s="325"/>
      <c r="AH68" s="325"/>
      <c r="AI68" s="325"/>
      <c r="AJ68" s="325"/>
      <c r="AK68" s="325"/>
      <c r="AL68" s="325"/>
      <c r="AM68" s="325"/>
      <c r="AN68" s="325"/>
      <c r="AO68" s="325"/>
      <c r="AP68" s="325"/>
      <c r="AQ68" s="325"/>
      <c r="AR68" s="325"/>
      <c r="AS68" s="325"/>
      <c r="AT68" s="325"/>
      <c r="AU68" s="325"/>
      <c r="AV68" s="325"/>
      <c r="AW68" s="325"/>
      <c r="AX68" s="325"/>
      <c r="AY68" s="325"/>
      <c r="AZ68" s="325"/>
      <c r="BA68" s="325"/>
      <c r="BB68" s="325"/>
      <c r="BC68" s="325"/>
      <c r="BD68" s="325"/>
      <c r="BE68" s="325"/>
      <c r="BF68" s="325"/>
      <c r="BG68" s="325"/>
      <c r="BH68" s="325"/>
      <c r="BI68" s="325"/>
      <c r="BJ68" s="325"/>
      <c r="BK68" s="325"/>
      <c r="BL68" s="325"/>
      <c r="BM68" s="325"/>
      <c r="BN68" s="325"/>
    </row>
    <row r="69" spans="1:66" x14ac:dyDescent="0.25">
      <c r="A69" s="325"/>
      <c r="B69" s="325"/>
      <c r="C69" s="325"/>
      <c r="D69" s="325"/>
      <c r="E69" s="325"/>
      <c r="F69" s="325"/>
      <c r="G69" s="325"/>
      <c r="H69" s="325"/>
      <c r="I69" s="325"/>
      <c r="J69" s="325"/>
      <c r="K69" s="325"/>
      <c r="L69" s="325"/>
      <c r="M69" s="325"/>
      <c r="N69" s="325"/>
      <c r="O69" s="325"/>
      <c r="P69" s="325"/>
      <c r="Q69" s="325"/>
      <c r="R69" s="325"/>
      <c r="S69" s="325"/>
      <c r="T69" s="325"/>
      <c r="U69" s="325"/>
      <c r="V69" s="325"/>
      <c r="W69" s="325"/>
      <c r="X69" s="325"/>
      <c r="Y69" s="325"/>
      <c r="Z69" s="325"/>
      <c r="AA69" s="325"/>
      <c r="AB69" s="325"/>
      <c r="AC69" s="325"/>
      <c r="AD69" s="325"/>
      <c r="AE69" s="325"/>
      <c r="AF69" s="325"/>
      <c r="AG69" s="325"/>
      <c r="AH69" s="325"/>
      <c r="AI69" s="325"/>
      <c r="AJ69" s="325"/>
      <c r="AK69" s="325"/>
      <c r="AL69" s="325"/>
      <c r="AM69" s="325"/>
      <c r="AN69" s="325"/>
      <c r="AO69" s="325"/>
      <c r="AP69" s="325"/>
      <c r="AQ69" s="325"/>
      <c r="AR69" s="325"/>
      <c r="AS69" s="325"/>
      <c r="AT69" s="325"/>
      <c r="AU69" s="325"/>
      <c r="AV69" s="325"/>
      <c r="AW69" s="325"/>
      <c r="AX69" s="325"/>
      <c r="AY69" s="325"/>
      <c r="AZ69" s="325"/>
      <c r="BA69" s="325"/>
      <c r="BB69" s="325"/>
      <c r="BC69" s="325"/>
      <c r="BD69" s="325"/>
      <c r="BE69" s="325"/>
      <c r="BF69" s="325"/>
      <c r="BG69" s="325"/>
      <c r="BH69" s="325"/>
      <c r="BI69" s="325"/>
      <c r="BJ69" s="325"/>
      <c r="BK69" s="325"/>
      <c r="BL69" s="325"/>
      <c r="BM69" s="325"/>
      <c r="BN69" s="325"/>
    </row>
    <row r="70" spans="1:66" x14ac:dyDescent="0.25">
      <c r="A70" s="325"/>
      <c r="B70" s="325"/>
      <c r="C70" s="325"/>
      <c r="D70" s="325"/>
      <c r="E70" s="325"/>
      <c r="F70" s="325"/>
      <c r="G70" s="325"/>
      <c r="H70" s="325"/>
      <c r="I70" s="325"/>
      <c r="J70" s="325"/>
      <c r="K70" s="325"/>
      <c r="L70" s="325"/>
      <c r="M70" s="325"/>
      <c r="N70" s="325"/>
      <c r="O70" s="325"/>
      <c r="P70" s="325"/>
      <c r="Q70" s="325"/>
      <c r="R70" s="325"/>
      <c r="S70" s="325"/>
      <c r="T70" s="325"/>
      <c r="U70" s="325"/>
      <c r="V70" s="325"/>
      <c r="W70" s="325"/>
      <c r="X70" s="325"/>
      <c r="Y70" s="325"/>
      <c r="Z70" s="325"/>
      <c r="AA70" s="325"/>
      <c r="AB70" s="325"/>
      <c r="AC70" s="325"/>
      <c r="AD70" s="325"/>
      <c r="AE70" s="325"/>
      <c r="AF70" s="325"/>
      <c r="AG70" s="325"/>
      <c r="AH70" s="325"/>
      <c r="AI70" s="325"/>
      <c r="AJ70" s="325"/>
      <c r="AK70" s="325"/>
      <c r="AL70" s="325"/>
      <c r="AM70" s="325"/>
      <c r="AN70" s="325"/>
      <c r="AO70" s="325"/>
      <c r="AP70" s="325"/>
      <c r="AQ70" s="325"/>
      <c r="AR70" s="325"/>
      <c r="AS70" s="325"/>
      <c r="AT70" s="325"/>
      <c r="AU70" s="325"/>
      <c r="AV70" s="325"/>
      <c r="AW70" s="325"/>
      <c r="AX70" s="325"/>
      <c r="AY70" s="325"/>
      <c r="AZ70" s="325"/>
      <c r="BA70" s="325"/>
      <c r="BB70" s="325"/>
      <c r="BC70" s="325"/>
      <c r="BD70" s="325"/>
      <c r="BE70" s="325"/>
      <c r="BF70" s="325"/>
      <c r="BG70" s="325"/>
      <c r="BH70" s="325"/>
      <c r="BI70" s="325"/>
      <c r="BJ70" s="325"/>
      <c r="BK70" s="325"/>
      <c r="BL70" s="325"/>
      <c r="BM70" s="325"/>
      <c r="BN70" s="325"/>
    </row>
    <row r="71" spans="1:66" x14ac:dyDescent="0.25">
      <c r="A71" s="325"/>
      <c r="B71" s="325"/>
      <c r="C71" s="325"/>
      <c r="D71" s="325"/>
      <c r="E71" s="325"/>
      <c r="F71" s="325"/>
      <c r="G71" s="325"/>
      <c r="H71" s="325"/>
      <c r="I71" s="325"/>
      <c r="J71" s="325"/>
      <c r="K71" s="325"/>
      <c r="L71" s="325"/>
      <c r="M71" s="325"/>
      <c r="N71" s="325"/>
      <c r="O71" s="325"/>
      <c r="P71" s="325"/>
      <c r="Q71" s="325"/>
      <c r="R71" s="325"/>
      <c r="S71" s="325"/>
      <c r="T71" s="325"/>
      <c r="U71" s="325"/>
      <c r="V71" s="325"/>
      <c r="W71" s="325"/>
      <c r="X71" s="325"/>
      <c r="Y71" s="325"/>
      <c r="Z71" s="325"/>
      <c r="AA71" s="325"/>
      <c r="AB71" s="325"/>
      <c r="AC71" s="325"/>
      <c r="AD71" s="325"/>
      <c r="AE71" s="325"/>
      <c r="AF71" s="325"/>
      <c r="AG71" s="325"/>
      <c r="AH71" s="325"/>
      <c r="AI71" s="325"/>
      <c r="AJ71" s="325"/>
      <c r="AK71" s="325"/>
      <c r="AL71" s="325"/>
      <c r="AM71" s="325"/>
      <c r="AN71" s="325"/>
      <c r="AO71" s="325"/>
      <c r="AP71" s="325"/>
      <c r="AQ71" s="325"/>
      <c r="AR71" s="325"/>
      <c r="AS71" s="325"/>
      <c r="AT71" s="325"/>
      <c r="AU71" s="325"/>
      <c r="AV71" s="325"/>
      <c r="AW71" s="325"/>
      <c r="AX71" s="325"/>
      <c r="AY71" s="325"/>
      <c r="AZ71" s="325"/>
      <c r="BA71" s="325"/>
      <c r="BB71" s="325"/>
      <c r="BC71" s="325"/>
      <c r="BD71" s="325"/>
      <c r="BE71" s="325"/>
      <c r="BF71" s="325"/>
      <c r="BG71" s="325"/>
      <c r="BH71" s="325"/>
      <c r="BI71" s="325"/>
      <c r="BJ71" s="325"/>
      <c r="BK71" s="325"/>
      <c r="BL71" s="325"/>
      <c r="BM71" s="325"/>
      <c r="BN71" s="325"/>
    </row>
    <row r="72" spans="1:66" x14ac:dyDescent="0.25">
      <c r="A72" s="325"/>
      <c r="B72" s="325"/>
      <c r="C72" s="325"/>
      <c r="D72" s="325"/>
      <c r="E72" s="325"/>
      <c r="F72" s="325"/>
      <c r="G72" s="325"/>
      <c r="H72" s="325"/>
      <c r="I72" s="325"/>
      <c r="J72" s="325"/>
      <c r="K72" s="325"/>
      <c r="L72" s="325"/>
      <c r="M72" s="325"/>
      <c r="N72" s="325"/>
      <c r="O72" s="325"/>
      <c r="P72" s="325"/>
      <c r="Q72" s="325"/>
      <c r="R72" s="325"/>
      <c r="S72" s="325"/>
      <c r="T72" s="325"/>
      <c r="U72" s="325"/>
      <c r="V72" s="325"/>
      <c r="W72" s="325"/>
      <c r="X72" s="325"/>
      <c r="Y72" s="325"/>
      <c r="Z72" s="325"/>
      <c r="AA72" s="325"/>
      <c r="AB72" s="325"/>
      <c r="AC72" s="325"/>
      <c r="AD72" s="325"/>
      <c r="AE72" s="325"/>
      <c r="AF72" s="325"/>
      <c r="AG72" s="325"/>
      <c r="AH72" s="325"/>
      <c r="AI72" s="325"/>
      <c r="AJ72" s="325"/>
      <c r="AK72" s="325"/>
      <c r="AL72" s="325"/>
      <c r="AM72" s="325"/>
      <c r="AN72" s="325"/>
      <c r="AO72" s="325"/>
      <c r="AP72" s="325"/>
      <c r="AQ72" s="325"/>
      <c r="AR72" s="325"/>
      <c r="AS72" s="325"/>
      <c r="AT72" s="325"/>
      <c r="AU72" s="325"/>
      <c r="AV72" s="325"/>
      <c r="AW72" s="325"/>
      <c r="AX72" s="325"/>
      <c r="AY72" s="325"/>
      <c r="AZ72" s="325"/>
      <c r="BA72" s="325"/>
      <c r="BB72" s="325"/>
      <c r="BC72" s="325"/>
      <c r="BD72" s="325"/>
      <c r="BE72" s="325"/>
      <c r="BF72" s="325"/>
      <c r="BG72" s="325"/>
      <c r="BH72" s="325"/>
      <c r="BI72" s="325"/>
      <c r="BJ72" s="325"/>
      <c r="BK72" s="325"/>
      <c r="BL72" s="325"/>
      <c r="BM72" s="325"/>
      <c r="BN72" s="325"/>
    </row>
    <row r="73" spans="1:66" x14ac:dyDescent="0.25">
      <c r="A73" s="325"/>
      <c r="B73" s="325"/>
      <c r="C73" s="325"/>
      <c r="D73" s="325"/>
      <c r="E73" s="325"/>
      <c r="F73" s="325"/>
      <c r="G73" s="325"/>
      <c r="H73" s="325"/>
      <c r="I73" s="325"/>
      <c r="J73" s="325"/>
      <c r="K73" s="325"/>
      <c r="L73" s="325"/>
      <c r="M73" s="325"/>
      <c r="N73" s="325"/>
      <c r="O73" s="325"/>
      <c r="P73" s="325"/>
      <c r="Q73" s="325"/>
      <c r="R73" s="325"/>
      <c r="S73" s="325"/>
      <c r="T73" s="325"/>
      <c r="U73" s="325"/>
      <c r="V73" s="325"/>
      <c r="W73" s="325"/>
      <c r="X73" s="325"/>
      <c r="Y73" s="325"/>
      <c r="Z73" s="325"/>
      <c r="AA73" s="325"/>
      <c r="AB73" s="325"/>
      <c r="AC73" s="325"/>
      <c r="AD73" s="325"/>
      <c r="AE73" s="325"/>
      <c r="AF73" s="325"/>
      <c r="AG73" s="325"/>
      <c r="AH73" s="325"/>
      <c r="AI73" s="325"/>
      <c r="AJ73" s="325"/>
      <c r="AK73" s="325"/>
      <c r="AL73" s="325"/>
      <c r="AM73" s="325"/>
      <c r="AN73" s="325"/>
      <c r="AO73" s="325"/>
      <c r="AP73" s="325"/>
      <c r="AQ73" s="325"/>
      <c r="AR73" s="325"/>
      <c r="AS73" s="325"/>
      <c r="AT73" s="325"/>
      <c r="AU73" s="325"/>
      <c r="AV73" s="325"/>
      <c r="AW73" s="325"/>
      <c r="AX73" s="325"/>
      <c r="AY73" s="325"/>
      <c r="AZ73" s="325"/>
      <c r="BA73" s="325"/>
      <c r="BB73" s="325"/>
      <c r="BC73" s="325"/>
      <c r="BD73" s="325"/>
      <c r="BE73" s="325"/>
      <c r="BF73" s="325"/>
      <c r="BG73" s="325"/>
      <c r="BH73" s="325"/>
      <c r="BI73" s="325"/>
      <c r="BJ73" s="325"/>
      <c r="BK73" s="325"/>
      <c r="BL73" s="325"/>
      <c r="BM73" s="325"/>
      <c r="BN73" s="325"/>
    </row>
    <row r="74" spans="1:66" x14ac:dyDescent="0.25">
      <c r="A74" s="325"/>
      <c r="B74" s="325"/>
      <c r="C74" s="325"/>
      <c r="D74" s="325"/>
      <c r="E74" s="325"/>
      <c r="F74" s="325"/>
      <c r="G74" s="325"/>
      <c r="H74" s="325"/>
      <c r="I74" s="325"/>
      <c r="J74" s="325"/>
      <c r="K74" s="325"/>
      <c r="L74" s="325"/>
      <c r="M74" s="325"/>
      <c r="N74" s="325"/>
      <c r="O74" s="325"/>
      <c r="P74" s="325"/>
      <c r="Q74" s="325"/>
      <c r="R74" s="325"/>
      <c r="S74" s="325"/>
      <c r="T74" s="325"/>
      <c r="U74" s="325"/>
      <c r="V74" s="325"/>
      <c r="W74" s="325"/>
      <c r="X74" s="325"/>
      <c r="Y74" s="325"/>
      <c r="Z74" s="325"/>
      <c r="AA74" s="325"/>
      <c r="AB74" s="325"/>
      <c r="AC74" s="325"/>
      <c r="AD74" s="325"/>
      <c r="AE74" s="325"/>
      <c r="AF74" s="325"/>
      <c r="AG74" s="325"/>
      <c r="AH74" s="325"/>
      <c r="AI74" s="325"/>
      <c r="AJ74" s="325"/>
      <c r="AK74" s="325"/>
      <c r="AL74" s="325"/>
      <c r="AM74" s="325"/>
      <c r="AN74" s="325"/>
      <c r="AO74" s="325"/>
      <c r="AP74" s="325"/>
      <c r="AQ74" s="325"/>
      <c r="AR74" s="325"/>
      <c r="AS74" s="325"/>
      <c r="AT74" s="325"/>
      <c r="AU74" s="325"/>
      <c r="AV74" s="325"/>
      <c r="AW74" s="325"/>
      <c r="AX74" s="325"/>
      <c r="AY74" s="325"/>
      <c r="AZ74" s="325"/>
      <c r="BA74" s="325"/>
      <c r="BB74" s="325"/>
      <c r="BC74" s="325"/>
      <c r="BD74" s="325"/>
      <c r="BE74" s="325"/>
      <c r="BF74" s="325"/>
      <c r="BG74" s="325"/>
      <c r="BH74" s="325"/>
      <c r="BI74" s="325"/>
      <c r="BJ74" s="325"/>
      <c r="BK74" s="325"/>
      <c r="BL74" s="325"/>
      <c r="BM74" s="325"/>
      <c r="BN74" s="325"/>
    </row>
    <row r="75" spans="1:66" x14ac:dyDescent="0.25">
      <c r="A75" s="325"/>
      <c r="B75" s="325"/>
      <c r="C75" s="325"/>
      <c r="D75" s="325"/>
      <c r="E75" s="325"/>
      <c r="F75" s="325"/>
      <c r="G75" s="325"/>
      <c r="H75" s="325"/>
      <c r="I75" s="325"/>
      <c r="J75" s="325"/>
      <c r="K75" s="325"/>
      <c r="L75" s="325"/>
      <c r="M75" s="325"/>
      <c r="N75" s="325"/>
      <c r="O75" s="325"/>
      <c r="P75" s="325"/>
      <c r="Q75" s="325"/>
      <c r="R75" s="325"/>
      <c r="S75" s="325"/>
      <c r="T75" s="325"/>
      <c r="U75" s="325"/>
      <c r="V75" s="325"/>
      <c r="W75" s="325"/>
      <c r="X75" s="325"/>
      <c r="Y75" s="325"/>
      <c r="Z75" s="325"/>
      <c r="AA75" s="325"/>
      <c r="AB75" s="325"/>
      <c r="AC75" s="325"/>
      <c r="AD75" s="325"/>
      <c r="AE75" s="325"/>
      <c r="AF75" s="325"/>
      <c r="AG75" s="325"/>
      <c r="AH75" s="325"/>
      <c r="AI75" s="325"/>
      <c r="AJ75" s="325"/>
      <c r="AK75" s="325"/>
      <c r="AL75" s="325"/>
      <c r="AM75" s="325"/>
      <c r="AN75" s="325"/>
      <c r="AO75" s="325"/>
      <c r="AP75" s="325"/>
      <c r="AQ75" s="325"/>
      <c r="AR75" s="325"/>
      <c r="AS75" s="325"/>
      <c r="AT75" s="325"/>
      <c r="AU75" s="325"/>
      <c r="AV75" s="325"/>
      <c r="AW75" s="325"/>
      <c r="AX75" s="325"/>
      <c r="AY75" s="325"/>
      <c r="AZ75" s="325"/>
      <c r="BA75" s="325"/>
      <c r="BB75" s="325"/>
      <c r="BC75" s="325"/>
      <c r="BD75" s="325"/>
      <c r="BE75" s="325"/>
      <c r="BF75" s="325"/>
      <c r="BG75" s="325"/>
      <c r="BH75" s="325"/>
      <c r="BI75" s="325"/>
      <c r="BJ75" s="325"/>
      <c r="BK75" s="325"/>
      <c r="BL75" s="325"/>
      <c r="BM75" s="325"/>
      <c r="BN75" s="325"/>
    </row>
    <row r="76" spans="1:66" x14ac:dyDescent="0.25">
      <c r="A76" s="325"/>
      <c r="B76" s="325"/>
      <c r="C76" s="325"/>
      <c r="D76" s="325"/>
      <c r="E76" s="325"/>
      <c r="F76" s="325"/>
      <c r="G76" s="325"/>
      <c r="H76" s="325"/>
      <c r="I76" s="325"/>
      <c r="J76" s="325"/>
      <c r="K76" s="325"/>
      <c r="L76" s="325"/>
      <c r="M76" s="325"/>
      <c r="N76" s="325"/>
      <c r="O76" s="325"/>
      <c r="P76" s="325"/>
      <c r="Q76" s="325"/>
      <c r="R76" s="325"/>
      <c r="S76" s="325"/>
      <c r="T76" s="325"/>
      <c r="U76" s="325"/>
      <c r="V76" s="325"/>
      <c r="W76" s="325"/>
      <c r="X76" s="325"/>
      <c r="Y76" s="325"/>
      <c r="Z76" s="325"/>
      <c r="AA76" s="325"/>
      <c r="AB76" s="325"/>
      <c r="AC76" s="325"/>
      <c r="AD76" s="325"/>
      <c r="AE76" s="325"/>
      <c r="AF76" s="325"/>
      <c r="AG76" s="325"/>
      <c r="AH76" s="325"/>
      <c r="AI76" s="325"/>
      <c r="AJ76" s="325"/>
      <c r="AK76" s="325"/>
      <c r="AL76" s="325"/>
      <c r="AM76" s="325"/>
      <c r="AN76" s="325"/>
      <c r="AO76" s="325"/>
      <c r="AP76" s="325"/>
      <c r="AQ76" s="325"/>
      <c r="AR76" s="325"/>
      <c r="AS76" s="325"/>
      <c r="AT76" s="325"/>
      <c r="AU76" s="325"/>
      <c r="AV76" s="325"/>
      <c r="AW76" s="325"/>
      <c r="AX76" s="325"/>
      <c r="AY76" s="325"/>
      <c r="AZ76" s="325"/>
      <c r="BA76" s="325"/>
      <c r="BB76" s="325"/>
      <c r="BC76" s="325"/>
      <c r="BD76" s="325"/>
      <c r="BE76" s="325"/>
      <c r="BF76" s="325"/>
      <c r="BG76" s="325"/>
      <c r="BH76" s="325"/>
      <c r="BI76" s="325"/>
      <c r="BJ76" s="325"/>
      <c r="BK76" s="325"/>
      <c r="BL76" s="325"/>
      <c r="BM76" s="325"/>
      <c r="BN76" s="325"/>
    </row>
    <row r="77" spans="1:66" x14ac:dyDescent="0.25">
      <c r="A77" s="325"/>
      <c r="B77" s="325"/>
      <c r="C77" s="325"/>
      <c r="D77" s="325"/>
      <c r="E77" s="325"/>
      <c r="F77" s="325"/>
      <c r="G77" s="325"/>
      <c r="H77" s="325"/>
      <c r="I77" s="325"/>
      <c r="J77" s="325"/>
      <c r="K77" s="325"/>
      <c r="L77" s="325"/>
      <c r="M77" s="325"/>
      <c r="N77" s="325"/>
      <c r="O77" s="325"/>
      <c r="P77" s="325"/>
      <c r="Q77" s="325"/>
      <c r="R77" s="325"/>
      <c r="S77" s="325"/>
      <c r="T77" s="325"/>
      <c r="U77" s="325"/>
      <c r="V77" s="325"/>
      <c r="W77" s="325"/>
      <c r="X77" s="325"/>
      <c r="Y77" s="325"/>
      <c r="Z77" s="325"/>
      <c r="AA77" s="325"/>
      <c r="AB77" s="325"/>
      <c r="AC77" s="325"/>
      <c r="AD77" s="325"/>
      <c r="AE77" s="325"/>
      <c r="AF77" s="325"/>
      <c r="AG77" s="325"/>
      <c r="AH77" s="325"/>
      <c r="AI77" s="325"/>
      <c r="AJ77" s="325"/>
      <c r="AK77" s="325"/>
      <c r="AL77" s="325"/>
      <c r="AM77" s="325"/>
      <c r="AN77" s="325"/>
      <c r="AO77" s="325"/>
      <c r="AP77" s="325"/>
      <c r="AQ77" s="325"/>
      <c r="AR77" s="325"/>
      <c r="AS77" s="325"/>
      <c r="AT77" s="325"/>
      <c r="AU77" s="325"/>
      <c r="AV77" s="325"/>
      <c r="AW77" s="325"/>
      <c r="AX77" s="325"/>
      <c r="AY77" s="325"/>
      <c r="AZ77" s="325"/>
      <c r="BA77" s="325"/>
      <c r="BB77" s="325"/>
      <c r="BC77" s="325"/>
      <c r="BD77" s="325"/>
      <c r="BE77" s="325"/>
      <c r="BF77" s="325"/>
      <c r="BG77" s="325"/>
      <c r="BH77" s="325"/>
      <c r="BI77" s="325"/>
      <c r="BJ77" s="325"/>
      <c r="BK77" s="325"/>
      <c r="BL77" s="325"/>
      <c r="BM77" s="325"/>
      <c r="BN77" s="325"/>
    </row>
    <row r="78" spans="1:66" x14ac:dyDescent="0.25">
      <c r="A78" s="325"/>
      <c r="B78" s="325"/>
      <c r="C78" s="325"/>
      <c r="D78" s="325"/>
      <c r="E78" s="325"/>
      <c r="F78" s="325"/>
      <c r="G78" s="325"/>
      <c r="H78" s="325"/>
      <c r="I78" s="325"/>
      <c r="J78" s="325"/>
      <c r="K78" s="325"/>
      <c r="L78" s="325"/>
      <c r="M78" s="325"/>
      <c r="N78" s="325"/>
      <c r="O78" s="325"/>
      <c r="P78" s="325"/>
      <c r="Q78" s="325"/>
      <c r="R78" s="325"/>
      <c r="S78" s="325"/>
      <c r="T78" s="325"/>
      <c r="U78" s="325"/>
      <c r="V78" s="325"/>
      <c r="W78" s="325"/>
      <c r="X78" s="325"/>
      <c r="Y78" s="325"/>
      <c r="Z78" s="325"/>
      <c r="AA78" s="325"/>
      <c r="AB78" s="325"/>
      <c r="AC78" s="325"/>
      <c r="AD78" s="325"/>
      <c r="AE78" s="325"/>
      <c r="AF78" s="325"/>
      <c r="AG78" s="325"/>
      <c r="AH78" s="325"/>
      <c r="AI78" s="325"/>
      <c r="AJ78" s="325"/>
      <c r="AK78" s="325"/>
      <c r="AL78" s="325"/>
      <c r="AM78" s="325"/>
      <c r="AN78" s="325"/>
      <c r="AO78" s="325"/>
      <c r="AP78" s="325"/>
      <c r="AQ78" s="325"/>
      <c r="AR78" s="325"/>
      <c r="AS78" s="325"/>
      <c r="AT78" s="325"/>
      <c r="AU78" s="325"/>
      <c r="AV78" s="325"/>
      <c r="AW78" s="325"/>
      <c r="AX78" s="325"/>
      <c r="AY78" s="325"/>
      <c r="AZ78" s="325"/>
      <c r="BA78" s="325"/>
      <c r="BB78" s="325"/>
      <c r="BC78" s="325"/>
      <c r="BD78" s="325"/>
      <c r="BE78" s="325"/>
      <c r="BF78" s="325"/>
      <c r="BG78" s="325"/>
      <c r="BH78" s="325"/>
      <c r="BI78" s="325"/>
      <c r="BJ78" s="325"/>
      <c r="BK78" s="325"/>
      <c r="BL78" s="325"/>
      <c r="BM78" s="325"/>
      <c r="BN78" s="325"/>
    </row>
    <row r="79" spans="1:66" x14ac:dyDescent="0.25">
      <c r="A79" s="325"/>
      <c r="B79" s="325"/>
      <c r="C79" s="325"/>
      <c r="D79" s="325"/>
      <c r="E79" s="325"/>
      <c r="F79" s="325"/>
      <c r="G79" s="325"/>
      <c r="H79" s="325"/>
      <c r="I79" s="325"/>
      <c r="J79" s="325"/>
      <c r="K79" s="325"/>
      <c r="L79" s="325"/>
      <c r="M79" s="325"/>
      <c r="N79" s="325"/>
      <c r="O79" s="325"/>
      <c r="P79" s="325"/>
      <c r="Q79" s="325"/>
      <c r="R79" s="325"/>
      <c r="S79" s="325"/>
      <c r="T79" s="325"/>
      <c r="U79" s="325"/>
      <c r="V79" s="325"/>
      <c r="W79" s="325"/>
      <c r="X79" s="325"/>
      <c r="Y79" s="325"/>
      <c r="Z79" s="325"/>
      <c r="AA79" s="325"/>
      <c r="AB79" s="325"/>
      <c r="AC79" s="325"/>
      <c r="AD79" s="325"/>
      <c r="AE79" s="325"/>
      <c r="AF79" s="325"/>
      <c r="AG79" s="325"/>
      <c r="AH79" s="325"/>
      <c r="AI79" s="325"/>
      <c r="AJ79" s="325"/>
      <c r="AK79" s="325"/>
      <c r="AL79" s="325"/>
      <c r="AM79" s="325"/>
      <c r="AN79" s="325"/>
      <c r="AO79" s="325"/>
      <c r="AP79" s="325"/>
      <c r="AQ79" s="325"/>
      <c r="AR79" s="325"/>
      <c r="AS79" s="325"/>
      <c r="AT79" s="325"/>
      <c r="AU79" s="325"/>
      <c r="AV79" s="325"/>
      <c r="AW79" s="325"/>
      <c r="AX79" s="325"/>
      <c r="AY79" s="325"/>
      <c r="AZ79" s="325"/>
      <c r="BA79" s="325"/>
      <c r="BB79" s="325"/>
      <c r="BC79" s="325"/>
      <c r="BD79" s="325"/>
      <c r="BE79" s="325"/>
      <c r="BF79" s="325"/>
      <c r="BG79" s="325"/>
      <c r="BH79" s="325"/>
      <c r="BI79" s="325"/>
      <c r="BJ79" s="325"/>
      <c r="BK79" s="325"/>
      <c r="BL79" s="325"/>
      <c r="BM79" s="325"/>
      <c r="BN79" s="325"/>
    </row>
    <row r="80" spans="1:66" x14ac:dyDescent="0.25">
      <c r="A80" s="325"/>
      <c r="B80" s="325"/>
      <c r="C80" s="325"/>
      <c r="D80" s="325"/>
      <c r="E80" s="325"/>
      <c r="F80" s="325"/>
      <c r="G80" s="325"/>
      <c r="H80" s="325"/>
      <c r="I80" s="325"/>
      <c r="J80" s="325"/>
      <c r="K80" s="325"/>
      <c r="L80" s="325"/>
      <c r="M80" s="325"/>
      <c r="N80" s="325"/>
      <c r="O80" s="325"/>
      <c r="P80" s="325"/>
      <c r="Q80" s="325"/>
      <c r="R80" s="325"/>
      <c r="S80" s="325"/>
      <c r="T80" s="325"/>
      <c r="U80" s="325"/>
      <c r="V80" s="325"/>
      <c r="W80" s="325"/>
      <c r="X80" s="325"/>
      <c r="Y80" s="325"/>
      <c r="Z80" s="325"/>
      <c r="AA80" s="325"/>
      <c r="AB80" s="325"/>
      <c r="AC80" s="325"/>
      <c r="AD80" s="325"/>
      <c r="AE80" s="325"/>
      <c r="AF80" s="325"/>
      <c r="AG80" s="325"/>
      <c r="AH80" s="325"/>
      <c r="AI80" s="325"/>
      <c r="AJ80" s="325"/>
      <c r="AK80" s="325"/>
      <c r="AL80" s="325"/>
      <c r="AM80" s="325"/>
      <c r="AN80" s="325"/>
      <c r="AO80" s="325"/>
      <c r="AP80" s="325"/>
      <c r="AQ80" s="325"/>
      <c r="AR80" s="325"/>
      <c r="AS80" s="325"/>
      <c r="AT80" s="325"/>
      <c r="AU80" s="325"/>
      <c r="AV80" s="325"/>
      <c r="AW80" s="325"/>
      <c r="AX80" s="325"/>
      <c r="AY80" s="325"/>
      <c r="AZ80" s="325"/>
      <c r="BA80" s="325"/>
      <c r="BB80" s="325"/>
      <c r="BC80" s="325"/>
      <c r="BD80" s="325"/>
      <c r="BE80" s="325"/>
      <c r="BF80" s="325"/>
      <c r="BG80" s="325"/>
      <c r="BH80" s="325"/>
      <c r="BI80" s="325"/>
      <c r="BJ80" s="325"/>
      <c r="BK80" s="325"/>
      <c r="BL80" s="325"/>
      <c r="BM80" s="325"/>
      <c r="BN80" s="325"/>
    </row>
    <row r="81" spans="1:66" x14ac:dyDescent="0.25">
      <c r="A81" s="325"/>
      <c r="B81" s="325"/>
      <c r="C81" s="325"/>
      <c r="D81" s="325"/>
      <c r="E81" s="325"/>
      <c r="F81" s="325"/>
      <c r="G81" s="325"/>
      <c r="H81" s="325"/>
      <c r="I81" s="325"/>
      <c r="J81" s="325"/>
      <c r="K81" s="325"/>
      <c r="L81" s="325"/>
      <c r="M81" s="325"/>
      <c r="N81" s="325"/>
      <c r="O81" s="325"/>
      <c r="P81" s="325"/>
      <c r="Q81" s="325"/>
      <c r="R81" s="325"/>
      <c r="S81" s="325"/>
      <c r="T81" s="325"/>
      <c r="U81" s="325"/>
      <c r="V81" s="325"/>
      <c r="W81" s="325"/>
      <c r="X81" s="325"/>
      <c r="Y81" s="325"/>
      <c r="Z81" s="325"/>
      <c r="AA81" s="325"/>
      <c r="AB81" s="325"/>
      <c r="AC81" s="325"/>
      <c r="AD81" s="325"/>
      <c r="AE81" s="325"/>
      <c r="AF81" s="325"/>
      <c r="AG81" s="325"/>
      <c r="AH81" s="325"/>
      <c r="AI81" s="325"/>
      <c r="AJ81" s="325"/>
      <c r="AK81" s="325"/>
      <c r="AL81" s="325"/>
      <c r="AM81" s="325"/>
      <c r="AN81" s="325"/>
      <c r="AO81" s="325"/>
      <c r="AP81" s="325"/>
      <c r="AQ81" s="325"/>
      <c r="AR81" s="325"/>
      <c r="AS81" s="325"/>
      <c r="AT81" s="325"/>
      <c r="AU81" s="325"/>
      <c r="AV81" s="325"/>
      <c r="AW81" s="325"/>
      <c r="AX81" s="325"/>
      <c r="AY81" s="325"/>
      <c r="AZ81" s="325"/>
      <c r="BA81" s="325"/>
      <c r="BB81" s="325"/>
      <c r="BC81" s="325"/>
      <c r="BD81" s="325"/>
      <c r="BE81" s="325"/>
      <c r="BF81" s="325"/>
      <c r="BG81" s="325"/>
      <c r="BH81" s="325"/>
      <c r="BI81" s="325"/>
      <c r="BJ81" s="325"/>
      <c r="BK81" s="325"/>
      <c r="BL81" s="325"/>
      <c r="BM81" s="325"/>
      <c r="BN81" s="325"/>
    </row>
    <row r="82" spans="1:66" x14ac:dyDescent="0.25">
      <c r="A82" s="325"/>
      <c r="B82" s="325"/>
      <c r="C82" s="325"/>
      <c r="D82" s="325"/>
      <c r="E82" s="325"/>
      <c r="F82" s="325"/>
      <c r="G82" s="325"/>
      <c r="H82" s="325"/>
      <c r="I82" s="325"/>
      <c r="J82" s="325"/>
      <c r="K82" s="325"/>
      <c r="L82" s="325"/>
      <c r="M82" s="325"/>
      <c r="N82" s="325"/>
      <c r="O82" s="325"/>
      <c r="P82" s="325"/>
      <c r="Q82" s="325"/>
      <c r="R82" s="325"/>
      <c r="S82" s="325"/>
      <c r="T82" s="325"/>
      <c r="U82" s="325"/>
      <c r="V82" s="325"/>
      <c r="W82" s="325"/>
      <c r="X82" s="325"/>
      <c r="Y82" s="325"/>
      <c r="Z82" s="325"/>
      <c r="AA82" s="325"/>
      <c r="AB82" s="325"/>
      <c r="AC82" s="325"/>
      <c r="AD82" s="325"/>
      <c r="AE82" s="325"/>
      <c r="AF82" s="325"/>
      <c r="AG82" s="325"/>
      <c r="AH82" s="325"/>
      <c r="AI82" s="325"/>
      <c r="AJ82" s="325"/>
      <c r="AK82" s="325"/>
      <c r="AL82" s="325"/>
      <c r="AM82" s="325"/>
      <c r="AN82" s="325"/>
      <c r="AO82" s="325"/>
      <c r="AP82" s="325"/>
      <c r="AQ82" s="325"/>
      <c r="AR82" s="325"/>
      <c r="AS82" s="325"/>
      <c r="AT82" s="325"/>
      <c r="AU82" s="325"/>
      <c r="AV82" s="325"/>
      <c r="AW82" s="325"/>
      <c r="AX82" s="325"/>
      <c r="AY82" s="325"/>
      <c r="AZ82" s="325"/>
      <c r="BA82" s="325"/>
      <c r="BB82" s="325"/>
      <c r="BC82" s="325"/>
      <c r="BD82" s="325"/>
      <c r="BE82" s="325"/>
      <c r="BF82" s="325"/>
      <c r="BG82" s="325"/>
      <c r="BH82" s="325"/>
      <c r="BI82" s="325"/>
      <c r="BJ82" s="325"/>
      <c r="BK82" s="325"/>
      <c r="BL82" s="325"/>
      <c r="BM82" s="325"/>
      <c r="BN82" s="325"/>
    </row>
    <row r="83" spans="1:66" x14ac:dyDescent="0.25">
      <c r="A83" s="325"/>
      <c r="B83" s="325"/>
      <c r="C83" s="325"/>
      <c r="D83" s="325"/>
      <c r="E83" s="325"/>
      <c r="F83" s="325"/>
      <c r="G83" s="325"/>
      <c r="H83" s="325"/>
      <c r="I83" s="325"/>
      <c r="J83" s="325"/>
      <c r="K83" s="325"/>
      <c r="L83" s="325"/>
      <c r="M83" s="325"/>
      <c r="N83" s="325"/>
      <c r="O83" s="325"/>
      <c r="P83" s="325"/>
      <c r="Q83" s="325"/>
      <c r="R83" s="325"/>
      <c r="S83" s="325"/>
      <c r="T83" s="325"/>
      <c r="U83" s="325"/>
      <c r="V83" s="325"/>
      <c r="W83" s="325"/>
      <c r="X83" s="325"/>
      <c r="Y83" s="325"/>
      <c r="Z83" s="325"/>
      <c r="AA83" s="325"/>
      <c r="AB83" s="325"/>
      <c r="AC83" s="325"/>
      <c r="AD83" s="325"/>
      <c r="AE83" s="325"/>
      <c r="AF83" s="325"/>
      <c r="AG83" s="325"/>
      <c r="AH83" s="325"/>
      <c r="AI83" s="325"/>
      <c r="AJ83" s="325"/>
      <c r="AK83" s="325"/>
      <c r="AL83" s="325"/>
      <c r="AM83" s="325"/>
      <c r="AN83" s="325"/>
      <c r="AO83" s="325"/>
      <c r="AP83" s="325"/>
      <c r="AQ83" s="325"/>
      <c r="AR83" s="325"/>
      <c r="AS83" s="325"/>
      <c r="AT83" s="325"/>
      <c r="AU83" s="325"/>
      <c r="AV83" s="325"/>
      <c r="AW83" s="325"/>
      <c r="AX83" s="325"/>
      <c r="AY83" s="325"/>
      <c r="AZ83" s="325"/>
      <c r="BA83" s="325"/>
      <c r="BB83" s="325"/>
      <c r="BC83" s="325"/>
      <c r="BD83" s="325"/>
      <c r="BE83" s="325"/>
      <c r="BF83" s="325"/>
      <c r="BG83" s="325"/>
      <c r="BH83" s="325"/>
      <c r="BI83" s="325"/>
      <c r="BJ83" s="325"/>
      <c r="BK83" s="325"/>
      <c r="BL83" s="325"/>
      <c r="BM83" s="325"/>
      <c r="BN83" s="325"/>
    </row>
    <row r="84" spans="1:66" x14ac:dyDescent="0.25">
      <c r="A84" s="325"/>
      <c r="B84" s="325"/>
      <c r="C84" s="325"/>
      <c r="D84" s="325"/>
      <c r="E84" s="325"/>
      <c r="F84" s="325"/>
      <c r="G84" s="325"/>
      <c r="H84" s="325"/>
      <c r="I84" s="325"/>
      <c r="J84" s="325"/>
      <c r="K84" s="325"/>
      <c r="L84" s="325"/>
      <c r="M84" s="325"/>
      <c r="N84" s="325"/>
      <c r="O84" s="325"/>
      <c r="P84" s="325"/>
      <c r="Q84" s="325"/>
      <c r="R84" s="325"/>
      <c r="S84" s="325"/>
      <c r="T84" s="325"/>
      <c r="U84" s="325"/>
      <c r="V84" s="325"/>
      <c r="W84" s="325"/>
      <c r="X84" s="325"/>
      <c r="Y84" s="325"/>
      <c r="Z84" s="325"/>
      <c r="AA84" s="325"/>
      <c r="AB84" s="325"/>
      <c r="AC84" s="325"/>
      <c r="AD84" s="325"/>
      <c r="AE84" s="325"/>
      <c r="AF84" s="325"/>
      <c r="AG84" s="325"/>
      <c r="AH84" s="325"/>
      <c r="AI84" s="325"/>
      <c r="AJ84" s="325"/>
      <c r="AK84" s="325"/>
      <c r="AL84" s="325"/>
      <c r="AM84" s="325"/>
      <c r="AN84" s="325"/>
      <c r="AO84" s="325"/>
      <c r="AP84" s="325"/>
      <c r="AQ84" s="325"/>
      <c r="AR84" s="325"/>
      <c r="AS84" s="325"/>
      <c r="AT84" s="325"/>
      <c r="AU84" s="325"/>
      <c r="AV84" s="325"/>
      <c r="AW84" s="325"/>
      <c r="AX84" s="325"/>
      <c r="AY84" s="325"/>
      <c r="AZ84" s="325"/>
      <c r="BA84" s="325"/>
      <c r="BB84" s="325"/>
      <c r="BC84" s="325"/>
      <c r="BD84" s="325"/>
      <c r="BE84" s="325"/>
      <c r="BF84" s="325"/>
      <c r="BG84" s="325"/>
      <c r="BH84" s="325"/>
      <c r="BI84" s="325"/>
      <c r="BJ84" s="325"/>
      <c r="BK84" s="325"/>
      <c r="BL84" s="325"/>
      <c r="BM84" s="325"/>
      <c r="BN84" s="325"/>
    </row>
    <row r="85" spans="1:66" x14ac:dyDescent="0.25">
      <c r="A85" s="325"/>
      <c r="B85" s="325"/>
      <c r="C85" s="325"/>
      <c r="D85" s="325"/>
      <c r="E85" s="325"/>
      <c r="F85" s="325"/>
      <c r="G85" s="325"/>
      <c r="H85" s="325"/>
      <c r="I85" s="325"/>
      <c r="J85" s="325"/>
      <c r="K85" s="325"/>
      <c r="L85" s="325"/>
      <c r="M85" s="325"/>
      <c r="N85" s="325"/>
      <c r="O85" s="325"/>
      <c r="P85" s="325"/>
      <c r="Q85" s="325"/>
      <c r="R85" s="325"/>
      <c r="S85" s="325"/>
      <c r="T85" s="325"/>
      <c r="U85" s="325"/>
      <c r="V85" s="325"/>
      <c r="W85" s="325"/>
      <c r="X85" s="325"/>
      <c r="Y85" s="325"/>
      <c r="Z85" s="325"/>
      <c r="AA85" s="325"/>
      <c r="AB85" s="325"/>
      <c r="AC85" s="325"/>
      <c r="AD85" s="325"/>
      <c r="AE85" s="325"/>
      <c r="AF85" s="325"/>
      <c r="AG85" s="325"/>
      <c r="AH85" s="325"/>
      <c r="AI85" s="325"/>
      <c r="AJ85" s="325"/>
      <c r="AK85" s="325"/>
      <c r="AL85" s="325"/>
      <c r="AM85" s="325"/>
      <c r="AN85" s="325"/>
      <c r="AO85" s="325"/>
      <c r="AP85" s="325"/>
      <c r="AQ85" s="325"/>
      <c r="AR85" s="325"/>
      <c r="AS85" s="325"/>
      <c r="AT85" s="325"/>
      <c r="AU85" s="325"/>
      <c r="AV85" s="325"/>
      <c r="AW85" s="325"/>
      <c r="AX85" s="325"/>
      <c r="AY85" s="325"/>
      <c r="AZ85" s="325"/>
      <c r="BA85" s="325"/>
      <c r="BB85" s="325"/>
      <c r="BC85" s="325"/>
      <c r="BD85" s="325"/>
      <c r="BE85" s="325"/>
      <c r="BF85" s="325"/>
      <c r="BG85" s="325"/>
      <c r="BH85" s="325"/>
      <c r="BI85" s="325"/>
      <c r="BJ85" s="325"/>
      <c r="BK85" s="325"/>
      <c r="BL85" s="325"/>
      <c r="BM85" s="325"/>
      <c r="BN85" s="325"/>
    </row>
    <row r="86" spans="1:66" x14ac:dyDescent="0.25">
      <c r="A86" s="325"/>
      <c r="B86" s="325"/>
      <c r="C86" s="325"/>
      <c r="D86" s="325"/>
      <c r="E86" s="325"/>
      <c r="F86" s="325"/>
      <c r="G86" s="325"/>
      <c r="H86" s="325"/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5"/>
      <c r="T86" s="325"/>
      <c r="U86" s="325"/>
      <c r="V86" s="325"/>
      <c r="W86" s="325"/>
      <c r="X86" s="325"/>
      <c r="Y86" s="325"/>
      <c r="Z86" s="325"/>
      <c r="AA86" s="325"/>
      <c r="AB86" s="325"/>
      <c r="AC86" s="325"/>
      <c r="AD86" s="325"/>
      <c r="AE86" s="325"/>
      <c r="AF86" s="325"/>
      <c r="AG86" s="325"/>
      <c r="AH86" s="325"/>
      <c r="AI86" s="325"/>
      <c r="AJ86" s="325"/>
      <c r="AK86" s="325"/>
      <c r="AL86" s="325"/>
      <c r="AM86" s="325"/>
      <c r="AN86" s="325"/>
      <c r="AO86" s="325"/>
      <c r="AP86" s="325"/>
      <c r="AQ86" s="325"/>
      <c r="AR86" s="325"/>
      <c r="AS86" s="325"/>
      <c r="AT86" s="325"/>
      <c r="AU86" s="325"/>
      <c r="AV86" s="325"/>
      <c r="AW86" s="325"/>
      <c r="AX86" s="325"/>
      <c r="AY86" s="325"/>
      <c r="AZ86" s="325"/>
      <c r="BA86" s="325"/>
      <c r="BB86" s="325"/>
      <c r="BC86" s="325"/>
      <c r="BD86" s="325"/>
      <c r="BE86" s="325"/>
      <c r="BF86" s="325"/>
      <c r="BG86" s="325"/>
      <c r="BH86" s="325"/>
      <c r="BI86" s="325"/>
      <c r="BJ86" s="325"/>
      <c r="BK86" s="325"/>
      <c r="BL86" s="325"/>
      <c r="BM86" s="325"/>
      <c r="BN86" s="325"/>
    </row>
    <row r="87" spans="1:66" x14ac:dyDescent="0.25">
      <c r="A87" s="325"/>
      <c r="B87" s="325"/>
      <c r="C87" s="325"/>
      <c r="D87" s="325"/>
      <c r="E87" s="325"/>
      <c r="F87" s="325"/>
      <c r="G87" s="325"/>
      <c r="H87" s="325"/>
      <c r="I87" s="325"/>
      <c r="J87" s="325"/>
      <c r="K87" s="325"/>
      <c r="L87" s="325"/>
      <c r="M87" s="325"/>
      <c r="N87" s="325"/>
      <c r="O87" s="325"/>
      <c r="P87" s="325"/>
      <c r="Q87" s="325"/>
      <c r="R87" s="325"/>
      <c r="S87" s="325"/>
      <c r="T87" s="325"/>
      <c r="U87" s="325"/>
      <c r="V87" s="325"/>
      <c r="W87" s="325"/>
      <c r="X87" s="325"/>
      <c r="Y87" s="325"/>
      <c r="Z87" s="325"/>
      <c r="AA87" s="325"/>
      <c r="AB87" s="325"/>
      <c r="AC87" s="325"/>
      <c r="AD87" s="325"/>
      <c r="AE87" s="325"/>
      <c r="AF87" s="325"/>
      <c r="AG87" s="325"/>
      <c r="AH87" s="325"/>
      <c r="AI87" s="325"/>
      <c r="AJ87" s="325"/>
      <c r="AK87" s="325"/>
      <c r="AL87" s="325"/>
      <c r="AM87" s="325"/>
      <c r="AN87" s="325"/>
      <c r="AO87" s="325"/>
      <c r="AP87" s="325"/>
      <c r="AQ87" s="325"/>
      <c r="AR87" s="325"/>
      <c r="AS87" s="325"/>
      <c r="AT87" s="325"/>
      <c r="AU87" s="325"/>
      <c r="AV87" s="325"/>
      <c r="AW87" s="325"/>
      <c r="AX87" s="325"/>
      <c r="AY87" s="325"/>
      <c r="AZ87" s="325"/>
      <c r="BA87" s="325"/>
      <c r="BB87" s="325"/>
      <c r="BC87" s="325"/>
      <c r="BD87" s="325"/>
      <c r="BE87" s="325"/>
      <c r="BF87" s="325"/>
      <c r="BG87" s="325"/>
      <c r="BH87" s="325"/>
      <c r="BI87" s="325"/>
      <c r="BJ87" s="325"/>
      <c r="BK87" s="325"/>
      <c r="BL87" s="325"/>
      <c r="BM87" s="325"/>
      <c r="BN87" s="325"/>
    </row>
    <row r="88" spans="1:66" x14ac:dyDescent="0.25">
      <c r="A88" s="325"/>
      <c r="B88" s="325"/>
      <c r="C88" s="325"/>
      <c r="D88" s="325"/>
      <c r="E88" s="325"/>
      <c r="F88" s="325"/>
      <c r="G88" s="325"/>
      <c r="H88" s="325"/>
      <c r="I88" s="325"/>
      <c r="J88" s="325"/>
      <c r="K88" s="325"/>
      <c r="L88" s="325"/>
      <c r="M88" s="325"/>
      <c r="N88" s="325"/>
      <c r="O88" s="325"/>
      <c r="P88" s="325"/>
      <c r="Q88" s="325"/>
      <c r="R88" s="325"/>
      <c r="S88" s="325"/>
      <c r="T88" s="325"/>
      <c r="U88" s="325"/>
      <c r="V88" s="325"/>
      <c r="W88" s="325"/>
      <c r="X88" s="325"/>
      <c r="Y88" s="325"/>
      <c r="Z88" s="325"/>
      <c r="AA88" s="325"/>
      <c r="AB88" s="325"/>
      <c r="AC88" s="325"/>
      <c r="AD88" s="325"/>
      <c r="AE88" s="325"/>
      <c r="AF88" s="325"/>
      <c r="AG88" s="325"/>
      <c r="AH88" s="325"/>
      <c r="AI88" s="325"/>
      <c r="AJ88" s="325"/>
      <c r="AK88" s="325"/>
      <c r="AL88" s="325"/>
      <c r="AM88" s="325"/>
      <c r="AN88" s="325"/>
      <c r="AO88" s="325"/>
      <c r="AP88" s="325"/>
      <c r="AQ88" s="325"/>
      <c r="AR88" s="325"/>
      <c r="AS88" s="325"/>
      <c r="AT88" s="325"/>
      <c r="AU88" s="325"/>
      <c r="AV88" s="325"/>
      <c r="AW88" s="325"/>
      <c r="AX88" s="325"/>
      <c r="AY88" s="325"/>
      <c r="AZ88" s="325"/>
      <c r="BA88" s="325"/>
      <c r="BB88" s="325"/>
      <c r="BC88" s="325"/>
      <c r="BD88" s="325"/>
      <c r="BE88" s="325"/>
      <c r="BF88" s="325"/>
      <c r="BG88" s="325"/>
      <c r="BH88" s="325"/>
      <c r="BI88" s="325"/>
      <c r="BJ88" s="325"/>
      <c r="BK88" s="325"/>
      <c r="BL88" s="325"/>
      <c r="BM88" s="325"/>
      <c r="BN88" s="325"/>
    </row>
    <row r="89" spans="1:66" x14ac:dyDescent="0.25">
      <c r="A89" s="325"/>
      <c r="B89" s="325"/>
      <c r="C89" s="325"/>
      <c r="D89" s="325"/>
      <c r="E89" s="325"/>
      <c r="F89" s="325"/>
      <c r="G89" s="325"/>
      <c r="H89" s="325"/>
      <c r="I89" s="325"/>
      <c r="J89" s="325"/>
      <c r="K89" s="325"/>
      <c r="L89" s="325"/>
      <c r="M89" s="325"/>
      <c r="N89" s="325"/>
      <c r="O89" s="325"/>
      <c r="P89" s="325"/>
      <c r="Q89" s="325"/>
      <c r="R89" s="325"/>
      <c r="S89" s="325"/>
      <c r="T89" s="325"/>
      <c r="U89" s="325"/>
      <c r="V89" s="325"/>
      <c r="W89" s="325"/>
      <c r="X89" s="325"/>
      <c r="Y89" s="325"/>
      <c r="Z89" s="325"/>
      <c r="AA89" s="325"/>
      <c r="AB89" s="325"/>
      <c r="AC89" s="325"/>
      <c r="AD89" s="325"/>
      <c r="AE89" s="325"/>
      <c r="AF89" s="325"/>
      <c r="AG89" s="325"/>
      <c r="AH89" s="325"/>
      <c r="AI89" s="325"/>
      <c r="AJ89" s="325"/>
      <c r="AK89" s="325"/>
      <c r="AL89" s="325"/>
      <c r="AM89" s="325"/>
      <c r="AN89" s="325"/>
      <c r="AO89" s="325"/>
      <c r="AP89" s="325"/>
      <c r="AQ89" s="325"/>
      <c r="AR89" s="325"/>
      <c r="AS89" s="325"/>
      <c r="AT89" s="325"/>
      <c r="AU89" s="325"/>
      <c r="AV89" s="325"/>
      <c r="AW89" s="325"/>
      <c r="AX89" s="325"/>
      <c r="AY89" s="325"/>
      <c r="AZ89" s="325"/>
      <c r="BA89" s="325"/>
      <c r="BB89" s="325"/>
      <c r="BC89" s="325"/>
      <c r="BD89" s="325"/>
      <c r="BE89" s="325"/>
      <c r="BF89" s="325"/>
      <c r="BG89" s="325"/>
      <c r="BH89" s="325"/>
      <c r="BI89" s="325"/>
      <c r="BJ89" s="325"/>
      <c r="BK89" s="325"/>
      <c r="BL89" s="325"/>
      <c r="BM89" s="325"/>
      <c r="BN89" s="325"/>
    </row>
    <row r="90" spans="1:66" x14ac:dyDescent="0.25">
      <c r="A90" s="325"/>
      <c r="B90" s="325"/>
      <c r="C90" s="325"/>
      <c r="D90" s="325"/>
      <c r="E90" s="325"/>
      <c r="F90" s="325"/>
      <c r="G90" s="325"/>
      <c r="H90" s="325"/>
      <c r="I90" s="325"/>
      <c r="J90" s="325"/>
      <c r="K90" s="325"/>
      <c r="L90" s="325"/>
      <c r="M90" s="325"/>
      <c r="N90" s="325"/>
      <c r="O90" s="325"/>
      <c r="P90" s="325"/>
      <c r="Q90" s="325"/>
      <c r="R90" s="325"/>
      <c r="S90" s="325"/>
      <c r="T90" s="325"/>
      <c r="U90" s="325"/>
      <c r="V90" s="325"/>
      <c r="W90" s="325"/>
      <c r="X90" s="325"/>
      <c r="Y90" s="325"/>
      <c r="Z90" s="325"/>
      <c r="AA90" s="325"/>
      <c r="AB90" s="325"/>
      <c r="AC90" s="325"/>
      <c r="AD90" s="325"/>
      <c r="AE90" s="325"/>
      <c r="AF90" s="325"/>
      <c r="AG90" s="325"/>
      <c r="AH90" s="325"/>
      <c r="AI90" s="325"/>
      <c r="AJ90" s="325"/>
      <c r="AK90" s="325"/>
      <c r="AL90" s="325"/>
      <c r="AM90" s="325"/>
      <c r="AN90" s="325"/>
      <c r="AO90" s="325"/>
      <c r="AP90" s="325"/>
      <c r="AQ90" s="325"/>
      <c r="AR90" s="325"/>
      <c r="AS90" s="325"/>
      <c r="AT90" s="325"/>
      <c r="AU90" s="325"/>
      <c r="AV90" s="325"/>
      <c r="AW90" s="325"/>
      <c r="AX90" s="325"/>
      <c r="AY90" s="325"/>
      <c r="AZ90" s="325"/>
      <c r="BA90" s="325"/>
      <c r="BB90" s="325"/>
      <c r="BC90" s="325"/>
      <c r="BD90" s="325"/>
      <c r="BE90" s="325"/>
      <c r="BF90" s="325"/>
      <c r="BG90" s="325"/>
      <c r="BH90" s="325"/>
      <c r="BI90" s="325"/>
      <c r="BJ90" s="325"/>
      <c r="BK90" s="325"/>
      <c r="BL90" s="325"/>
      <c r="BM90" s="325"/>
      <c r="BN90" s="325"/>
    </row>
    <row r="91" spans="1:66" x14ac:dyDescent="0.25">
      <c r="A91" s="325"/>
      <c r="B91" s="325"/>
      <c r="C91" s="325"/>
      <c r="D91" s="325"/>
      <c r="E91" s="325"/>
      <c r="F91" s="325"/>
      <c r="G91" s="325"/>
      <c r="H91" s="325"/>
      <c r="I91" s="325"/>
      <c r="J91" s="325"/>
      <c r="K91" s="325"/>
      <c r="L91" s="325"/>
      <c r="M91" s="325"/>
      <c r="N91" s="325"/>
      <c r="O91" s="325"/>
      <c r="P91" s="325"/>
      <c r="Q91" s="325"/>
      <c r="R91" s="325"/>
      <c r="S91" s="325"/>
      <c r="T91" s="325"/>
      <c r="U91" s="325"/>
      <c r="V91" s="325"/>
      <c r="W91" s="325"/>
      <c r="X91" s="325"/>
      <c r="Y91" s="325"/>
      <c r="Z91" s="325"/>
      <c r="AA91" s="325"/>
      <c r="AB91" s="325"/>
      <c r="AC91" s="325"/>
      <c r="AD91" s="325"/>
      <c r="AE91" s="325"/>
      <c r="AF91" s="325"/>
      <c r="AG91" s="325"/>
      <c r="AH91" s="325"/>
      <c r="AI91" s="325"/>
      <c r="AJ91" s="325"/>
      <c r="AK91" s="325"/>
      <c r="AL91" s="325"/>
      <c r="AM91" s="325"/>
      <c r="AN91" s="325"/>
      <c r="AO91" s="325"/>
      <c r="AP91" s="325"/>
      <c r="AQ91" s="325"/>
      <c r="AR91" s="325"/>
      <c r="AS91" s="325"/>
      <c r="AT91" s="325"/>
      <c r="AU91" s="325"/>
      <c r="AV91" s="325"/>
      <c r="AW91" s="325"/>
      <c r="AX91" s="325"/>
      <c r="AY91" s="325"/>
      <c r="AZ91" s="325"/>
      <c r="BA91" s="325"/>
      <c r="BB91" s="325"/>
      <c r="BC91" s="325"/>
      <c r="BD91" s="325"/>
      <c r="BE91" s="325"/>
      <c r="BF91" s="325"/>
      <c r="BG91" s="325"/>
      <c r="BH91" s="325"/>
      <c r="BI91" s="325"/>
      <c r="BJ91" s="325"/>
      <c r="BK91" s="325"/>
      <c r="BL91" s="325"/>
      <c r="BM91" s="325"/>
      <c r="BN91" s="325"/>
    </row>
  </sheetData>
  <protectedRanges>
    <protectedRange sqref="J5:J40" name="Diapazons4"/>
    <protectedRange sqref="N5:AI40" name="Diapazons2"/>
    <protectedRange sqref="A1 A3 I41:I42 I5:J40 A41 B42 E5:E40 A5:D40" name="Diapazons1"/>
    <protectedRange sqref="O3 C44 O44 H5:H40" name="Diapazons3"/>
  </protectedRanges>
  <mergeCells count="25">
    <mergeCell ref="A44:B44"/>
    <mergeCell ref="C44:I44"/>
    <mergeCell ref="J44:N44"/>
    <mergeCell ref="O44:AB44"/>
    <mergeCell ref="AY3:BM3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1:AE2"/>
    <mergeCell ref="AM1:AN1"/>
    <mergeCell ref="AP1:AR1"/>
    <mergeCell ref="AT1:AU1"/>
    <mergeCell ref="A3:B3"/>
    <mergeCell ref="D3:E3"/>
    <mergeCell ref="K3:N3"/>
    <mergeCell ref="O3:AI3"/>
    <mergeCell ref="AM3:AW3"/>
  </mergeCells>
  <conditionalFormatting sqref="B5:B40">
    <cfRule type="expression" dxfId="121" priority="2" stopIfTrue="1">
      <formula>H5=1</formula>
    </cfRule>
    <cfRule type="expression" dxfId="120" priority="3" stopIfTrue="1">
      <formula>H5=2</formula>
    </cfRule>
    <cfRule type="expression" dxfId="119" priority="4" stopIfTrue="1">
      <formula>H5=3</formula>
    </cfRule>
  </conditionalFormatting>
  <conditionalFormatting sqref="BJ7:BJ40">
    <cfRule type="expression" dxfId="118" priority="5" stopIfTrue="1">
      <formula>A7="X"</formula>
    </cfRule>
  </conditionalFormatting>
  <conditionalFormatting sqref="BK7:BK40">
    <cfRule type="expression" dxfId="117" priority="6" stopIfTrue="1">
      <formula>A7="X"</formula>
    </cfRule>
  </conditionalFormatting>
  <conditionalFormatting sqref="BL7:BL40">
    <cfRule type="expression" dxfId="116" priority="7" stopIfTrue="1">
      <formula>A7="X"</formula>
    </cfRule>
  </conditionalFormatting>
  <conditionalFormatting sqref="BM7:BM40">
    <cfRule type="expression" dxfId="115" priority="8" stopIfTrue="1">
      <formula>A7="X"</formula>
    </cfRule>
  </conditionalFormatting>
  <conditionalFormatting sqref="G5:G40">
    <cfRule type="expression" dxfId="114" priority="9" stopIfTrue="1">
      <formula>G5&gt;150</formula>
    </cfRule>
    <cfRule type="expression" dxfId="113" priority="10" stopIfTrue="1">
      <formula>G5&lt;-150</formula>
    </cfRule>
  </conditionalFormatting>
  <conditionalFormatting sqref="N5:N40">
    <cfRule type="expression" dxfId="112" priority="11" stopIfTrue="1">
      <formula>N5=999</formula>
    </cfRule>
  </conditionalFormatting>
  <conditionalFormatting sqref="P5:P40 R5:R40 T5:T40">
    <cfRule type="expression" dxfId="111" priority="12" stopIfTrue="1">
      <formula>P5=999</formula>
    </cfRule>
  </conditionalFormatting>
  <conditionalFormatting sqref="V5:V40 X5:X40 Z5:Z40 AB5:AB40 AD5:AD40 AF5:AF40 AH5:AH40">
    <cfRule type="expression" dxfId="110" priority="13" stopIfTrue="1">
      <formula>V5=999</formula>
    </cfRule>
  </conditionalFormatting>
  <conditionalFormatting sqref="O3:AI3">
    <cfRule type="expression" dxfId="109" priority="14" stopIfTrue="1">
      <formula>$O$3=""</formula>
    </cfRule>
  </conditionalFormatting>
  <conditionalFormatting sqref="H5">
    <cfRule type="expression" dxfId="108" priority="15" stopIfTrue="1">
      <formula>$H5=""</formula>
    </cfRule>
  </conditionalFormatting>
  <conditionalFormatting sqref="H6:H40">
    <cfRule type="expression" dxfId="107" priority="16" stopIfTrue="1">
      <formula>$H6=0</formula>
    </cfRule>
  </conditionalFormatting>
  <conditionalFormatting sqref="C44:I44">
    <cfRule type="expression" dxfId="106" priority="17" stopIfTrue="1">
      <formula>$C$44=0</formula>
    </cfRule>
  </conditionalFormatting>
  <conditionalFormatting sqref="O44:AB44">
    <cfRule type="expression" dxfId="105" priority="18" stopIfTrue="1">
      <formula>$O$44=0</formula>
    </cfRule>
  </conditionalFormatting>
  <conditionalFormatting sqref="O5:O40 Q5:Q40 S5:S40 U5:U40 W5:W40 Y5:Y40 AA5:AA40 AC5:AC40 AE5:AE40 AG5:AG40 AI5:AI40">
    <cfRule type="cellIs" dxfId="104" priority="1" operator="equal">
      <formula>2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5">
    <tabColor rgb="FF00B050"/>
  </sheetPr>
  <dimension ref="A1:BO93"/>
  <sheetViews>
    <sheetView workbookViewId="0">
      <selection activeCell="C44" sqref="C44"/>
    </sheetView>
  </sheetViews>
  <sheetFormatPr defaultColWidth="9.109375" defaultRowHeight="13.2" x14ac:dyDescent="0.25"/>
  <cols>
    <col min="1" max="1" width="3.44140625" style="212" customWidth="1"/>
    <col min="2" max="2" width="17.44140625" style="212" customWidth="1"/>
    <col min="3" max="3" width="13.21875" style="212" customWidth="1"/>
    <col min="4" max="4" width="5" style="212" customWidth="1"/>
    <col min="5" max="5" width="5.21875" style="212" hidden="1" customWidth="1"/>
    <col min="6" max="6" width="4.6640625" style="212" hidden="1" customWidth="1"/>
    <col min="7" max="7" width="6.109375" style="212" customWidth="1"/>
    <col min="8" max="11" width="4.6640625" style="212" customWidth="1"/>
    <col min="12" max="14" width="5" style="212" customWidth="1"/>
    <col min="15" max="15" width="3.33203125" style="212" customWidth="1"/>
    <col min="16" max="16" width="2.6640625" style="212" customWidth="1"/>
    <col min="17" max="17" width="3.33203125" style="212" customWidth="1"/>
    <col min="18" max="18" width="2.6640625" style="212" customWidth="1"/>
    <col min="19" max="19" width="3.33203125" style="212" customWidth="1"/>
    <col min="20" max="20" width="2.6640625" style="212" customWidth="1"/>
    <col min="21" max="21" width="3.33203125" style="212" customWidth="1"/>
    <col min="22" max="22" width="2.6640625" style="212" customWidth="1"/>
    <col min="23" max="23" width="3.33203125" style="212" customWidth="1"/>
    <col min="24" max="24" width="2.6640625" style="212" customWidth="1"/>
    <col min="25" max="25" width="3.33203125" style="212" customWidth="1"/>
    <col min="26" max="26" width="2.6640625" style="212" customWidth="1"/>
    <col min="27" max="27" width="3.33203125" style="212" customWidth="1"/>
    <col min="28" max="28" width="2.6640625" style="212" customWidth="1"/>
    <col min="29" max="29" width="3.33203125" style="212" customWidth="1"/>
    <col min="30" max="30" width="2.6640625" style="212" customWidth="1"/>
    <col min="31" max="31" width="3.33203125" style="212" customWidth="1"/>
    <col min="32" max="32" width="2.6640625" style="212" customWidth="1"/>
    <col min="33" max="33" width="3.33203125" style="212" customWidth="1"/>
    <col min="34" max="34" width="2.6640625" style="212" customWidth="1"/>
    <col min="35" max="35" width="3.33203125" style="212" customWidth="1"/>
    <col min="36" max="36" width="2.6640625" style="212" customWidth="1"/>
    <col min="37" max="37" width="2.44140625" style="212" customWidth="1"/>
    <col min="38" max="38" width="2.33203125" style="212" customWidth="1"/>
    <col min="39" max="39" width="2.44140625" style="212" customWidth="1"/>
    <col min="40" max="50" width="4.77734375" style="212" customWidth="1"/>
    <col min="51" max="51" width="2.44140625" style="212" customWidth="1"/>
    <col min="52" max="62" width="4.109375" style="212" customWidth="1"/>
    <col min="63" max="63" width="5.88671875" style="212" customWidth="1"/>
    <col min="64" max="65" width="6.44140625" style="212" customWidth="1"/>
    <col min="66" max="66" width="6.6640625" style="212" customWidth="1"/>
    <col min="67" max="256" width="9.109375" style="212"/>
    <col min="257" max="257" width="3.44140625" style="212" customWidth="1"/>
    <col min="258" max="258" width="17.44140625" style="212" customWidth="1"/>
    <col min="259" max="259" width="11.33203125" style="212" customWidth="1"/>
    <col min="260" max="260" width="5" style="212" customWidth="1"/>
    <col min="261" max="261" width="5.21875" style="212" customWidth="1"/>
    <col min="262" max="262" width="4.6640625" style="212" customWidth="1"/>
    <col min="263" max="263" width="6.109375" style="212" customWidth="1"/>
    <col min="264" max="267" width="4.6640625" style="212" customWidth="1"/>
    <col min="268" max="270" width="5" style="212" customWidth="1"/>
    <col min="271" max="271" width="3.33203125" style="212" customWidth="1"/>
    <col min="272" max="272" width="2.6640625" style="212" customWidth="1"/>
    <col min="273" max="273" width="3.33203125" style="212" customWidth="1"/>
    <col min="274" max="274" width="2.6640625" style="212" customWidth="1"/>
    <col min="275" max="275" width="3.33203125" style="212" customWidth="1"/>
    <col min="276" max="276" width="2.6640625" style="212" customWidth="1"/>
    <col min="277" max="277" width="3.33203125" style="212" customWidth="1"/>
    <col min="278" max="278" width="2.6640625" style="212" customWidth="1"/>
    <col min="279" max="279" width="3.33203125" style="212" customWidth="1"/>
    <col min="280" max="280" width="2.6640625" style="212" customWidth="1"/>
    <col min="281" max="281" width="3.33203125" style="212" customWidth="1"/>
    <col min="282" max="282" width="2.6640625" style="212" customWidth="1"/>
    <col min="283" max="283" width="3.33203125" style="212" customWidth="1"/>
    <col min="284" max="284" width="2.6640625" style="212" customWidth="1"/>
    <col min="285" max="285" width="3.33203125" style="212" customWidth="1"/>
    <col min="286" max="286" width="2.6640625" style="212" customWidth="1"/>
    <col min="287" max="287" width="3.33203125" style="212" customWidth="1"/>
    <col min="288" max="288" width="2.6640625" style="212" customWidth="1"/>
    <col min="289" max="289" width="3.33203125" style="212" customWidth="1"/>
    <col min="290" max="290" width="2.6640625" style="212" customWidth="1"/>
    <col min="291" max="291" width="3.33203125" style="212" customWidth="1"/>
    <col min="292" max="292" width="2.6640625" style="212" customWidth="1"/>
    <col min="293" max="293" width="2.44140625" style="212" customWidth="1"/>
    <col min="294" max="294" width="2.33203125" style="212" customWidth="1"/>
    <col min="295" max="295" width="2.44140625" style="212" customWidth="1"/>
    <col min="296" max="306" width="4.109375" style="212" customWidth="1"/>
    <col min="307" max="307" width="2.44140625" style="212" customWidth="1"/>
    <col min="308" max="318" width="4.109375" style="212" customWidth="1"/>
    <col min="319" max="319" width="5.88671875" style="212" customWidth="1"/>
    <col min="320" max="321" width="6.44140625" style="212" customWidth="1"/>
    <col min="322" max="322" width="6.6640625" style="212" customWidth="1"/>
    <col min="323" max="512" width="9.109375" style="212"/>
    <col min="513" max="513" width="3.44140625" style="212" customWidth="1"/>
    <col min="514" max="514" width="17.44140625" style="212" customWidth="1"/>
    <col min="515" max="515" width="11.33203125" style="212" customWidth="1"/>
    <col min="516" max="516" width="5" style="212" customWidth="1"/>
    <col min="517" max="517" width="5.21875" style="212" customWidth="1"/>
    <col min="518" max="518" width="4.6640625" style="212" customWidth="1"/>
    <col min="519" max="519" width="6.109375" style="212" customWidth="1"/>
    <col min="520" max="523" width="4.6640625" style="212" customWidth="1"/>
    <col min="524" max="526" width="5" style="212" customWidth="1"/>
    <col min="527" max="527" width="3.33203125" style="212" customWidth="1"/>
    <col min="528" max="528" width="2.6640625" style="212" customWidth="1"/>
    <col min="529" max="529" width="3.33203125" style="212" customWidth="1"/>
    <col min="530" max="530" width="2.6640625" style="212" customWidth="1"/>
    <col min="531" max="531" width="3.33203125" style="212" customWidth="1"/>
    <col min="532" max="532" width="2.6640625" style="212" customWidth="1"/>
    <col min="533" max="533" width="3.33203125" style="212" customWidth="1"/>
    <col min="534" max="534" width="2.6640625" style="212" customWidth="1"/>
    <col min="535" max="535" width="3.33203125" style="212" customWidth="1"/>
    <col min="536" max="536" width="2.6640625" style="212" customWidth="1"/>
    <col min="537" max="537" width="3.33203125" style="212" customWidth="1"/>
    <col min="538" max="538" width="2.6640625" style="212" customWidth="1"/>
    <col min="539" max="539" width="3.33203125" style="212" customWidth="1"/>
    <col min="540" max="540" width="2.6640625" style="212" customWidth="1"/>
    <col min="541" max="541" width="3.33203125" style="212" customWidth="1"/>
    <col min="542" max="542" width="2.6640625" style="212" customWidth="1"/>
    <col min="543" max="543" width="3.33203125" style="212" customWidth="1"/>
    <col min="544" max="544" width="2.6640625" style="212" customWidth="1"/>
    <col min="545" max="545" width="3.33203125" style="212" customWidth="1"/>
    <col min="546" max="546" width="2.6640625" style="212" customWidth="1"/>
    <col min="547" max="547" width="3.33203125" style="212" customWidth="1"/>
    <col min="548" max="548" width="2.6640625" style="212" customWidth="1"/>
    <col min="549" max="549" width="2.44140625" style="212" customWidth="1"/>
    <col min="550" max="550" width="2.33203125" style="212" customWidth="1"/>
    <col min="551" max="551" width="2.44140625" style="212" customWidth="1"/>
    <col min="552" max="562" width="4.109375" style="212" customWidth="1"/>
    <col min="563" max="563" width="2.44140625" style="212" customWidth="1"/>
    <col min="564" max="574" width="4.109375" style="212" customWidth="1"/>
    <col min="575" max="575" width="5.88671875" style="212" customWidth="1"/>
    <col min="576" max="577" width="6.44140625" style="212" customWidth="1"/>
    <col min="578" max="578" width="6.6640625" style="212" customWidth="1"/>
    <col min="579" max="768" width="9.109375" style="212"/>
    <col min="769" max="769" width="3.44140625" style="212" customWidth="1"/>
    <col min="770" max="770" width="17.44140625" style="212" customWidth="1"/>
    <col min="771" max="771" width="11.33203125" style="212" customWidth="1"/>
    <col min="772" max="772" width="5" style="212" customWidth="1"/>
    <col min="773" max="773" width="5.21875" style="212" customWidth="1"/>
    <col min="774" max="774" width="4.6640625" style="212" customWidth="1"/>
    <col min="775" max="775" width="6.109375" style="212" customWidth="1"/>
    <col min="776" max="779" width="4.6640625" style="212" customWidth="1"/>
    <col min="780" max="782" width="5" style="212" customWidth="1"/>
    <col min="783" max="783" width="3.33203125" style="212" customWidth="1"/>
    <col min="784" max="784" width="2.6640625" style="212" customWidth="1"/>
    <col min="785" max="785" width="3.33203125" style="212" customWidth="1"/>
    <col min="786" max="786" width="2.6640625" style="212" customWidth="1"/>
    <col min="787" max="787" width="3.33203125" style="212" customWidth="1"/>
    <col min="788" max="788" width="2.6640625" style="212" customWidth="1"/>
    <col min="789" max="789" width="3.33203125" style="212" customWidth="1"/>
    <col min="790" max="790" width="2.6640625" style="212" customWidth="1"/>
    <col min="791" max="791" width="3.33203125" style="212" customWidth="1"/>
    <col min="792" max="792" width="2.6640625" style="212" customWidth="1"/>
    <col min="793" max="793" width="3.33203125" style="212" customWidth="1"/>
    <col min="794" max="794" width="2.6640625" style="212" customWidth="1"/>
    <col min="795" max="795" width="3.33203125" style="212" customWidth="1"/>
    <col min="796" max="796" width="2.6640625" style="212" customWidth="1"/>
    <col min="797" max="797" width="3.33203125" style="212" customWidth="1"/>
    <col min="798" max="798" width="2.6640625" style="212" customWidth="1"/>
    <col min="799" max="799" width="3.33203125" style="212" customWidth="1"/>
    <col min="800" max="800" width="2.6640625" style="212" customWidth="1"/>
    <col min="801" max="801" width="3.33203125" style="212" customWidth="1"/>
    <col min="802" max="802" width="2.6640625" style="212" customWidth="1"/>
    <col min="803" max="803" width="3.33203125" style="212" customWidth="1"/>
    <col min="804" max="804" width="2.6640625" style="212" customWidth="1"/>
    <col min="805" max="805" width="2.44140625" style="212" customWidth="1"/>
    <col min="806" max="806" width="2.33203125" style="212" customWidth="1"/>
    <col min="807" max="807" width="2.44140625" style="212" customWidth="1"/>
    <col min="808" max="818" width="4.109375" style="212" customWidth="1"/>
    <col min="819" max="819" width="2.44140625" style="212" customWidth="1"/>
    <col min="820" max="830" width="4.109375" style="212" customWidth="1"/>
    <col min="831" max="831" width="5.88671875" style="212" customWidth="1"/>
    <col min="832" max="833" width="6.44140625" style="212" customWidth="1"/>
    <col min="834" max="834" width="6.6640625" style="212" customWidth="1"/>
    <col min="835" max="1024" width="9.109375" style="212"/>
    <col min="1025" max="1025" width="3.44140625" style="212" customWidth="1"/>
    <col min="1026" max="1026" width="17.44140625" style="212" customWidth="1"/>
    <col min="1027" max="1027" width="11.33203125" style="212" customWidth="1"/>
    <col min="1028" max="1028" width="5" style="212" customWidth="1"/>
    <col min="1029" max="1029" width="5.21875" style="212" customWidth="1"/>
    <col min="1030" max="1030" width="4.6640625" style="212" customWidth="1"/>
    <col min="1031" max="1031" width="6.109375" style="212" customWidth="1"/>
    <col min="1032" max="1035" width="4.6640625" style="212" customWidth="1"/>
    <col min="1036" max="1038" width="5" style="212" customWidth="1"/>
    <col min="1039" max="1039" width="3.33203125" style="212" customWidth="1"/>
    <col min="1040" max="1040" width="2.6640625" style="212" customWidth="1"/>
    <col min="1041" max="1041" width="3.33203125" style="212" customWidth="1"/>
    <col min="1042" max="1042" width="2.6640625" style="212" customWidth="1"/>
    <col min="1043" max="1043" width="3.33203125" style="212" customWidth="1"/>
    <col min="1044" max="1044" width="2.6640625" style="212" customWidth="1"/>
    <col min="1045" max="1045" width="3.33203125" style="212" customWidth="1"/>
    <col min="1046" max="1046" width="2.6640625" style="212" customWidth="1"/>
    <col min="1047" max="1047" width="3.33203125" style="212" customWidth="1"/>
    <col min="1048" max="1048" width="2.6640625" style="212" customWidth="1"/>
    <col min="1049" max="1049" width="3.33203125" style="212" customWidth="1"/>
    <col min="1050" max="1050" width="2.6640625" style="212" customWidth="1"/>
    <col min="1051" max="1051" width="3.33203125" style="212" customWidth="1"/>
    <col min="1052" max="1052" width="2.6640625" style="212" customWidth="1"/>
    <col min="1053" max="1053" width="3.33203125" style="212" customWidth="1"/>
    <col min="1054" max="1054" width="2.6640625" style="212" customWidth="1"/>
    <col min="1055" max="1055" width="3.33203125" style="212" customWidth="1"/>
    <col min="1056" max="1056" width="2.6640625" style="212" customWidth="1"/>
    <col min="1057" max="1057" width="3.33203125" style="212" customWidth="1"/>
    <col min="1058" max="1058" width="2.6640625" style="212" customWidth="1"/>
    <col min="1059" max="1059" width="3.33203125" style="212" customWidth="1"/>
    <col min="1060" max="1060" width="2.6640625" style="212" customWidth="1"/>
    <col min="1061" max="1061" width="2.44140625" style="212" customWidth="1"/>
    <col min="1062" max="1062" width="2.33203125" style="212" customWidth="1"/>
    <col min="1063" max="1063" width="2.44140625" style="212" customWidth="1"/>
    <col min="1064" max="1074" width="4.109375" style="212" customWidth="1"/>
    <col min="1075" max="1075" width="2.44140625" style="212" customWidth="1"/>
    <col min="1076" max="1086" width="4.109375" style="212" customWidth="1"/>
    <col min="1087" max="1087" width="5.88671875" style="212" customWidth="1"/>
    <col min="1088" max="1089" width="6.44140625" style="212" customWidth="1"/>
    <col min="1090" max="1090" width="6.6640625" style="212" customWidth="1"/>
    <col min="1091" max="1280" width="9.109375" style="212"/>
    <col min="1281" max="1281" width="3.44140625" style="212" customWidth="1"/>
    <col min="1282" max="1282" width="17.44140625" style="212" customWidth="1"/>
    <col min="1283" max="1283" width="11.33203125" style="212" customWidth="1"/>
    <col min="1284" max="1284" width="5" style="212" customWidth="1"/>
    <col min="1285" max="1285" width="5.21875" style="212" customWidth="1"/>
    <col min="1286" max="1286" width="4.6640625" style="212" customWidth="1"/>
    <col min="1287" max="1287" width="6.109375" style="212" customWidth="1"/>
    <col min="1288" max="1291" width="4.6640625" style="212" customWidth="1"/>
    <col min="1292" max="1294" width="5" style="212" customWidth="1"/>
    <col min="1295" max="1295" width="3.33203125" style="212" customWidth="1"/>
    <col min="1296" max="1296" width="2.6640625" style="212" customWidth="1"/>
    <col min="1297" max="1297" width="3.33203125" style="212" customWidth="1"/>
    <col min="1298" max="1298" width="2.6640625" style="212" customWidth="1"/>
    <col min="1299" max="1299" width="3.33203125" style="212" customWidth="1"/>
    <col min="1300" max="1300" width="2.6640625" style="212" customWidth="1"/>
    <col min="1301" max="1301" width="3.33203125" style="212" customWidth="1"/>
    <col min="1302" max="1302" width="2.6640625" style="212" customWidth="1"/>
    <col min="1303" max="1303" width="3.33203125" style="212" customWidth="1"/>
    <col min="1304" max="1304" width="2.6640625" style="212" customWidth="1"/>
    <col min="1305" max="1305" width="3.33203125" style="212" customWidth="1"/>
    <col min="1306" max="1306" width="2.6640625" style="212" customWidth="1"/>
    <col min="1307" max="1307" width="3.33203125" style="212" customWidth="1"/>
    <col min="1308" max="1308" width="2.6640625" style="212" customWidth="1"/>
    <col min="1309" max="1309" width="3.33203125" style="212" customWidth="1"/>
    <col min="1310" max="1310" width="2.6640625" style="212" customWidth="1"/>
    <col min="1311" max="1311" width="3.33203125" style="212" customWidth="1"/>
    <col min="1312" max="1312" width="2.6640625" style="212" customWidth="1"/>
    <col min="1313" max="1313" width="3.33203125" style="212" customWidth="1"/>
    <col min="1314" max="1314" width="2.6640625" style="212" customWidth="1"/>
    <col min="1315" max="1315" width="3.33203125" style="212" customWidth="1"/>
    <col min="1316" max="1316" width="2.6640625" style="212" customWidth="1"/>
    <col min="1317" max="1317" width="2.44140625" style="212" customWidth="1"/>
    <col min="1318" max="1318" width="2.33203125" style="212" customWidth="1"/>
    <col min="1319" max="1319" width="2.44140625" style="212" customWidth="1"/>
    <col min="1320" max="1330" width="4.109375" style="212" customWidth="1"/>
    <col min="1331" max="1331" width="2.44140625" style="212" customWidth="1"/>
    <col min="1332" max="1342" width="4.109375" style="212" customWidth="1"/>
    <col min="1343" max="1343" width="5.88671875" style="212" customWidth="1"/>
    <col min="1344" max="1345" width="6.44140625" style="212" customWidth="1"/>
    <col min="1346" max="1346" width="6.6640625" style="212" customWidth="1"/>
    <col min="1347" max="1536" width="9.109375" style="212"/>
    <col min="1537" max="1537" width="3.44140625" style="212" customWidth="1"/>
    <col min="1538" max="1538" width="17.44140625" style="212" customWidth="1"/>
    <col min="1539" max="1539" width="11.33203125" style="212" customWidth="1"/>
    <col min="1540" max="1540" width="5" style="212" customWidth="1"/>
    <col min="1541" max="1541" width="5.21875" style="212" customWidth="1"/>
    <col min="1542" max="1542" width="4.6640625" style="212" customWidth="1"/>
    <col min="1543" max="1543" width="6.109375" style="212" customWidth="1"/>
    <col min="1544" max="1547" width="4.6640625" style="212" customWidth="1"/>
    <col min="1548" max="1550" width="5" style="212" customWidth="1"/>
    <col min="1551" max="1551" width="3.33203125" style="212" customWidth="1"/>
    <col min="1552" max="1552" width="2.6640625" style="212" customWidth="1"/>
    <col min="1553" max="1553" width="3.33203125" style="212" customWidth="1"/>
    <col min="1554" max="1554" width="2.6640625" style="212" customWidth="1"/>
    <col min="1555" max="1555" width="3.33203125" style="212" customWidth="1"/>
    <col min="1556" max="1556" width="2.6640625" style="212" customWidth="1"/>
    <col min="1557" max="1557" width="3.33203125" style="212" customWidth="1"/>
    <col min="1558" max="1558" width="2.6640625" style="212" customWidth="1"/>
    <col min="1559" max="1559" width="3.33203125" style="212" customWidth="1"/>
    <col min="1560" max="1560" width="2.6640625" style="212" customWidth="1"/>
    <col min="1561" max="1561" width="3.33203125" style="212" customWidth="1"/>
    <col min="1562" max="1562" width="2.6640625" style="212" customWidth="1"/>
    <col min="1563" max="1563" width="3.33203125" style="212" customWidth="1"/>
    <col min="1564" max="1564" width="2.6640625" style="212" customWidth="1"/>
    <col min="1565" max="1565" width="3.33203125" style="212" customWidth="1"/>
    <col min="1566" max="1566" width="2.6640625" style="212" customWidth="1"/>
    <col min="1567" max="1567" width="3.33203125" style="212" customWidth="1"/>
    <col min="1568" max="1568" width="2.6640625" style="212" customWidth="1"/>
    <col min="1569" max="1569" width="3.33203125" style="212" customWidth="1"/>
    <col min="1570" max="1570" width="2.6640625" style="212" customWidth="1"/>
    <col min="1571" max="1571" width="3.33203125" style="212" customWidth="1"/>
    <col min="1572" max="1572" width="2.6640625" style="212" customWidth="1"/>
    <col min="1573" max="1573" width="2.44140625" style="212" customWidth="1"/>
    <col min="1574" max="1574" width="2.33203125" style="212" customWidth="1"/>
    <col min="1575" max="1575" width="2.44140625" style="212" customWidth="1"/>
    <col min="1576" max="1586" width="4.109375" style="212" customWidth="1"/>
    <col min="1587" max="1587" width="2.44140625" style="212" customWidth="1"/>
    <col min="1588" max="1598" width="4.109375" style="212" customWidth="1"/>
    <col min="1599" max="1599" width="5.88671875" style="212" customWidth="1"/>
    <col min="1600" max="1601" width="6.44140625" style="212" customWidth="1"/>
    <col min="1602" max="1602" width="6.6640625" style="212" customWidth="1"/>
    <col min="1603" max="1792" width="9.109375" style="212"/>
    <col min="1793" max="1793" width="3.44140625" style="212" customWidth="1"/>
    <col min="1794" max="1794" width="17.44140625" style="212" customWidth="1"/>
    <col min="1795" max="1795" width="11.33203125" style="212" customWidth="1"/>
    <col min="1796" max="1796" width="5" style="212" customWidth="1"/>
    <col min="1797" max="1797" width="5.21875" style="212" customWidth="1"/>
    <col min="1798" max="1798" width="4.6640625" style="212" customWidth="1"/>
    <col min="1799" max="1799" width="6.109375" style="212" customWidth="1"/>
    <col min="1800" max="1803" width="4.6640625" style="212" customWidth="1"/>
    <col min="1804" max="1806" width="5" style="212" customWidth="1"/>
    <col min="1807" max="1807" width="3.33203125" style="212" customWidth="1"/>
    <col min="1808" max="1808" width="2.6640625" style="212" customWidth="1"/>
    <col min="1809" max="1809" width="3.33203125" style="212" customWidth="1"/>
    <col min="1810" max="1810" width="2.6640625" style="212" customWidth="1"/>
    <col min="1811" max="1811" width="3.33203125" style="212" customWidth="1"/>
    <col min="1812" max="1812" width="2.6640625" style="212" customWidth="1"/>
    <col min="1813" max="1813" width="3.33203125" style="212" customWidth="1"/>
    <col min="1814" max="1814" width="2.6640625" style="212" customWidth="1"/>
    <col min="1815" max="1815" width="3.33203125" style="212" customWidth="1"/>
    <col min="1816" max="1816" width="2.6640625" style="212" customWidth="1"/>
    <col min="1817" max="1817" width="3.33203125" style="212" customWidth="1"/>
    <col min="1818" max="1818" width="2.6640625" style="212" customWidth="1"/>
    <col min="1819" max="1819" width="3.33203125" style="212" customWidth="1"/>
    <col min="1820" max="1820" width="2.6640625" style="212" customWidth="1"/>
    <col min="1821" max="1821" width="3.33203125" style="212" customWidth="1"/>
    <col min="1822" max="1822" width="2.6640625" style="212" customWidth="1"/>
    <col min="1823" max="1823" width="3.33203125" style="212" customWidth="1"/>
    <col min="1824" max="1824" width="2.6640625" style="212" customWidth="1"/>
    <col min="1825" max="1825" width="3.33203125" style="212" customWidth="1"/>
    <col min="1826" max="1826" width="2.6640625" style="212" customWidth="1"/>
    <col min="1827" max="1827" width="3.33203125" style="212" customWidth="1"/>
    <col min="1828" max="1828" width="2.6640625" style="212" customWidth="1"/>
    <col min="1829" max="1829" width="2.44140625" style="212" customWidth="1"/>
    <col min="1830" max="1830" width="2.33203125" style="212" customWidth="1"/>
    <col min="1831" max="1831" width="2.44140625" style="212" customWidth="1"/>
    <col min="1832" max="1842" width="4.109375" style="212" customWidth="1"/>
    <col min="1843" max="1843" width="2.44140625" style="212" customWidth="1"/>
    <col min="1844" max="1854" width="4.109375" style="212" customWidth="1"/>
    <col min="1855" max="1855" width="5.88671875" style="212" customWidth="1"/>
    <col min="1856" max="1857" width="6.44140625" style="212" customWidth="1"/>
    <col min="1858" max="1858" width="6.6640625" style="212" customWidth="1"/>
    <col min="1859" max="2048" width="9.109375" style="212"/>
    <col min="2049" max="2049" width="3.44140625" style="212" customWidth="1"/>
    <col min="2050" max="2050" width="17.44140625" style="212" customWidth="1"/>
    <col min="2051" max="2051" width="11.33203125" style="212" customWidth="1"/>
    <col min="2052" max="2052" width="5" style="212" customWidth="1"/>
    <col min="2053" max="2053" width="5.21875" style="212" customWidth="1"/>
    <col min="2054" max="2054" width="4.6640625" style="212" customWidth="1"/>
    <col min="2055" max="2055" width="6.109375" style="212" customWidth="1"/>
    <col min="2056" max="2059" width="4.6640625" style="212" customWidth="1"/>
    <col min="2060" max="2062" width="5" style="212" customWidth="1"/>
    <col min="2063" max="2063" width="3.33203125" style="212" customWidth="1"/>
    <col min="2064" max="2064" width="2.6640625" style="212" customWidth="1"/>
    <col min="2065" max="2065" width="3.33203125" style="212" customWidth="1"/>
    <col min="2066" max="2066" width="2.6640625" style="212" customWidth="1"/>
    <col min="2067" max="2067" width="3.33203125" style="212" customWidth="1"/>
    <col min="2068" max="2068" width="2.6640625" style="212" customWidth="1"/>
    <col min="2069" max="2069" width="3.33203125" style="212" customWidth="1"/>
    <col min="2070" max="2070" width="2.6640625" style="212" customWidth="1"/>
    <col min="2071" max="2071" width="3.33203125" style="212" customWidth="1"/>
    <col min="2072" max="2072" width="2.6640625" style="212" customWidth="1"/>
    <col min="2073" max="2073" width="3.33203125" style="212" customWidth="1"/>
    <col min="2074" max="2074" width="2.6640625" style="212" customWidth="1"/>
    <col min="2075" max="2075" width="3.33203125" style="212" customWidth="1"/>
    <col min="2076" max="2076" width="2.6640625" style="212" customWidth="1"/>
    <col min="2077" max="2077" width="3.33203125" style="212" customWidth="1"/>
    <col min="2078" max="2078" width="2.6640625" style="212" customWidth="1"/>
    <col min="2079" max="2079" width="3.33203125" style="212" customWidth="1"/>
    <col min="2080" max="2080" width="2.6640625" style="212" customWidth="1"/>
    <col min="2081" max="2081" width="3.33203125" style="212" customWidth="1"/>
    <col min="2082" max="2082" width="2.6640625" style="212" customWidth="1"/>
    <col min="2083" max="2083" width="3.33203125" style="212" customWidth="1"/>
    <col min="2084" max="2084" width="2.6640625" style="212" customWidth="1"/>
    <col min="2085" max="2085" width="2.44140625" style="212" customWidth="1"/>
    <col min="2086" max="2086" width="2.33203125" style="212" customWidth="1"/>
    <col min="2087" max="2087" width="2.44140625" style="212" customWidth="1"/>
    <col min="2088" max="2098" width="4.109375" style="212" customWidth="1"/>
    <col min="2099" max="2099" width="2.44140625" style="212" customWidth="1"/>
    <col min="2100" max="2110" width="4.109375" style="212" customWidth="1"/>
    <col min="2111" max="2111" width="5.88671875" style="212" customWidth="1"/>
    <col min="2112" max="2113" width="6.44140625" style="212" customWidth="1"/>
    <col min="2114" max="2114" width="6.6640625" style="212" customWidth="1"/>
    <col min="2115" max="2304" width="9.109375" style="212"/>
    <col min="2305" max="2305" width="3.44140625" style="212" customWidth="1"/>
    <col min="2306" max="2306" width="17.44140625" style="212" customWidth="1"/>
    <col min="2307" max="2307" width="11.33203125" style="212" customWidth="1"/>
    <col min="2308" max="2308" width="5" style="212" customWidth="1"/>
    <col min="2309" max="2309" width="5.21875" style="212" customWidth="1"/>
    <col min="2310" max="2310" width="4.6640625" style="212" customWidth="1"/>
    <col min="2311" max="2311" width="6.109375" style="212" customWidth="1"/>
    <col min="2312" max="2315" width="4.6640625" style="212" customWidth="1"/>
    <col min="2316" max="2318" width="5" style="212" customWidth="1"/>
    <col min="2319" max="2319" width="3.33203125" style="212" customWidth="1"/>
    <col min="2320" max="2320" width="2.6640625" style="212" customWidth="1"/>
    <col min="2321" max="2321" width="3.33203125" style="212" customWidth="1"/>
    <col min="2322" max="2322" width="2.6640625" style="212" customWidth="1"/>
    <col min="2323" max="2323" width="3.33203125" style="212" customWidth="1"/>
    <col min="2324" max="2324" width="2.6640625" style="212" customWidth="1"/>
    <col min="2325" max="2325" width="3.33203125" style="212" customWidth="1"/>
    <col min="2326" max="2326" width="2.6640625" style="212" customWidth="1"/>
    <col min="2327" max="2327" width="3.33203125" style="212" customWidth="1"/>
    <col min="2328" max="2328" width="2.6640625" style="212" customWidth="1"/>
    <col min="2329" max="2329" width="3.33203125" style="212" customWidth="1"/>
    <col min="2330" max="2330" width="2.6640625" style="212" customWidth="1"/>
    <col min="2331" max="2331" width="3.33203125" style="212" customWidth="1"/>
    <col min="2332" max="2332" width="2.6640625" style="212" customWidth="1"/>
    <col min="2333" max="2333" width="3.33203125" style="212" customWidth="1"/>
    <col min="2334" max="2334" width="2.6640625" style="212" customWidth="1"/>
    <col min="2335" max="2335" width="3.33203125" style="212" customWidth="1"/>
    <col min="2336" max="2336" width="2.6640625" style="212" customWidth="1"/>
    <col min="2337" max="2337" width="3.33203125" style="212" customWidth="1"/>
    <col min="2338" max="2338" width="2.6640625" style="212" customWidth="1"/>
    <col min="2339" max="2339" width="3.33203125" style="212" customWidth="1"/>
    <col min="2340" max="2340" width="2.6640625" style="212" customWidth="1"/>
    <col min="2341" max="2341" width="2.44140625" style="212" customWidth="1"/>
    <col min="2342" max="2342" width="2.33203125" style="212" customWidth="1"/>
    <col min="2343" max="2343" width="2.44140625" style="212" customWidth="1"/>
    <col min="2344" max="2354" width="4.109375" style="212" customWidth="1"/>
    <col min="2355" max="2355" width="2.44140625" style="212" customWidth="1"/>
    <col min="2356" max="2366" width="4.109375" style="212" customWidth="1"/>
    <col min="2367" max="2367" width="5.88671875" style="212" customWidth="1"/>
    <col min="2368" max="2369" width="6.44140625" style="212" customWidth="1"/>
    <col min="2370" max="2370" width="6.6640625" style="212" customWidth="1"/>
    <col min="2371" max="2560" width="9.109375" style="212"/>
    <col min="2561" max="2561" width="3.44140625" style="212" customWidth="1"/>
    <col min="2562" max="2562" width="17.44140625" style="212" customWidth="1"/>
    <col min="2563" max="2563" width="11.33203125" style="212" customWidth="1"/>
    <col min="2564" max="2564" width="5" style="212" customWidth="1"/>
    <col min="2565" max="2565" width="5.21875" style="212" customWidth="1"/>
    <col min="2566" max="2566" width="4.6640625" style="212" customWidth="1"/>
    <col min="2567" max="2567" width="6.109375" style="212" customWidth="1"/>
    <col min="2568" max="2571" width="4.6640625" style="212" customWidth="1"/>
    <col min="2572" max="2574" width="5" style="212" customWidth="1"/>
    <col min="2575" max="2575" width="3.33203125" style="212" customWidth="1"/>
    <col min="2576" max="2576" width="2.6640625" style="212" customWidth="1"/>
    <col min="2577" max="2577" width="3.33203125" style="212" customWidth="1"/>
    <col min="2578" max="2578" width="2.6640625" style="212" customWidth="1"/>
    <col min="2579" max="2579" width="3.33203125" style="212" customWidth="1"/>
    <col min="2580" max="2580" width="2.6640625" style="212" customWidth="1"/>
    <col min="2581" max="2581" width="3.33203125" style="212" customWidth="1"/>
    <col min="2582" max="2582" width="2.6640625" style="212" customWidth="1"/>
    <col min="2583" max="2583" width="3.33203125" style="212" customWidth="1"/>
    <col min="2584" max="2584" width="2.6640625" style="212" customWidth="1"/>
    <col min="2585" max="2585" width="3.33203125" style="212" customWidth="1"/>
    <col min="2586" max="2586" width="2.6640625" style="212" customWidth="1"/>
    <col min="2587" max="2587" width="3.33203125" style="212" customWidth="1"/>
    <col min="2588" max="2588" width="2.6640625" style="212" customWidth="1"/>
    <col min="2589" max="2589" width="3.33203125" style="212" customWidth="1"/>
    <col min="2590" max="2590" width="2.6640625" style="212" customWidth="1"/>
    <col min="2591" max="2591" width="3.33203125" style="212" customWidth="1"/>
    <col min="2592" max="2592" width="2.6640625" style="212" customWidth="1"/>
    <col min="2593" max="2593" width="3.33203125" style="212" customWidth="1"/>
    <col min="2594" max="2594" width="2.6640625" style="212" customWidth="1"/>
    <col min="2595" max="2595" width="3.33203125" style="212" customWidth="1"/>
    <col min="2596" max="2596" width="2.6640625" style="212" customWidth="1"/>
    <col min="2597" max="2597" width="2.44140625" style="212" customWidth="1"/>
    <col min="2598" max="2598" width="2.33203125" style="212" customWidth="1"/>
    <col min="2599" max="2599" width="2.44140625" style="212" customWidth="1"/>
    <col min="2600" max="2610" width="4.109375" style="212" customWidth="1"/>
    <col min="2611" max="2611" width="2.44140625" style="212" customWidth="1"/>
    <col min="2612" max="2622" width="4.109375" style="212" customWidth="1"/>
    <col min="2623" max="2623" width="5.88671875" style="212" customWidth="1"/>
    <col min="2624" max="2625" width="6.44140625" style="212" customWidth="1"/>
    <col min="2626" max="2626" width="6.6640625" style="212" customWidth="1"/>
    <col min="2627" max="2816" width="9.109375" style="212"/>
    <col min="2817" max="2817" width="3.44140625" style="212" customWidth="1"/>
    <col min="2818" max="2818" width="17.44140625" style="212" customWidth="1"/>
    <col min="2819" max="2819" width="11.33203125" style="212" customWidth="1"/>
    <col min="2820" max="2820" width="5" style="212" customWidth="1"/>
    <col min="2821" max="2821" width="5.21875" style="212" customWidth="1"/>
    <col min="2822" max="2822" width="4.6640625" style="212" customWidth="1"/>
    <col min="2823" max="2823" width="6.109375" style="212" customWidth="1"/>
    <col min="2824" max="2827" width="4.6640625" style="212" customWidth="1"/>
    <col min="2828" max="2830" width="5" style="212" customWidth="1"/>
    <col min="2831" max="2831" width="3.33203125" style="212" customWidth="1"/>
    <col min="2832" max="2832" width="2.6640625" style="212" customWidth="1"/>
    <col min="2833" max="2833" width="3.33203125" style="212" customWidth="1"/>
    <col min="2834" max="2834" width="2.6640625" style="212" customWidth="1"/>
    <col min="2835" max="2835" width="3.33203125" style="212" customWidth="1"/>
    <col min="2836" max="2836" width="2.6640625" style="212" customWidth="1"/>
    <col min="2837" max="2837" width="3.33203125" style="212" customWidth="1"/>
    <col min="2838" max="2838" width="2.6640625" style="212" customWidth="1"/>
    <col min="2839" max="2839" width="3.33203125" style="212" customWidth="1"/>
    <col min="2840" max="2840" width="2.6640625" style="212" customWidth="1"/>
    <col min="2841" max="2841" width="3.33203125" style="212" customWidth="1"/>
    <col min="2842" max="2842" width="2.6640625" style="212" customWidth="1"/>
    <col min="2843" max="2843" width="3.33203125" style="212" customWidth="1"/>
    <col min="2844" max="2844" width="2.6640625" style="212" customWidth="1"/>
    <col min="2845" max="2845" width="3.33203125" style="212" customWidth="1"/>
    <col min="2846" max="2846" width="2.6640625" style="212" customWidth="1"/>
    <col min="2847" max="2847" width="3.33203125" style="212" customWidth="1"/>
    <col min="2848" max="2848" width="2.6640625" style="212" customWidth="1"/>
    <col min="2849" max="2849" width="3.33203125" style="212" customWidth="1"/>
    <col min="2850" max="2850" width="2.6640625" style="212" customWidth="1"/>
    <col min="2851" max="2851" width="3.33203125" style="212" customWidth="1"/>
    <col min="2852" max="2852" width="2.6640625" style="212" customWidth="1"/>
    <col min="2853" max="2853" width="2.44140625" style="212" customWidth="1"/>
    <col min="2854" max="2854" width="2.33203125" style="212" customWidth="1"/>
    <col min="2855" max="2855" width="2.44140625" style="212" customWidth="1"/>
    <col min="2856" max="2866" width="4.109375" style="212" customWidth="1"/>
    <col min="2867" max="2867" width="2.44140625" style="212" customWidth="1"/>
    <col min="2868" max="2878" width="4.109375" style="212" customWidth="1"/>
    <col min="2879" max="2879" width="5.88671875" style="212" customWidth="1"/>
    <col min="2880" max="2881" width="6.44140625" style="212" customWidth="1"/>
    <col min="2882" max="2882" width="6.6640625" style="212" customWidth="1"/>
    <col min="2883" max="3072" width="9.109375" style="212"/>
    <col min="3073" max="3073" width="3.44140625" style="212" customWidth="1"/>
    <col min="3074" max="3074" width="17.44140625" style="212" customWidth="1"/>
    <col min="3075" max="3075" width="11.33203125" style="212" customWidth="1"/>
    <col min="3076" max="3076" width="5" style="212" customWidth="1"/>
    <col min="3077" max="3077" width="5.21875" style="212" customWidth="1"/>
    <col min="3078" max="3078" width="4.6640625" style="212" customWidth="1"/>
    <col min="3079" max="3079" width="6.109375" style="212" customWidth="1"/>
    <col min="3080" max="3083" width="4.6640625" style="212" customWidth="1"/>
    <col min="3084" max="3086" width="5" style="212" customWidth="1"/>
    <col min="3087" max="3087" width="3.33203125" style="212" customWidth="1"/>
    <col min="3088" max="3088" width="2.6640625" style="212" customWidth="1"/>
    <col min="3089" max="3089" width="3.33203125" style="212" customWidth="1"/>
    <col min="3090" max="3090" width="2.6640625" style="212" customWidth="1"/>
    <col min="3091" max="3091" width="3.33203125" style="212" customWidth="1"/>
    <col min="3092" max="3092" width="2.6640625" style="212" customWidth="1"/>
    <col min="3093" max="3093" width="3.33203125" style="212" customWidth="1"/>
    <col min="3094" max="3094" width="2.6640625" style="212" customWidth="1"/>
    <col min="3095" max="3095" width="3.33203125" style="212" customWidth="1"/>
    <col min="3096" max="3096" width="2.6640625" style="212" customWidth="1"/>
    <col min="3097" max="3097" width="3.33203125" style="212" customWidth="1"/>
    <col min="3098" max="3098" width="2.6640625" style="212" customWidth="1"/>
    <col min="3099" max="3099" width="3.33203125" style="212" customWidth="1"/>
    <col min="3100" max="3100" width="2.6640625" style="212" customWidth="1"/>
    <col min="3101" max="3101" width="3.33203125" style="212" customWidth="1"/>
    <col min="3102" max="3102" width="2.6640625" style="212" customWidth="1"/>
    <col min="3103" max="3103" width="3.33203125" style="212" customWidth="1"/>
    <col min="3104" max="3104" width="2.6640625" style="212" customWidth="1"/>
    <col min="3105" max="3105" width="3.33203125" style="212" customWidth="1"/>
    <col min="3106" max="3106" width="2.6640625" style="212" customWidth="1"/>
    <col min="3107" max="3107" width="3.33203125" style="212" customWidth="1"/>
    <col min="3108" max="3108" width="2.6640625" style="212" customWidth="1"/>
    <col min="3109" max="3109" width="2.44140625" style="212" customWidth="1"/>
    <col min="3110" max="3110" width="2.33203125" style="212" customWidth="1"/>
    <col min="3111" max="3111" width="2.44140625" style="212" customWidth="1"/>
    <col min="3112" max="3122" width="4.109375" style="212" customWidth="1"/>
    <col min="3123" max="3123" width="2.44140625" style="212" customWidth="1"/>
    <col min="3124" max="3134" width="4.109375" style="212" customWidth="1"/>
    <col min="3135" max="3135" width="5.88671875" style="212" customWidth="1"/>
    <col min="3136" max="3137" width="6.44140625" style="212" customWidth="1"/>
    <col min="3138" max="3138" width="6.6640625" style="212" customWidth="1"/>
    <col min="3139" max="3328" width="9.109375" style="212"/>
    <col min="3329" max="3329" width="3.44140625" style="212" customWidth="1"/>
    <col min="3330" max="3330" width="17.44140625" style="212" customWidth="1"/>
    <col min="3331" max="3331" width="11.33203125" style="212" customWidth="1"/>
    <col min="3332" max="3332" width="5" style="212" customWidth="1"/>
    <col min="3333" max="3333" width="5.21875" style="212" customWidth="1"/>
    <col min="3334" max="3334" width="4.6640625" style="212" customWidth="1"/>
    <col min="3335" max="3335" width="6.109375" style="212" customWidth="1"/>
    <col min="3336" max="3339" width="4.6640625" style="212" customWidth="1"/>
    <col min="3340" max="3342" width="5" style="212" customWidth="1"/>
    <col min="3343" max="3343" width="3.33203125" style="212" customWidth="1"/>
    <col min="3344" max="3344" width="2.6640625" style="212" customWidth="1"/>
    <col min="3345" max="3345" width="3.33203125" style="212" customWidth="1"/>
    <col min="3346" max="3346" width="2.6640625" style="212" customWidth="1"/>
    <col min="3347" max="3347" width="3.33203125" style="212" customWidth="1"/>
    <col min="3348" max="3348" width="2.6640625" style="212" customWidth="1"/>
    <col min="3349" max="3349" width="3.33203125" style="212" customWidth="1"/>
    <col min="3350" max="3350" width="2.6640625" style="212" customWidth="1"/>
    <col min="3351" max="3351" width="3.33203125" style="212" customWidth="1"/>
    <col min="3352" max="3352" width="2.6640625" style="212" customWidth="1"/>
    <col min="3353" max="3353" width="3.33203125" style="212" customWidth="1"/>
    <col min="3354" max="3354" width="2.6640625" style="212" customWidth="1"/>
    <col min="3355" max="3355" width="3.33203125" style="212" customWidth="1"/>
    <col min="3356" max="3356" width="2.6640625" style="212" customWidth="1"/>
    <col min="3357" max="3357" width="3.33203125" style="212" customWidth="1"/>
    <col min="3358" max="3358" width="2.6640625" style="212" customWidth="1"/>
    <col min="3359" max="3359" width="3.33203125" style="212" customWidth="1"/>
    <col min="3360" max="3360" width="2.6640625" style="212" customWidth="1"/>
    <col min="3361" max="3361" width="3.33203125" style="212" customWidth="1"/>
    <col min="3362" max="3362" width="2.6640625" style="212" customWidth="1"/>
    <col min="3363" max="3363" width="3.33203125" style="212" customWidth="1"/>
    <col min="3364" max="3364" width="2.6640625" style="212" customWidth="1"/>
    <col min="3365" max="3365" width="2.44140625" style="212" customWidth="1"/>
    <col min="3366" max="3366" width="2.33203125" style="212" customWidth="1"/>
    <col min="3367" max="3367" width="2.44140625" style="212" customWidth="1"/>
    <col min="3368" max="3378" width="4.109375" style="212" customWidth="1"/>
    <col min="3379" max="3379" width="2.44140625" style="212" customWidth="1"/>
    <col min="3380" max="3390" width="4.109375" style="212" customWidth="1"/>
    <col min="3391" max="3391" width="5.88671875" style="212" customWidth="1"/>
    <col min="3392" max="3393" width="6.44140625" style="212" customWidth="1"/>
    <col min="3394" max="3394" width="6.6640625" style="212" customWidth="1"/>
    <col min="3395" max="3584" width="9.109375" style="212"/>
    <col min="3585" max="3585" width="3.44140625" style="212" customWidth="1"/>
    <col min="3586" max="3586" width="17.44140625" style="212" customWidth="1"/>
    <col min="3587" max="3587" width="11.33203125" style="212" customWidth="1"/>
    <col min="3588" max="3588" width="5" style="212" customWidth="1"/>
    <col min="3589" max="3589" width="5.21875" style="212" customWidth="1"/>
    <col min="3590" max="3590" width="4.6640625" style="212" customWidth="1"/>
    <col min="3591" max="3591" width="6.109375" style="212" customWidth="1"/>
    <col min="3592" max="3595" width="4.6640625" style="212" customWidth="1"/>
    <col min="3596" max="3598" width="5" style="212" customWidth="1"/>
    <col min="3599" max="3599" width="3.33203125" style="212" customWidth="1"/>
    <col min="3600" max="3600" width="2.6640625" style="212" customWidth="1"/>
    <col min="3601" max="3601" width="3.33203125" style="212" customWidth="1"/>
    <col min="3602" max="3602" width="2.6640625" style="212" customWidth="1"/>
    <col min="3603" max="3603" width="3.33203125" style="212" customWidth="1"/>
    <col min="3604" max="3604" width="2.6640625" style="212" customWidth="1"/>
    <col min="3605" max="3605" width="3.33203125" style="212" customWidth="1"/>
    <col min="3606" max="3606" width="2.6640625" style="212" customWidth="1"/>
    <col min="3607" max="3607" width="3.33203125" style="212" customWidth="1"/>
    <col min="3608" max="3608" width="2.6640625" style="212" customWidth="1"/>
    <col min="3609" max="3609" width="3.33203125" style="212" customWidth="1"/>
    <col min="3610" max="3610" width="2.6640625" style="212" customWidth="1"/>
    <col min="3611" max="3611" width="3.33203125" style="212" customWidth="1"/>
    <col min="3612" max="3612" width="2.6640625" style="212" customWidth="1"/>
    <col min="3613" max="3613" width="3.33203125" style="212" customWidth="1"/>
    <col min="3614" max="3614" width="2.6640625" style="212" customWidth="1"/>
    <col min="3615" max="3615" width="3.33203125" style="212" customWidth="1"/>
    <col min="3616" max="3616" width="2.6640625" style="212" customWidth="1"/>
    <col min="3617" max="3617" width="3.33203125" style="212" customWidth="1"/>
    <col min="3618" max="3618" width="2.6640625" style="212" customWidth="1"/>
    <col min="3619" max="3619" width="3.33203125" style="212" customWidth="1"/>
    <col min="3620" max="3620" width="2.6640625" style="212" customWidth="1"/>
    <col min="3621" max="3621" width="2.44140625" style="212" customWidth="1"/>
    <col min="3622" max="3622" width="2.33203125" style="212" customWidth="1"/>
    <col min="3623" max="3623" width="2.44140625" style="212" customWidth="1"/>
    <col min="3624" max="3634" width="4.109375" style="212" customWidth="1"/>
    <col min="3635" max="3635" width="2.44140625" style="212" customWidth="1"/>
    <col min="3636" max="3646" width="4.109375" style="212" customWidth="1"/>
    <col min="3647" max="3647" width="5.88671875" style="212" customWidth="1"/>
    <col min="3648" max="3649" width="6.44140625" style="212" customWidth="1"/>
    <col min="3650" max="3650" width="6.6640625" style="212" customWidth="1"/>
    <col min="3651" max="3840" width="9.109375" style="212"/>
    <col min="3841" max="3841" width="3.44140625" style="212" customWidth="1"/>
    <col min="3842" max="3842" width="17.44140625" style="212" customWidth="1"/>
    <col min="3843" max="3843" width="11.33203125" style="212" customWidth="1"/>
    <col min="3844" max="3844" width="5" style="212" customWidth="1"/>
    <col min="3845" max="3845" width="5.21875" style="212" customWidth="1"/>
    <col min="3846" max="3846" width="4.6640625" style="212" customWidth="1"/>
    <col min="3847" max="3847" width="6.109375" style="212" customWidth="1"/>
    <col min="3848" max="3851" width="4.6640625" style="212" customWidth="1"/>
    <col min="3852" max="3854" width="5" style="212" customWidth="1"/>
    <col min="3855" max="3855" width="3.33203125" style="212" customWidth="1"/>
    <col min="3856" max="3856" width="2.6640625" style="212" customWidth="1"/>
    <col min="3857" max="3857" width="3.33203125" style="212" customWidth="1"/>
    <col min="3858" max="3858" width="2.6640625" style="212" customWidth="1"/>
    <col min="3859" max="3859" width="3.33203125" style="212" customWidth="1"/>
    <col min="3860" max="3860" width="2.6640625" style="212" customWidth="1"/>
    <col min="3861" max="3861" width="3.33203125" style="212" customWidth="1"/>
    <col min="3862" max="3862" width="2.6640625" style="212" customWidth="1"/>
    <col min="3863" max="3863" width="3.33203125" style="212" customWidth="1"/>
    <col min="3864" max="3864" width="2.6640625" style="212" customWidth="1"/>
    <col min="3865" max="3865" width="3.33203125" style="212" customWidth="1"/>
    <col min="3866" max="3866" width="2.6640625" style="212" customWidth="1"/>
    <col min="3867" max="3867" width="3.33203125" style="212" customWidth="1"/>
    <col min="3868" max="3868" width="2.6640625" style="212" customWidth="1"/>
    <col min="3869" max="3869" width="3.33203125" style="212" customWidth="1"/>
    <col min="3870" max="3870" width="2.6640625" style="212" customWidth="1"/>
    <col min="3871" max="3871" width="3.33203125" style="212" customWidth="1"/>
    <col min="3872" max="3872" width="2.6640625" style="212" customWidth="1"/>
    <col min="3873" max="3873" width="3.33203125" style="212" customWidth="1"/>
    <col min="3874" max="3874" width="2.6640625" style="212" customWidth="1"/>
    <col min="3875" max="3875" width="3.33203125" style="212" customWidth="1"/>
    <col min="3876" max="3876" width="2.6640625" style="212" customWidth="1"/>
    <col min="3877" max="3877" width="2.44140625" style="212" customWidth="1"/>
    <col min="3878" max="3878" width="2.33203125" style="212" customWidth="1"/>
    <col min="3879" max="3879" width="2.44140625" style="212" customWidth="1"/>
    <col min="3880" max="3890" width="4.109375" style="212" customWidth="1"/>
    <col min="3891" max="3891" width="2.44140625" style="212" customWidth="1"/>
    <col min="3892" max="3902" width="4.109375" style="212" customWidth="1"/>
    <col min="3903" max="3903" width="5.88671875" style="212" customWidth="1"/>
    <col min="3904" max="3905" width="6.44140625" style="212" customWidth="1"/>
    <col min="3906" max="3906" width="6.6640625" style="212" customWidth="1"/>
    <col min="3907" max="4096" width="9.109375" style="212"/>
    <col min="4097" max="4097" width="3.44140625" style="212" customWidth="1"/>
    <col min="4098" max="4098" width="17.44140625" style="212" customWidth="1"/>
    <col min="4099" max="4099" width="11.33203125" style="212" customWidth="1"/>
    <col min="4100" max="4100" width="5" style="212" customWidth="1"/>
    <col min="4101" max="4101" width="5.21875" style="212" customWidth="1"/>
    <col min="4102" max="4102" width="4.6640625" style="212" customWidth="1"/>
    <col min="4103" max="4103" width="6.109375" style="212" customWidth="1"/>
    <col min="4104" max="4107" width="4.6640625" style="212" customWidth="1"/>
    <col min="4108" max="4110" width="5" style="212" customWidth="1"/>
    <col min="4111" max="4111" width="3.33203125" style="212" customWidth="1"/>
    <col min="4112" max="4112" width="2.6640625" style="212" customWidth="1"/>
    <col min="4113" max="4113" width="3.33203125" style="212" customWidth="1"/>
    <col min="4114" max="4114" width="2.6640625" style="212" customWidth="1"/>
    <col min="4115" max="4115" width="3.33203125" style="212" customWidth="1"/>
    <col min="4116" max="4116" width="2.6640625" style="212" customWidth="1"/>
    <col min="4117" max="4117" width="3.33203125" style="212" customWidth="1"/>
    <col min="4118" max="4118" width="2.6640625" style="212" customWidth="1"/>
    <col min="4119" max="4119" width="3.33203125" style="212" customWidth="1"/>
    <col min="4120" max="4120" width="2.6640625" style="212" customWidth="1"/>
    <col min="4121" max="4121" width="3.33203125" style="212" customWidth="1"/>
    <col min="4122" max="4122" width="2.6640625" style="212" customWidth="1"/>
    <col min="4123" max="4123" width="3.33203125" style="212" customWidth="1"/>
    <col min="4124" max="4124" width="2.6640625" style="212" customWidth="1"/>
    <col min="4125" max="4125" width="3.33203125" style="212" customWidth="1"/>
    <col min="4126" max="4126" width="2.6640625" style="212" customWidth="1"/>
    <col min="4127" max="4127" width="3.33203125" style="212" customWidth="1"/>
    <col min="4128" max="4128" width="2.6640625" style="212" customWidth="1"/>
    <col min="4129" max="4129" width="3.33203125" style="212" customWidth="1"/>
    <col min="4130" max="4130" width="2.6640625" style="212" customWidth="1"/>
    <col min="4131" max="4131" width="3.33203125" style="212" customWidth="1"/>
    <col min="4132" max="4132" width="2.6640625" style="212" customWidth="1"/>
    <col min="4133" max="4133" width="2.44140625" style="212" customWidth="1"/>
    <col min="4134" max="4134" width="2.33203125" style="212" customWidth="1"/>
    <col min="4135" max="4135" width="2.44140625" style="212" customWidth="1"/>
    <col min="4136" max="4146" width="4.109375" style="212" customWidth="1"/>
    <col min="4147" max="4147" width="2.44140625" style="212" customWidth="1"/>
    <col min="4148" max="4158" width="4.109375" style="212" customWidth="1"/>
    <col min="4159" max="4159" width="5.88671875" style="212" customWidth="1"/>
    <col min="4160" max="4161" width="6.44140625" style="212" customWidth="1"/>
    <col min="4162" max="4162" width="6.6640625" style="212" customWidth="1"/>
    <col min="4163" max="4352" width="9.109375" style="212"/>
    <col min="4353" max="4353" width="3.44140625" style="212" customWidth="1"/>
    <col min="4354" max="4354" width="17.44140625" style="212" customWidth="1"/>
    <col min="4355" max="4355" width="11.33203125" style="212" customWidth="1"/>
    <col min="4356" max="4356" width="5" style="212" customWidth="1"/>
    <col min="4357" max="4357" width="5.21875" style="212" customWidth="1"/>
    <col min="4358" max="4358" width="4.6640625" style="212" customWidth="1"/>
    <col min="4359" max="4359" width="6.109375" style="212" customWidth="1"/>
    <col min="4360" max="4363" width="4.6640625" style="212" customWidth="1"/>
    <col min="4364" max="4366" width="5" style="212" customWidth="1"/>
    <col min="4367" max="4367" width="3.33203125" style="212" customWidth="1"/>
    <col min="4368" max="4368" width="2.6640625" style="212" customWidth="1"/>
    <col min="4369" max="4369" width="3.33203125" style="212" customWidth="1"/>
    <col min="4370" max="4370" width="2.6640625" style="212" customWidth="1"/>
    <col min="4371" max="4371" width="3.33203125" style="212" customWidth="1"/>
    <col min="4372" max="4372" width="2.6640625" style="212" customWidth="1"/>
    <col min="4373" max="4373" width="3.33203125" style="212" customWidth="1"/>
    <col min="4374" max="4374" width="2.6640625" style="212" customWidth="1"/>
    <col min="4375" max="4375" width="3.33203125" style="212" customWidth="1"/>
    <col min="4376" max="4376" width="2.6640625" style="212" customWidth="1"/>
    <col min="4377" max="4377" width="3.33203125" style="212" customWidth="1"/>
    <col min="4378" max="4378" width="2.6640625" style="212" customWidth="1"/>
    <col min="4379" max="4379" width="3.33203125" style="212" customWidth="1"/>
    <col min="4380" max="4380" width="2.6640625" style="212" customWidth="1"/>
    <col min="4381" max="4381" width="3.33203125" style="212" customWidth="1"/>
    <col min="4382" max="4382" width="2.6640625" style="212" customWidth="1"/>
    <col min="4383" max="4383" width="3.33203125" style="212" customWidth="1"/>
    <col min="4384" max="4384" width="2.6640625" style="212" customWidth="1"/>
    <col min="4385" max="4385" width="3.33203125" style="212" customWidth="1"/>
    <col min="4386" max="4386" width="2.6640625" style="212" customWidth="1"/>
    <col min="4387" max="4387" width="3.33203125" style="212" customWidth="1"/>
    <col min="4388" max="4388" width="2.6640625" style="212" customWidth="1"/>
    <col min="4389" max="4389" width="2.44140625" style="212" customWidth="1"/>
    <col min="4390" max="4390" width="2.33203125" style="212" customWidth="1"/>
    <col min="4391" max="4391" width="2.44140625" style="212" customWidth="1"/>
    <col min="4392" max="4402" width="4.109375" style="212" customWidth="1"/>
    <col min="4403" max="4403" width="2.44140625" style="212" customWidth="1"/>
    <col min="4404" max="4414" width="4.109375" style="212" customWidth="1"/>
    <col min="4415" max="4415" width="5.88671875" style="212" customWidth="1"/>
    <col min="4416" max="4417" width="6.44140625" style="212" customWidth="1"/>
    <col min="4418" max="4418" width="6.6640625" style="212" customWidth="1"/>
    <col min="4419" max="4608" width="9.109375" style="212"/>
    <col min="4609" max="4609" width="3.44140625" style="212" customWidth="1"/>
    <col min="4610" max="4610" width="17.44140625" style="212" customWidth="1"/>
    <col min="4611" max="4611" width="11.33203125" style="212" customWidth="1"/>
    <col min="4612" max="4612" width="5" style="212" customWidth="1"/>
    <col min="4613" max="4613" width="5.21875" style="212" customWidth="1"/>
    <col min="4614" max="4614" width="4.6640625" style="212" customWidth="1"/>
    <col min="4615" max="4615" width="6.109375" style="212" customWidth="1"/>
    <col min="4616" max="4619" width="4.6640625" style="212" customWidth="1"/>
    <col min="4620" max="4622" width="5" style="212" customWidth="1"/>
    <col min="4623" max="4623" width="3.33203125" style="212" customWidth="1"/>
    <col min="4624" max="4624" width="2.6640625" style="212" customWidth="1"/>
    <col min="4625" max="4625" width="3.33203125" style="212" customWidth="1"/>
    <col min="4626" max="4626" width="2.6640625" style="212" customWidth="1"/>
    <col min="4627" max="4627" width="3.33203125" style="212" customWidth="1"/>
    <col min="4628" max="4628" width="2.6640625" style="212" customWidth="1"/>
    <col min="4629" max="4629" width="3.33203125" style="212" customWidth="1"/>
    <col min="4630" max="4630" width="2.6640625" style="212" customWidth="1"/>
    <col min="4631" max="4631" width="3.33203125" style="212" customWidth="1"/>
    <col min="4632" max="4632" width="2.6640625" style="212" customWidth="1"/>
    <col min="4633" max="4633" width="3.33203125" style="212" customWidth="1"/>
    <col min="4634" max="4634" width="2.6640625" style="212" customWidth="1"/>
    <col min="4635" max="4635" width="3.33203125" style="212" customWidth="1"/>
    <col min="4636" max="4636" width="2.6640625" style="212" customWidth="1"/>
    <col min="4637" max="4637" width="3.33203125" style="212" customWidth="1"/>
    <col min="4638" max="4638" width="2.6640625" style="212" customWidth="1"/>
    <col min="4639" max="4639" width="3.33203125" style="212" customWidth="1"/>
    <col min="4640" max="4640" width="2.6640625" style="212" customWidth="1"/>
    <col min="4641" max="4641" width="3.33203125" style="212" customWidth="1"/>
    <col min="4642" max="4642" width="2.6640625" style="212" customWidth="1"/>
    <col min="4643" max="4643" width="3.33203125" style="212" customWidth="1"/>
    <col min="4644" max="4644" width="2.6640625" style="212" customWidth="1"/>
    <col min="4645" max="4645" width="2.44140625" style="212" customWidth="1"/>
    <col min="4646" max="4646" width="2.33203125" style="212" customWidth="1"/>
    <col min="4647" max="4647" width="2.44140625" style="212" customWidth="1"/>
    <col min="4648" max="4658" width="4.109375" style="212" customWidth="1"/>
    <col min="4659" max="4659" width="2.44140625" style="212" customWidth="1"/>
    <col min="4660" max="4670" width="4.109375" style="212" customWidth="1"/>
    <col min="4671" max="4671" width="5.88671875" style="212" customWidth="1"/>
    <col min="4672" max="4673" width="6.44140625" style="212" customWidth="1"/>
    <col min="4674" max="4674" width="6.6640625" style="212" customWidth="1"/>
    <col min="4675" max="4864" width="9.109375" style="212"/>
    <col min="4865" max="4865" width="3.44140625" style="212" customWidth="1"/>
    <col min="4866" max="4866" width="17.44140625" style="212" customWidth="1"/>
    <col min="4867" max="4867" width="11.33203125" style="212" customWidth="1"/>
    <col min="4868" max="4868" width="5" style="212" customWidth="1"/>
    <col min="4869" max="4869" width="5.21875" style="212" customWidth="1"/>
    <col min="4870" max="4870" width="4.6640625" style="212" customWidth="1"/>
    <col min="4871" max="4871" width="6.109375" style="212" customWidth="1"/>
    <col min="4872" max="4875" width="4.6640625" style="212" customWidth="1"/>
    <col min="4876" max="4878" width="5" style="212" customWidth="1"/>
    <col min="4879" max="4879" width="3.33203125" style="212" customWidth="1"/>
    <col min="4880" max="4880" width="2.6640625" style="212" customWidth="1"/>
    <col min="4881" max="4881" width="3.33203125" style="212" customWidth="1"/>
    <col min="4882" max="4882" width="2.6640625" style="212" customWidth="1"/>
    <col min="4883" max="4883" width="3.33203125" style="212" customWidth="1"/>
    <col min="4884" max="4884" width="2.6640625" style="212" customWidth="1"/>
    <col min="4885" max="4885" width="3.33203125" style="212" customWidth="1"/>
    <col min="4886" max="4886" width="2.6640625" style="212" customWidth="1"/>
    <col min="4887" max="4887" width="3.33203125" style="212" customWidth="1"/>
    <col min="4888" max="4888" width="2.6640625" style="212" customWidth="1"/>
    <col min="4889" max="4889" width="3.33203125" style="212" customWidth="1"/>
    <col min="4890" max="4890" width="2.6640625" style="212" customWidth="1"/>
    <col min="4891" max="4891" width="3.33203125" style="212" customWidth="1"/>
    <col min="4892" max="4892" width="2.6640625" style="212" customWidth="1"/>
    <col min="4893" max="4893" width="3.33203125" style="212" customWidth="1"/>
    <col min="4894" max="4894" width="2.6640625" style="212" customWidth="1"/>
    <col min="4895" max="4895" width="3.33203125" style="212" customWidth="1"/>
    <col min="4896" max="4896" width="2.6640625" style="212" customWidth="1"/>
    <col min="4897" max="4897" width="3.33203125" style="212" customWidth="1"/>
    <col min="4898" max="4898" width="2.6640625" style="212" customWidth="1"/>
    <col min="4899" max="4899" width="3.33203125" style="212" customWidth="1"/>
    <col min="4900" max="4900" width="2.6640625" style="212" customWidth="1"/>
    <col min="4901" max="4901" width="2.44140625" style="212" customWidth="1"/>
    <col min="4902" max="4902" width="2.33203125" style="212" customWidth="1"/>
    <col min="4903" max="4903" width="2.44140625" style="212" customWidth="1"/>
    <col min="4904" max="4914" width="4.109375" style="212" customWidth="1"/>
    <col min="4915" max="4915" width="2.44140625" style="212" customWidth="1"/>
    <col min="4916" max="4926" width="4.109375" style="212" customWidth="1"/>
    <col min="4927" max="4927" width="5.88671875" style="212" customWidth="1"/>
    <col min="4928" max="4929" width="6.44140625" style="212" customWidth="1"/>
    <col min="4930" max="4930" width="6.6640625" style="212" customWidth="1"/>
    <col min="4931" max="5120" width="9.109375" style="212"/>
    <col min="5121" max="5121" width="3.44140625" style="212" customWidth="1"/>
    <col min="5122" max="5122" width="17.44140625" style="212" customWidth="1"/>
    <col min="5123" max="5123" width="11.33203125" style="212" customWidth="1"/>
    <col min="5124" max="5124" width="5" style="212" customWidth="1"/>
    <col min="5125" max="5125" width="5.21875" style="212" customWidth="1"/>
    <col min="5126" max="5126" width="4.6640625" style="212" customWidth="1"/>
    <col min="5127" max="5127" width="6.109375" style="212" customWidth="1"/>
    <col min="5128" max="5131" width="4.6640625" style="212" customWidth="1"/>
    <col min="5132" max="5134" width="5" style="212" customWidth="1"/>
    <col min="5135" max="5135" width="3.33203125" style="212" customWidth="1"/>
    <col min="5136" max="5136" width="2.6640625" style="212" customWidth="1"/>
    <col min="5137" max="5137" width="3.33203125" style="212" customWidth="1"/>
    <col min="5138" max="5138" width="2.6640625" style="212" customWidth="1"/>
    <col min="5139" max="5139" width="3.33203125" style="212" customWidth="1"/>
    <col min="5140" max="5140" width="2.6640625" style="212" customWidth="1"/>
    <col min="5141" max="5141" width="3.33203125" style="212" customWidth="1"/>
    <col min="5142" max="5142" width="2.6640625" style="212" customWidth="1"/>
    <col min="5143" max="5143" width="3.33203125" style="212" customWidth="1"/>
    <col min="5144" max="5144" width="2.6640625" style="212" customWidth="1"/>
    <col min="5145" max="5145" width="3.33203125" style="212" customWidth="1"/>
    <col min="5146" max="5146" width="2.6640625" style="212" customWidth="1"/>
    <col min="5147" max="5147" width="3.33203125" style="212" customWidth="1"/>
    <col min="5148" max="5148" width="2.6640625" style="212" customWidth="1"/>
    <col min="5149" max="5149" width="3.33203125" style="212" customWidth="1"/>
    <col min="5150" max="5150" width="2.6640625" style="212" customWidth="1"/>
    <col min="5151" max="5151" width="3.33203125" style="212" customWidth="1"/>
    <col min="5152" max="5152" width="2.6640625" style="212" customWidth="1"/>
    <col min="5153" max="5153" width="3.33203125" style="212" customWidth="1"/>
    <col min="5154" max="5154" width="2.6640625" style="212" customWidth="1"/>
    <col min="5155" max="5155" width="3.33203125" style="212" customWidth="1"/>
    <col min="5156" max="5156" width="2.6640625" style="212" customWidth="1"/>
    <col min="5157" max="5157" width="2.44140625" style="212" customWidth="1"/>
    <col min="5158" max="5158" width="2.33203125" style="212" customWidth="1"/>
    <col min="5159" max="5159" width="2.44140625" style="212" customWidth="1"/>
    <col min="5160" max="5170" width="4.109375" style="212" customWidth="1"/>
    <col min="5171" max="5171" width="2.44140625" style="212" customWidth="1"/>
    <col min="5172" max="5182" width="4.109375" style="212" customWidth="1"/>
    <col min="5183" max="5183" width="5.88671875" style="212" customWidth="1"/>
    <col min="5184" max="5185" width="6.44140625" style="212" customWidth="1"/>
    <col min="5186" max="5186" width="6.6640625" style="212" customWidth="1"/>
    <col min="5187" max="5376" width="9.109375" style="212"/>
    <col min="5377" max="5377" width="3.44140625" style="212" customWidth="1"/>
    <col min="5378" max="5378" width="17.44140625" style="212" customWidth="1"/>
    <col min="5379" max="5379" width="11.33203125" style="212" customWidth="1"/>
    <col min="5380" max="5380" width="5" style="212" customWidth="1"/>
    <col min="5381" max="5381" width="5.21875" style="212" customWidth="1"/>
    <col min="5382" max="5382" width="4.6640625" style="212" customWidth="1"/>
    <col min="5383" max="5383" width="6.109375" style="212" customWidth="1"/>
    <col min="5384" max="5387" width="4.6640625" style="212" customWidth="1"/>
    <col min="5388" max="5390" width="5" style="212" customWidth="1"/>
    <col min="5391" max="5391" width="3.33203125" style="212" customWidth="1"/>
    <col min="5392" max="5392" width="2.6640625" style="212" customWidth="1"/>
    <col min="5393" max="5393" width="3.33203125" style="212" customWidth="1"/>
    <col min="5394" max="5394" width="2.6640625" style="212" customWidth="1"/>
    <col min="5395" max="5395" width="3.33203125" style="212" customWidth="1"/>
    <col min="5396" max="5396" width="2.6640625" style="212" customWidth="1"/>
    <col min="5397" max="5397" width="3.33203125" style="212" customWidth="1"/>
    <col min="5398" max="5398" width="2.6640625" style="212" customWidth="1"/>
    <col min="5399" max="5399" width="3.33203125" style="212" customWidth="1"/>
    <col min="5400" max="5400" width="2.6640625" style="212" customWidth="1"/>
    <col min="5401" max="5401" width="3.33203125" style="212" customWidth="1"/>
    <col min="5402" max="5402" width="2.6640625" style="212" customWidth="1"/>
    <col min="5403" max="5403" width="3.33203125" style="212" customWidth="1"/>
    <col min="5404" max="5404" width="2.6640625" style="212" customWidth="1"/>
    <col min="5405" max="5405" width="3.33203125" style="212" customWidth="1"/>
    <col min="5406" max="5406" width="2.6640625" style="212" customWidth="1"/>
    <col min="5407" max="5407" width="3.33203125" style="212" customWidth="1"/>
    <col min="5408" max="5408" width="2.6640625" style="212" customWidth="1"/>
    <col min="5409" max="5409" width="3.33203125" style="212" customWidth="1"/>
    <col min="5410" max="5410" width="2.6640625" style="212" customWidth="1"/>
    <col min="5411" max="5411" width="3.33203125" style="212" customWidth="1"/>
    <col min="5412" max="5412" width="2.6640625" style="212" customWidth="1"/>
    <col min="5413" max="5413" width="2.44140625" style="212" customWidth="1"/>
    <col min="5414" max="5414" width="2.33203125" style="212" customWidth="1"/>
    <col min="5415" max="5415" width="2.44140625" style="212" customWidth="1"/>
    <col min="5416" max="5426" width="4.109375" style="212" customWidth="1"/>
    <col min="5427" max="5427" width="2.44140625" style="212" customWidth="1"/>
    <col min="5428" max="5438" width="4.109375" style="212" customWidth="1"/>
    <col min="5439" max="5439" width="5.88671875" style="212" customWidth="1"/>
    <col min="5440" max="5441" width="6.44140625" style="212" customWidth="1"/>
    <col min="5442" max="5442" width="6.6640625" style="212" customWidth="1"/>
    <col min="5443" max="5632" width="9.109375" style="212"/>
    <col min="5633" max="5633" width="3.44140625" style="212" customWidth="1"/>
    <col min="5634" max="5634" width="17.44140625" style="212" customWidth="1"/>
    <col min="5635" max="5635" width="11.33203125" style="212" customWidth="1"/>
    <col min="5636" max="5636" width="5" style="212" customWidth="1"/>
    <col min="5637" max="5637" width="5.21875" style="212" customWidth="1"/>
    <col min="5638" max="5638" width="4.6640625" style="212" customWidth="1"/>
    <col min="5639" max="5639" width="6.109375" style="212" customWidth="1"/>
    <col min="5640" max="5643" width="4.6640625" style="212" customWidth="1"/>
    <col min="5644" max="5646" width="5" style="212" customWidth="1"/>
    <col min="5647" max="5647" width="3.33203125" style="212" customWidth="1"/>
    <col min="5648" max="5648" width="2.6640625" style="212" customWidth="1"/>
    <col min="5649" max="5649" width="3.33203125" style="212" customWidth="1"/>
    <col min="5650" max="5650" width="2.6640625" style="212" customWidth="1"/>
    <col min="5651" max="5651" width="3.33203125" style="212" customWidth="1"/>
    <col min="5652" max="5652" width="2.6640625" style="212" customWidth="1"/>
    <col min="5653" max="5653" width="3.33203125" style="212" customWidth="1"/>
    <col min="5654" max="5654" width="2.6640625" style="212" customWidth="1"/>
    <col min="5655" max="5655" width="3.33203125" style="212" customWidth="1"/>
    <col min="5656" max="5656" width="2.6640625" style="212" customWidth="1"/>
    <col min="5657" max="5657" width="3.33203125" style="212" customWidth="1"/>
    <col min="5658" max="5658" width="2.6640625" style="212" customWidth="1"/>
    <col min="5659" max="5659" width="3.33203125" style="212" customWidth="1"/>
    <col min="5660" max="5660" width="2.6640625" style="212" customWidth="1"/>
    <col min="5661" max="5661" width="3.33203125" style="212" customWidth="1"/>
    <col min="5662" max="5662" width="2.6640625" style="212" customWidth="1"/>
    <col min="5663" max="5663" width="3.33203125" style="212" customWidth="1"/>
    <col min="5664" max="5664" width="2.6640625" style="212" customWidth="1"/>
    <col min="5665" max="5665" width="3.33203125" style="212" customWidth="1"/>
    <col min="5666" max="5666" width="2.6640625" style="212" customWidth="1"/>
    <col min="5667" max="5667" width="3.33203125" style="212" customWidth="1"/>
    <col min="5668" max="5668" width="2.6640625" style="212" customWidth="1"/>
    <col min="5669" max="5669" width="2.44140625" style="212" customWidth="1"/>
    <col min="5670" max="5670" width="2.33203125" style="212" customWidth="1"/>
    <col min="5671" max="5671" width="2.44140625" style="212" customWidth="1"/>
    <col min="5672" max="5682" width="4.109375" style="212" customWidth="1"/>
    <col min="5683" max="5683" width="2.44140625" style="212" customWidth="1"/>
    <col min="5684" max="5694" width="4.109375" style="212" customWidth="1"/>
    <col min="5695" max="5695" width="5.88671875" style="212" customWidth="1"/>
    <col min="5696" max="5697" width="6.44140625" style="212" customWidth="1"/>
    <col min="5698" max="5698" width="6.6640625" style="212" customWidth="1"/>
    <col min="5699" max="5888" width="9.109375" style="212"/>
    <col min="5889" max="5889" width="3.44140625" style="212" customWidth="1"/>
    <col min="5890" max="5890" width="17.44140625" style="212" customWidth="1"/>
    <col min="5891" max="5891" width="11.33203125" style="212" customWidth="1"/>
    <col min="5892" max="5892" width="5" style="212" customWidth="1"/>
    <col min="5893" max="5893" width="5.21875" style="212" customWidth="1"/>
    <col min="5894" max="5894" width="4.6640625" style="212" customWidth="1"/>
    <col min="5895" max="5895" width="6.109375" style="212" customWidth="1"/>
    <col min="5896" max="5899" width="4.6640625" style="212" customWidth="1"/>
    <col min="5900" max="5902" width="5" style="212" customWidth="1"/>
    <col min="5903" max="5903" width="3.33203125" style="212" customWidth="1"/>
    <col min="5904" max="5904" width="2.6640625" style="212" customWidth="1"/>
    <col min="5905" max="5905" width="3.33203125" style="212" customWidth="1"/>
    <col min="5906" max="5906" width="2.6640625" style="212" customWidth="1"/>
    <col min="5907" max="5907" width="3.33203125" style="212" customWidth="1"/>
    <col min="5908" max="5908" width="2.6640625" style="212" customWidth="1"/>
    <col min="5909" max="5909" width="3.33203125" style="212" customWidth="1"/>
    <col min="5910" max="5910" width="2.6640625" style="212" customWidth="1"/>
    <col min="5911" max="5911" width="3.33203125" style="212" customWidth="1"/>
    <col min="5912" max="5912" width="2.6640625" style="212" customWidth="1"/>
    <col min="5913" max="5913" width="3.33203125" style="212" customWidth="1"/>
    <col min="5914" max="5914" width="2.6640625" style="212" customWidth="1"/>
    <col min="5915" max="5915" width="3.33203125" style="212" customWidth="1"/>
    <col min="5916" max="5916" width="2.6640625" style="212" customWidth="1"/>
    <col min="5917" max="5917" width="3.33203125" style="212" customWidth="1"/>
    <col min="5918" max="5918" width="2.6640625" style="212" customWidth="1"/>
    <col min="5919" max="5919" width="3.33203125" style="212" customWidth="1"/>
    <col min="5920" max="5920" width="2.6640625" style="212" customWidth="1"/>
    <col min="5921" max="5921" width="3.33203125" style="212" customWidth="1"/>
    <col min="5922" max="5922" width="2.6640625" style="212" customWidth="1"/>
    <col min="5923" max="5923" width="3.33203125" style="212" customWidth="1"/>
    <col min="5924" max="5924" width="2.6640625" style="212" customWidth="1"/>
    <col min="5925" max="5925" width="2.44140625" style="212" customWidth="1"/>
    <col min="5926" max="5926" width="2.33203125" style="212" customWidth="1"/>
    <col min="5927" max="5927" width="2.44140625" style="212" customWidth="1"/>
    <col min="5928" max="5938" width="4.109375" style="212" customWidth="1"/>
    <col min="5939" max="5939" width="2.44140625" style="212" customWidth="1"/>
    <col min="5940" max="5950" width="4.109375" style="212" customWidth="1"/>
    <col min="5951" max="5951" width="5.88671875" style="212" customWidth="1"/>
    <col min="5952" max="5953" width="6.44140625" style="212" customWidth="1"/>
    <col min="5954" max="5954" width="6.6640625" style="212" customWidth="1"/>
    <col min="5955" max="6144" width="9.109375" style="212"/>
    <col min="6145" max="6145" width="3.44140625" style="212" customWidth="1"/>
    <col min="6146" max="6146" width="17.44140625" style="212" customWidth="1"/>
    <col min="6147" max="6147" width="11.33203125" style="212" customWidth="1"/>
    <col min="6148" max="6148" width="5" style="212" customWidth="1"/>
    <col min="6149" max="6149" width="5.21875" style="212" customWidth="1"/>
    <col min="6150" max="6150" width="4.6640625" style="212" customWidth="1"/>
    <col min="6151" max="6151" width="6.109375" style="212" customWidth="1"/>
    <col min="6152" max="6155" width="4.6640625" style="212" customWidth="1"/>
    <col min="6156" max="6158" width="5" style="212" customWidth="1"/>
    <col min="6159" max="6159" width="3.33203125" style="212" customWidth="1"/>
    <col min="6160" max="6160" width="2.6640625" style="212" customWidth="1"/>
    <col min="6161" max="6161" width="3.33203125" style="212" customWidth="1"/>
    <col min="6162" max="6162" width="2.6640625" style="212" customWidth="1"/>
    <col min="6163" max="6163" width="3.33203125" style="212" customWidth="1"/>
    <col min="6164" max="6164" width="2.6640625" style="212" customWidth="1"/>
    <col min="6165" max="6165" width="3.33203125" style="212" customWidth="1"/>
    <col min="6166" max="6166" width="2.6640625" style="212" customWidth="1"/>
    <col min="6167" max="6167" width="3.33203125" style="212" customWidth="1"/>
    <col min="6168" max="6168" width="2.6640625" style="212" customWidth="1"/>
    <col min="6169" max="6169" width="3.33203125" style="212" customWidth="1"/>
    <col min="6170" max="6170" width="2.6640625" style="212" customWidth="1"/>
    <col min="6171" max="6171" width="3.33203125" style="212" customWidth="1"/>
    <col min="6172" max="6172" width="2.6640625" style="212" customWidth="1"/>
    <col min="6173" max="6173" width="3.33203125" style="212" customWidth="1"/>
    <col min="6174" max="6174" width="2.6640625" style="212" customWidth="1"/>
    <col min="6175" max="6175" width="3.33203125" style="212" customWidth="1"/>
    <col min="6176" max="6176" width="2.6640625" style="212" customWidth="1"/>
    <col min="6177" max="6177" width="3.33203125" style="212" customWidth="1"/>
    <col min="6178" max="6178" width="2.6640625" style="212" customWidth="1"/>
    <col min="6179" max="6179" width="3.33203125" style="212" customWidth="1"/>
    <col min="6180" max="6180" width="2.6640625" style="212" customWidth="1"/>
    <col min="6181" max="6181" width="2.44140625" style="212" customWidth="1"/>
    <col min="6182" max="6182" width="2.33203125" style="212" customWidth="1"/>
    <col min="6183" max="6183" width="2.44140625" style="212" customWidth="1"/>
    <col min="6184" max="6194" width="4.109375" style="212" customWidth="1"/>
    <col min="6195" max="6195" width="2.44140625" style="212" customWidth="1"/>
    <col min="6196" max="6206" width="4.109375" style="212" customWidth="1"/>
    <col min="6207" max="6207" width="5.88671875" style="212" customWidth="1"/>
    <col min="6208" max="6209" width="6.44140625" style="212" customWidth="1"/>
    <col min="6210" max="6210" width="6.6640625" style="212" customWidth="1"/>
    <col min="6211" max="6400" width="9.109375" style="212"/>
    <col min="6401" max="6401" width="3.44140625" style="212" customWidth="1"/>
    <col min="6402" max="6402" width="17.44140625" style="212" customWidth="1"/>
    <col min="6403" max="6403" width="11.33203125" style="212" customWidth="1"/>
    <col min="6404" max="6404" width="5" style="212" customWidth="1"/>
    <col min="6405" max="6405" width="5.21875" style="212" customWidth="1"/>
    <col min="6406" max="6406" width="4.6640625" style="212" customWidth="1"/>
    <col min="6407" max="6407" width="6.109375" style="212" customWidth="1"/>
    <col min="6408" max="6411" width="4.6640625" style="212" customWidth="1"/>
    <col min="6412" max="6414" width="5" style="212" customWidth="1"/>
    <col min="6415" max="6415" width="3.33203125" style="212" customWidth="1"/>
    <col min="6416" max="6416" width="2.6640625" style="212" customWidth="1"/>
    <col min="6417" max="6417" width="3.33203125" style="212" customWidth="1"/>
    <col min="6418" max="6418" width="2.6640625" style="212" customWidth="1"/>
    <col min="6419" max="6419" width="3.33203125" style="212" customWidth="1"/>
    <col min="6420" max="6420" width="2.6640625" style="212" customWidth="1"/>
    <col min="6421" max="6421" width="3.33203125" style="212" customWidth="1"/>
    <col min="6422" max="6422" width="2.6640625" style="212" customWidth="1"/>
    <col min="6423" max="6423" width="3.33203125" style="212" customWidth="1"/>
    <col min="6424" max="6424" width="2.6640625" style="212" customWidth="1"/>
    <col min="6425" max="6425" width="3.33203125" style="212" customWidth="1"/>
    <col min="6426" max="6426" width="2.6640625" style="212" customWidth="1"/>
    <col min="6427" max="6427" width="3.33203125" style="212" customWidth="1"/>
    <col min="6428" max="6428" width="2.6640625" style="212" customWidth="1"/>
    <col min="6429" max="6429" width="3.33203125" style="212" customWidth="1"/>
    <col min="6430" max="6430" width="2.6640625" style="212" customWidth="1"/>
    <col min="6431" max="6431" width="3.33203125" style="212" customWidth="1"/>
    <col min="6432" max="6432" width="2.6640625" style="212" customWidth="1"/>
    <col min="6433" max="6433" width="3.33203125" style="212" customWidth="1"/>
    <col min="6434" max="6434" width="2.6640625" style="212" customWidth="1"/>
    <col min="6435" max="6435" width="3.33203125" style="212" customWidth="1"/>
    <col min="6436" max="6436" width="2.6640625" style="212" customWidth="1"/>
    <col min="6437" max="6437" width="2.44140625" style="212" customWidth="1"/>
    <col min="6438" max="6438" width="2.33203125" style="212" customWidth="1"/>
    <col min="6439" max="6439" width="2.44140625" style="212" customWidth="1"/>
    <col min="6440" max="6450" width="4.109375" style="212" customWidth="1"/>
    <col min="6451" max="6451" width="2.44140625" style="212" customWidth="1"/>
    <col min="6452" max="6462" width="4.109375" style="212" customWidth="1"/>
    <col min="6463" max="6463" width="5.88671875" style="212" customWidth="1"/>
    <col min="6464" max="6465" width="6.44140625" style="212" customWidth="1"/>
    <col min="6466" max="6466" width="6.6640625" style="212" customWidth="1"/>
    <col min="6467" max="6656" width="9.109375" style="212"/>
    <col min="6657" max="6657" width="3.44140625" style="212" customWidth="1"/>
    <col min="6658" max="6658" width="17.44140625" style="212" customWidth="1"/>
    <col min="6659" max="6659" width="11.33203125" style="212" customWidth="1"/>
    <col min="6660" max="6660" width="5" style="212" customWidth="1"/>
    <col min="6661" max="6661" width="5.21875" style="212" customWidth="1"/>
    <col min="6662" max="6662" width="4.6640625" style="212" customWidth="1"/>
    <col min="6663" max="6663" width="6.109375" style="212" customWidth="1"/>
    <col min="6664" max="6667" width="4.6640625" style="212" customWidth="1"/>
    <col min="6668" max="6670" width="5" style="212" customWidth="1"/>
    <col min="6671" max="6671" width="3.33203125" style="212" customWidth="1"/>
    <col min="6672" max="6672" width="2.6640625" style="212" customWidth="1"/>
    <col min="6673" max="6673" width="3.33203125" style="212" customWidth="1"/>
    <col min="6674" max="6674" width="2.6640625" style="212" customWidth="1"/>
    <col min="6675" max="6675" width="3.33203125" style="212" customWidth="1"/>
    <col min="6676" max="6676" width="2.6640625" style="212" customWidth="1"/>
    <col min="6677" max="6677" width="3.33203125" style="212" customWidth="1"/>
    <col min="6678" max="6678" width="2.6640625" style="212" customWidth="1"/>
    <col min="6679" max="6679" width="3.33203125" style="212" customWidth="1"/>
    <col min="6680" max="6680" width="2.6640625" style="212" customWidth="1"/>
    <col min="6681" max="6681" width="3.33203125" style="212" customWidth="1"/>
    <col min="6682" max="6682" width="2.6640625" style="212" customWidth="1"/>
    <col min="6683" max="6683" width="3.33203125" style="212" customWidth="1"/>
    <col min="6684" max="6684" width="2.6640625" style="212" customWidth="1"/>
    <col min="6685" max="6685" width="3.33203125" style="212" customWidth="1"/>
    <col min="6686" max="6686" width="2.6640625" style="212" customWidth="1"/>
    <col min="6687" max="6687" width="3.33203125" style="212" customWidth="1"/>
    <col min="6688" max="6688" width="2.6640625" style="212" customWidth="1"/>
    <col min="6689" max="6689" width="3.33203125" style="212" customWidth="1"/>
    <col min="6690" max="6690" width="2.6640625" style="212" customWidth="1"/>
    <col min="6691" max="6691" width="3.33203125" style="212" customWidth="1"/>
    <col min="6692" max="6692" width="2.6640625" style="212" customWidth="1"/>
    <col min="6693" max="6693" width="2.44140625" style="212" customWidth="1"/>
    <col min="6694" max="6694" width="2.33203125" style="212" customWidth="1"/>
    <col min="6695" max="6695" width="2.44140625" style="212" customWidth="1"/>
    <col min="6696" max="6706" width="4.109375" style="212" customWidth="1"/>
    <col min="6707" max="6707" width="2.44140625" style="212" customWidth="1"/>
    <col min="6708" max="6718" width="4.109375" style="212" customWidth="1"/>
    <col min="6719" max="6719" width="5.88671875" style="212" customWidth="1"/>
    <col min="6720" max="6721" width="6.44140625" style="212" customWidth="1"/>
    <col min="6722" max="6722" width="6.6640625" style="212" customWidth="1"/>
    <col min="6723" max="6912" width="9.109375" style="212"/>
    <col min="6913" max="6913" width="3.44140625" style="212" customWidth="1"/>
    <col min="6914" max="6914" width="17.44140625" style="212" customWidth="1"/>
    <col min="6915" max="6915" width="11.33203125" style="212" customWidth="1"/>
    <col min="6916" max="6916" width="5" style="212" customWidth="1"/>
    <col min="6917" max="6917" width="5.21875" style="212" customWidth="1"/>
    <col min="6918" max="6918" width="4.6640625" style="212" customWidth="1"/>
    <col min="6919" max="6919" width="6.109375" style="212" customWidth="1"/>
    <col min="6920" max="6923" width="4.6640625" style="212" customWidth="1"/>
    <col min="6924" max="6926" width="5" style="212" customWidth="1"/>
    <col min="6927" max="6927" width="3.33203125" style="212" customWidth="1"/>
    <col min="6928" max="6928" width="2.6640625" style="212" customWidth="1"/>
    <col min="6929" max="6929" width="3.33203125" style="212" customWidth="1"/>
    <col min="6930" max="6930" width="2.6640625" style="212" customWidth="1"/>
    <col min="6931" max="6931" width="3.33203125" style="212" customWidth="1"/>
    <col min="6932" max="6932" width="2.6640625" style="212" customWidth="1"/>
    <col min="6933" max="6933" width="3.33203125" style="212" customWidth="1"/>
    <col min="6934" max="6934" width="2.6640625" style="212" customWidth="1"/>
    <col min="6935" max="6935" width="3.33203125" style="212" customWidth="1"/>
    <col min="6936" max="6936" width="2.6640625" style="212" customWidth="1"/>
    <col min="6937" max="6937" width="3.33203125" style="212" customWidth="1"/>
    <col min="6938" max="6938" width="2.6640625" style="212" customWidth="1"/>
    <col min="6939" max="6939" width="3.33203125" style="212" customWidth="1"/>
    <col min="6940" max="6940" width="2.6640625" style="212" customWidth="1"/>
    <col min="6941" max="6941" width="3.33203125" style="212" customWidth="1"/>
    <col min="6942" max="6942" width="2.6640625" style="212" customWidth="1"/>
    <col min="6943" max="6943" width="3.33203125" style="212" customWidth="1"/>
    <col min="6944" max="6944" width="2.6640625" style="212" customWidth="1"/>
    <col min="6945" max="6945" width="3.33203125" style="212" customWidth="1"/>
    <col min="6946" max="6946" width="2.6640625" style="212" customWidth="1"/>
    <col min="6947" max="6947" width="3.33203125" style="212" customWidth="1"/>
    <col min="6948" max="6948" width="2.6640625" style="212" customWidth="1"/>
    <col min="6949" max="6949" width="2.44140625" style="212" customWidth="1"/>
    <col min="6950" max="6950" width="2.33203125" style="212" customWidth="1"/>
    <col min="6951" max="6951" width="2.44140625" style="212" customWidth="1"/>
    <col min="6952" max="6962" width="4.109375" style="212" customWidth="1"/>
    <col min="6963" max="6963" width="2.44140625" style="212" customWidth="1"/>
    <col min="6964" max="6974" width="4.109375" style="212" customWidth="1"/>
    <col min="6975" max="6975" width="5.88671875" style="212" customWidth="1"/>
    <col min="6976" max="6977" width="6.44140625" style="212" customWidth="1"/>
    <col min="6978" max="6978" width="6.6640625" style="212" customWidth="1"/>
    <col min="6979" max="7168" width="9.109375" style="212"/>
    <col min="7169" max="7169" width="3.44140625" style="212" customWidth="1"/>
    <col min="7170" max="7170" width="17.44140625" style="212" customWidth="1"/>
    <col min="7171" max="7171" width="11.33203125" style="212" customWidth="1"/>
    <col min="7172" max="7172" width="5" style="212" customWidth="1"/>
    <col min="7173" max="7173" width="5.21875" style="212" customWidth="1"/>
    <col min="7174" max="7174" width="4.6640625" style="212" customWidth="1"/>
    <col min="7175" max="7175" width="6.109375" style="212" customWidth="1"/>
    <col min="7176" max="7179" width="4.6640625" style="212" customWidth="1"/>
    <col min="7180" max="7182" width="5" style="212" customWidth="1"/>
    <col min="7183" max="7183" width="3.33203125" style="212" customWidth="1"/>
    <col min="7184" max="7184" width="2.6640625" style="212" customWidth="1"/>
    <col min="7185" max="7185" width="3.33203125" style="212" customWidth="1"/>
    <col min="7186" max="7186" width="2.6640625" style="212" customWidth="1"/>
    <col min="7187" max="7187" width="3.33203125" style="212" customWidth="1"/>
    <col min="7188" max="7188" width="2.6640625" style="212" customWidth="1"/>
    <col min="7189" max="7189" width="3.33203125" style="212" customWidth="1"/>
    <col min="7190" max="7190" width="2.6640625" style="212" customWidth="1"/>
    <col min="7191" max="7191" width="3.33203125" style="212" customWidth="1"/>
    <col min="7192" max="7192" width="2.6640625" style="212" customWidth="1"/>
    <col min="7193" max="7193" width="3.33203125" style="212" customWidth="1"/>
    <col min="7194" max="7194" width="2.6640625" style="212" customWidth="1"/>
    <col min="7195" max="7195" width="3.33203125" style="212" customWidth="1"/>
    <col min="7196" max="7196" width="2.6640625" style="212" customWidth="1"/>
    <col min="7197" max="7197" width="3.33203125" style="212" customWidth="1"/>
    <col min="7198" max="7198" width="2.6640625" style="212" customWidth="1"/>
    <col min="7199" max="7199" width="3.33203125" style="212" customWidth="1"/>
    <col min="7200" max="7200" width="2.6640625" style="212" customWidth="1"/>
    <col min="7201" max="7201" width="3.33203125" style="212" customWidth="1"/>
    <col min="7202" max="7202" width="2.6640625" style="212" customWidth="1"/>
    <col min="7203" max="7203" width="3.33203125" style="212" customWidth="1"/>
    <col min="7204" max="7204" width="2.6640625" style="212" customWidth="1"/>
    <col min="7205" max="7205" width="2.44140625" style="212" customWidth="1"/>
    <col min="7206" max="7206" width="2.33203125" style="212" customWidth="1"/>
    <col min="7207" max="7207" width="2.44140625" style="212" customWidth="1"/>
    <col min="7208" max="7218" width="4.109375" style="212" customWidth="1"/>
    <col min="7219" max="7219" width="2.44140625" style="212" customWidth="1"/>
    <col min="7220" max="7230" width="4.109375" style="212" customWidth="1"/>
    <col min="7231" max="7231" width="5.88671875" style="212" customWidth="1"/>
    <col min="7232" max="7233" width="6.44140625" style="212" customWidth="1"/>
    <col min="7234" max="7234" width="6.6640625" style="212" customWidth="1"/>
    <col min="7235" max="7424" width="9.109375" style="212"/>
    <col min="7425" max="7425" width="3.44140625" style="212" customWidth="1"/>
    <col min="7426" max="7426" width="17.44140625" style="212" customWidth="1"/>
    <col min="7427" max="7427" width="11.33203125" style="212" customWidth="1"/>
    <col min="7428" max="7428" width="5" style="212" customWidth="1"/>
    <col min="7429" max="7429" width="5.21875" style="212" customWidth="1"/>
    <col min="7430" max="7430" width="4.6640625" style="212" customWidth="1"/>
    <col min="7431" max="7431" width="6.109375" style="212" customWidth="1"/>
    <col min="7432" max="7435" width="4.6640625" style="212" customWidth="1"/>
    <col min="7436" max="7438" width="5" style="212" customWidth="1"/>
    <col min="7439" max="7439" width="3.33203125" style="212" customWidth="1"/>
    <col min="7440" max="7440" width="2.6640625" style="212" customWidth="1"/>
    <col min="7441" max="7441" width="3.33203125" style="212" customWidth="1"/>
    <col min="7442" max="7442" width="2.6640625" style="212" customWidth="1"/>
    <col min="7443" max="7443" width="3.33203125" style="212" customWidth="1"/>
    <col min="7444" max="7444" width="2.6640625" style="212" customWidth="1"/>
    <col min="7445" max="7445" width="3.33203125" style="212" customWidth="1"/>
    <col min="7446" max="7446" width="2.6640625" style="212" customWidth="1"/>
    <col min="7447" max="7447" width="3.33203125" style="212" customWidth="1"/>
    <col min="7448" max="7448" width="2.6640625" style="212" customWidth="1"/>
    <col min="7449" max="7449" width="3.33203125" style="212" customWidth="1"/>
    <col min="7450" max="7450" width="2.6640625" style="212" customWidth="1"/>
    <col min="7451" max="7451" width="3.33203125" style="212" customWidth="1"/>
    <col min="7452" max="7452" width="2.6640625" style="212" customWidth="1"/>
    <col min="7453" max="7453" width="3.33203125" style="212" customWidth="1"/>
    <col min="7454" max="7454" width="2.6640625" style="212" customWidth="1"/>
    <col min="7455" max="7455" width="3.33203125" style="212" customWidth="1"/>
    <col min="7456" max="7456" width="2.6640625" style="212" customWidth="1"/>
    <col min="7457" max="7457" width="3.33203125" style="212" customWidth="1"/>
    <col min="7458" max="7458" width="2.6640625" style="212" customWidth="1"/>
    <col min="7459" max="7459" width="3.33203125" style="212" customWidth="1"/>
    <col min="7460" max="7460" width="2.6640625" style="212" customWidth="1"/>
    <col min="7461" max="7461" width="2.44140625" style="212" customWidth="1"/>
    <col min="7462" max="7462" width="2.33203125" style="212" customWidth="1"/>
    <col min="7463" max="7463" width="2.44140625" style="212" customWidth="1"/>
    <col min="7464" max="7474" width="4.109375" style="212" customWidth="1"/>
    <col min="7475" max="7475" width="2.44140625" style="212" customWidth="1"/>
    <col min="7476" max="7486" width="4.109375" style="212" customWidth="1"/>
    <col min="7487" max="7487" width="5.88671875" style="212" customWidth="1"/>
    <col min="7488" max="7489" width="6.44140625" style="212" customWidth="1"/>
    <col min="7490" max="7490" width="6.6640625" style="212" customWidth="1"/>
    <col min="7491" max="7680" width="9.109375" style="212"/>
    <col min="7681" max="7681" width="3.44140625" style="212" customWidth="1"/>
    <col min="7682" max="7682" width="17.44140625" style="212" customWidth="1"/>
    <col min="7683" max="7683" width="11.33203125" style="212" customWidth="1"/>
    <col min="7684" max="7684" width="5" style="212" customWidth="1"/>
    <col min="7685" max="7685" width="5.21875" style="212" customWidth="1"/>
    <col min="7686" max="7686" width="4.6640625" style="212" customWidth="1"/>
    <col min="7687" max="7687" width="6.109375" style="212" customWidth="1"/>
    <col min="7688" max="7691" width="4.6640625" style="212" customWidth="1"/>
    <col min="7692" max="7694" width="5" style="212" customWidth="1"/>
    <col min="7695" max="7695" width="3.33203125" style="212" customWidth="1"/>
    <col min="7696" max="7696" width="2.6640625" style="212" customWidth="1"/>
    <col min="7697" max="7697" width="3.33203125" style="212" customWidth="1"/>
    <col min="7698" max="7698" width="2.6640625" style="212" customWidth="1"/>
    <col min="7699" max="7699" width="3.33203125" style="212" customWidth="1"/>
    <col min="7700" max="7700" width="2.6640625" style="212" customWidth="1"/>
    <col min="7701" max="7701" width="3.33203125" style="212" customWidth="1"/>
    <col min="7702" max="7702" width="2.6640625" style="212" customWidth="1"/>
    <col min="7703" max="7703" width="3.33203125" style="212" customWidth="1"/>
    <col min="7704" max="7704" width="2.6640625" style="212" customWidth="1"/>
    <col min="7705" max="7705" width="3.33203125" style="212" customWidth="1"/>
    <col min="7706" max="7706" width="2.6640625" style="212" customWidth="1"/>
    <col min="7707" max="7707" width="3.33203125" style="212" customWidth="1"/>
    <col min="7708" max="7708" width="2.6640625" style="212" customWidth="1"/>
    <col min="7709" max="7709" width="3.33203125" style="212" customWidth="1"/>
    <col min="7710" max="7710" width="2.6640625" style="212" customWidth="1"/>
    <col min="7711" max="7711" width="3.33203125" style="212" customWidth="1"/>
    <col min="7712" max="7712" width="2.6640625" style="212" customWidth="1"/>
    <col min="7713" max="7713" width="3.33203125" style="212" customWidth="1"/>
    <col min="7714" max="7714" width="2.6640625" style="212" customWidth="1"/>
    <col min="7715" max="7715" width="3.33203125" style="212" customWidth="1"/>
    <col min="7716" max="7716" width="2.6640625" style="212" customWidth="1"/>
    <col min="7717" max="7717" width="2.44140625" style="212" customWidth="1"/>
    <col min="7718" max="7718" width="2.33203125" style="212" customWidth="1"/>
    <col min="7719" max="7719" width="2.44140625" style="212" customWidth="1"/>
    <col min="7720" max="7730" width="4.109375" style="212" customWidth="1"/>
    <col min="7731" max="7731" width="2.44140625" style="212" customWidth="1"/>
    <col min="7732" max="7742" width="4.109375" style="212" customWidth="1"/>
    <col min="7743" max="7743" width="5.88671875" style="212" customWidth="1"/>
    <col min="7744" max="7745" width="6.44140625" style="212" customWidth="1"/>
    <col min="7746" max="7746" width="6.6640625" style="212" customWidth="1"/>
    <col min="7747" max="7936" width="9.109375" style="212"/>
    <col min="7937" max="7937" width="3.44140625" style="212" customWidth="1"/>
    <col min="7938" max="7938" width="17.44140625" style="212" customWidth="1"/>
    <col min="7939" max="7939" width="11.33203125" style="212" customWidth="1"/>
    <col min="7940" max="7940" width="5" style="212" customWidth="1"/>
    <col min="7941" max="7941" width="5.21875" style="212" customWidth="1"/>
    <col min="7942" max="7942" width="4.6640625" style="212" customWidth="1"/>
    <col min="7943" max="7943" width="6.109375" style="212" customWidth="1"/>
    <col min="7944" max="7947" width="4.6640625" style="212" customWidth="1"/>
    <col min="7948" max="7950" width="5" style="212" customWidth="1"/>
    <col min="7951" max="7951" width="3.33203125" style="212" customWidth="1"/>
    <col min="7952" max="7952" width="2.6640625" style="212" customWidth="1"/>
    <col min="7953" max="7953" width="3.33203125" style="212" customWidth="1"/>
    <col min="7954" max="7954" width="2.6640625" style="212" customWidth="1"/>
    <col min="7955" max="7955" width="3.33203125" style="212" customWidth="1"/>
    <col min="7956" max="7956" width="2.6640625" style="212" customWidth="1"/>
    <col min="7957" max="7957" width="3.33203125" style="212" customWidth="1"/>
    <col min="7958" max="7958" width="2.6640625" style="212" customWidth="1"/>
    <col min="7959" max="7959" width="3.33203125" style="212" customWidth="1"/>
    <col min="7960" max="7960" width="2.6640625" style="212" customWidth="1"/>
    <col min="7961" max="7961" width="3.33203125" style="212" customWidth="1"/>
    <col min="7962" max="7962" width="2.6640625" style="212" customWidth="1"/>
    <col min="7963" max="7963" width="3.33203125" style="212" customWidth="1"/>
    <col min="7964" max="7964" width="2.6640625" style="212" customWidth="1"/>
    <col min="7965" max="7965" width="3.33203125" style="212" customWidth="1"/>
    <col min="7966" max="7966" width="2.6640625" style="212" customWidth="1"/>
    <col min="7967" max="7967" width="3.33203125" style="212" customWidth="1"/>
    <col min="7968" max="7968" width="2.6640625" style="212" customWidth="1"/>
    <col min="7969" max="7969" width="3.33203125" style="212" customWidth="1"/>
    <col min="7970" max="7970" width="2.6640625" style="212" customWidth="1"/>
    <col min="7971" max="7971" width="3.33203125" style="212" customWidth="1"/>
    <col min="7972" max="7972" width="2.6640625" style="212" customWidth="1"/>
    <col min="7973" max="7973" width="2.44140625" style="212" customWidth="1"/>
    <col min="7974" max="7974" width="2.33203125" style="212" customWidth="1"/>
    <col min="7975" max="7975" width="2.44140625" style="212" customWidth="1"/>
    <col min="7976" max="7986" width="4.109375" style="212" customWidth="1"/>
    <col min="7987" max="7987" width="2.44140625" style="212" customWidth="1"/>
    <col min="7988" max="7998" width="4.109375" style="212" customWidth="1"/>
    <col min="7999" max="7999" width="5.88671875" style="212" customWidth="1"/>
    <col min="8000" max="8001" width="6.44140625" style="212" customWidth="1"/>
    <col min="8002" max="8002" width="6.6640625" style="212" customWidth="1"/>
    <col min="8003" max="8192" width="9.109375" style="212"/>
    <col min="8193" max="8193" width="3.44140625" style="212" customWidth="1"/>
    <col min="8194" max="8194" width="17.44140625" style="212" customWidth="1"/>
    <col min="8195" max="8195" width="11.33203125" style="212" customWidth="1"/>
    <col min="8196" max="8196" width="5" style="212" customWidth="1"/>
    <col min="8197" max="8197" width="5.21875" style="212" customWidth="1"/>
    <col min="8198" max="8198" width="4.6640625" style="212" customWidth="1"/>
    <col min="8199" max="8199" width="6.109375" style="212" customWidth="1"/>
    <col min="8200" max="8203" width="4.6640625" style="212" customWidth="1"/>
    <col min="8204" max="8206" width="5" style="212" customWidth="1"/>
    <col min="8207" max="8207" width="3.33203125" style="212" customWidth="1"/>
    <col min="8208" max="8208" width="2.6640625" style="212" customWidth="1"/>
    <col min="8209" max="8209" width="3.33203125" style="212" customWidth="1"/>
    <col min="8210" max="8210" width="2.6640625" style="212" customWidth="1"/>
    <col min="8211" max="8211" width="3.33203125" style="212" customWidth="1"/>
    <col min="8212" max="8212" width="2.6640625" style="212" customWidth="1"/>
    <col min="8213" max="8213" width="3.33203125" style="212" customWidth="1"/>
    <col min="8214" max="8214" width="2.6640625" style="212" customWidth="1"/>
    <col min="8215" max="8215" width="3.33203125" style="212" customWidth="1"/>
    <col min="8216" max="8216" width="2.6640625" style="212" customWidth="1"/>
    <col min="8217" max="8217" width="3.33203125" style="212" customWidth="1"/>
    <col min="8218" max="8218" width="2.6640625" style="212" customWidth="1"/>
    <col min="8219" max="8219" width="3.33203125" style="212" customWidth="1"/>
    <col min="8220" max="8220" width="2.6640625" style="212" customWidth="1"/>
    <col min="8221" max="8221" width="3.33203125" style="212" customWidth="1"/>
    <col min="8222" max="8222" width="2.6640625" style="212" customWidth="1"/>
    <col min="8223" max="8223" width="3.33203125" style="212" customWidth="1"/>
    <col min="8224" max="8224" width="2.6640625" style="212" customWidth="1"/>
    <col min="8225" max="8225" width="3.33203125" style="212" customWidth="1"/>
    <col min="8226" max="8226" width="2.6640625" style="212" customWidth="1"/>
    <col min="8227" max="8227" width="3.33203125" style="212" customWidth="1"/>
    <col min="8228" max="8228" width="2.6640625" style="212" customWidth="1"/>
    <col min="8229" max="8229" width="2.44140625" style="212" customWidth="1"/>
    <col min="8230" max="8230" width="2.33203125" style="212" customWidth="1"/>
    <col min="8231" max="8231" width="2.44140625" style="212" customWidth="1"/>
    <col min="8232" max="8242" width="4.109375" style="212" customWidth="1"/>
    <col min="8243" max="8243" width="2.44140625" style="212" customWidth="1"/>
    <col min="8244" max="8254" width="4.109375" style="212" customWidth="1"/>
    <col min="8255" max="8255" width="5.88671875" style="212" customWidth="1"/>
    <col min="8256" max="8257" width="6.44140625" style="212" customWidth="1"/>
    <col min="8258" max="8258" width="6.6640625" style="212" customWidth="1"/>
    <col min="8259" max="8448" width="9.109375" style="212"/>
    <col min="8449" max="8449" width="3.44140625" style="212" customWidth="1"/>
    <col min="8450" max="8450" width="17.44140625" style="212" customWidth="1"/>
    <col min="8451" max="8451" width="11.33203125" style="212" customWidth="1"/>
    <col min="8452" max="8452" width="5" style="212" customWidth="1"/>
    <col min="8453" max="8453" width="5.21875" style="212" customWidth="1"/>
    <col min="8454" max="8454" width="4.6640625" style="212" customWidth="1"/>
    <col min="8455" max="8455" width="6.109375" style="212" customWidth="1"/>
    <col min="8456" max="8459" width="4.6640625" style="212" customWidth="1"/>
    <col min="8460" max="8462" width="5" style="212" customWidth="1"/>
    <col min="8463" max="8463" width="3.33203125" style="212" customWidth="1"/>
    <col min="8464" max="8464" width="2.6640625" style="212" customWidth="1"/>
    <col min="8465" max="8465" width="3.33203125" style="212" customWidth="1"/>
    <col min="8466" max="8466" width="2.6640625" style="212" customWidth="1"/>
    <col min="8467" max="8467" width="3.33203125" style="212" customWidth="1"/>
    <col min="8468" max="8468" width="2.6640625" style="212" customWidth="1"/>
    <col min="8469" max="8469" width="3.33203125" style="212" customWidth="1"/>
    <col min="8470" max="8470" width="2.6640625" style="212" customWidth="1"/>
    <col min="8471" max="8471" width="3.33203125" style="212" customWidth="1"/>
    <col min="8472" max="8472" width="2.6640625" style="212" customWidth="1"/>
    <col min="8473" max="8473" width="3.33203125" style="212" customWidth="1"/>
    <col min="8474" max="8474" width="2.6640625" style="212" customWidth="1"/>
    <col min="8475" max="8475" width="3.33203125" style="212" customWidth="1"/>
    <col min="8476" max="8476" width="2.6640625" style="212" customWidth="1"/>
    <col min="8477" max="8477" width="3.33203125" style="212" customWidth="1"/>
    <col min="8478" max="8478" width="2.6640625" style="212" customWidth="1"/>
    <col min="8479" max="8479" width="3.33203125" style="212" customWidth="1"/>
    <col min="8480" max="8480" width="2.6640625" style="212" customWidth="1"/>
    <col min="8481" max="8481" width="3.33203125" style="212" customWidth="1"/>
    <col min="8482" max="8482" width="2.6640625" style="212" customWidth="1"/>
    <col min="8483" max="8483" width="3.33203125" style="212" customWidth="1"/>
    <col min="8484" max="8484" width="2.6640625" style="212" customWidth="1"/>
    <col min="8485" max="8485" width="2.44140625" style="212" customWidth="1"/>
    <col min="8486" max="8486" width="2.33203125" style="212" customWidth="1"/>
    <col min="8487" max="8487" width="2.44140625" style="212" customWidth="1"/>
    <col min="8488" max="8498" width="4.109375" style="212" customWidth="1"/>
    <col min="8499" max="8499" width="2.44140625" style="212" customWidth="1"/>
    <col min="8500" max="8510" width="4.109375" style="212" customWidth="1"/>
    <col min="8511" max="8511" width="5.88671875" style="212" customWidth="1"/>
    <col min="8512" max="8513" width="6.44140625" style="212" customWidth="1"/>
    <col min="8514" max="8514" width="6.6640625" style="212" customWidth="1"/>
    <col min="8515" max="8704" width="9.109375" style="212"/>
    <col min="8705" max="8705" width="3.44140625" style="212" customWidth="1"/>
    <col min="8706" max="8706" width="17.44140625" style="212" customWidth="1"/>
    <col min="8707" max="8707" width="11.33203125" style="212" customWidth="1"/>
    <col min="8708" max="8708" width="5" style="212" customWidth="1"/>
    <col min="8709" max="8709" width="5.21875" style="212" customWidth="1"/>
    <col min="8710" max="8710" width="4.6640625" style="212" customWidth="1"/>
    <col min="8711" max="8711" width="6.109375" style="212" customWidth="1"/>
    <col min="8712" max="8715" width="4.6640625" style="212" customWidth="1"/>
    <col min="8716" max="8718" width="5" style="212" customWidth="1"/>
    <col min="8719" max="8719" width="3.33203125" style="212" customWidth="1"/>
    <col min="8720" max="8720" width="2.6640625" style="212" customWidth="1"/>
    <col min="8721" max="8721" width="3.33203125" style="212" customWidth="1"/>
    <col min="8722" max="8722" width="2.6640625" style="212" customWidth="1"/>
    <col min="8723" max="8723" width="3.33203125" style="212" customWidth="1"/>
    <col min="8724" max="8724" width="2.6640625" style="212" customWidth="1"/>
    <col min="8725" max="8725" width="3.33203125" style="212" customWidth="1"/>
    <col min="8726" max="8726" width="2.6640625" style="212" customWidth="1"/>
    <col min="8727" max="8727" width="3.33203125" style="212" customWidth="1"/>
    <col min="8728" max="8728" width="2.6640625" style="212" customWidth="1"/>
    <col min="8729" max="8729" width="3.33203125" style="212" customWidth="1"/>
    <col min="8730" max="8730" width="2.6640625" style="212" customWidth="1"/>
    <col min="8731" max="8731" width="3.33203125" style="212" customWidth="1"/>
    <col min="8732" max="8732" width="2.6640625" style="212" customWidth="1"/>
    <col min="8733" max="8733" width="3.33203125" style="212" customWidth="1"/>
    <col min="8734" max="8734" width="2.6640625" style="212" customWidth="1"/>
    <col min="8735" max="8735" width="3.33203125" style="212" customWidth="1"/>
    <col min="8736" max="8736" width="2.6640625" style="212" customWidth="1"/>
    <col min="8737" max="8737" width="3.33203125" style="212" customWidth="1"/>
    <col min="8738" max="8738" width="2.6640625" style="212" customWidth="1"/>
    <col min="8739" max="8739" width="3.33203125" style="212" customWidth="1"/>
    <col min="8740" max="8740" width="2.6640625" style="212" customWidth="1"/>
    <col min="8741" max="8741" width="2.44140625" style="212" customWidth="1"/>
    <col min="8742" max="8742" width="2.33203125" style="212" customWidth="1"/>
    <col min="8743" max="8743" width="2.44140625" style="212" customWidth="1"/>
    <col min="8744" max="8754" width="4.109375" style="212" customWidth="1"/>
    <col min="8755" max="8755" width="2.44140625" style="212" customWidth="1"/>
    <col min="8756" max="8766" width="4.109375" style="212" customWidth="1"/>
    <col min="8767" max="8767" width="5.88671875" style="212" customWidth="1"/>
    <col min="8768" max="8769" width="6.44140625" style="212" customWidth="1"/>
    <col min="8770" max="8770" width="6.6640625" style="212" customWidth="1"/>
    <col min="8771" max="8960" width="9.109375" style="212"/>
    <col min="8961" max="8961" width="3.44140625" style="212" customWidth="1"/>
    <col min="8962" max="8962" width="17.44140625" style="212" customWidth="1"/>
    <col min="8963" max="8963" width="11.33203125" style="212" customWidth="1"/>
    <col min="8964" max="8964" width="5" style="212" customWidth="1"/>
    <col min="8965" max="8965" width="5.21875" style="212" customWidth="1"/>
    <col min="8966" max="8966" width="4.6640625" style="212" customWidth="1"/>
    <col min="8967" max="8967" width="6.109375" style="212" customWidth="1"/>
    <col min="8968" max="8971" width="4.6640625" style="212" customWidth="1"/>
    <col min="8972" max="8974" width="5" style="212" customWidth="1"/>
    <col min="8975" max="8975" width="3.33203125" style="212" customWidth="1"/>
    <col min="8976" max="8976" width="2.6640625" style="212" customWidth="1"/>
    <col min="8977" max="8977" width="3.33203125" style="212" customWidth="1"/>
    <col min="8978" max="8978" width="2.6640625" style="212" customWidth="1"/>
    <col min="8979" max="8979" width="3.33203125" style="212" customWidth="1"/>
    <col min="8980" max="8980" width="2.6640625" style="212" customWidth="1"/>
    <col min="8981" max="8981" width="3.33203125" style="212" customWidth="1"/>
    <col min="8982" max="8982" width="2.6640625" style="212" customWidth="1"/>
    <col min="8983" max="8983" width="3.33203125" style="212" customWidth="1"/>
    <col min="8984" max="8984" width="2.6640625" style="212" customWidth="1"/>
    <col min="8985" max="8985" width="3.33203125" style="212" customWidth="1"/>
    <col min="8986" max="8986" width="2.6640625" style="212" customWidth="1"/>
    <col min="8987" max="8987" width="3.33203125" style="212" customWidth="1"/>
    <col min="8988" max="8988" width="2.6640625" style="212" customWidth="1"/>
    <col min="8989" max="8989" width="3.33203125" style="212" customWidth="1"/>
    <col min="8990" max="8990" width="2.6640625" style="212" customWidth="1"/>
    <col min="8991" max="8991" width="3.33203125" style="212" customWidth="1"/>
    <col min="8992" max="8992" width="2.6640625" style="212" customWidth="1"/>
    <col min="8993" max="8993" width="3.33203125" style="212" customWidth="1"/>
    <col min="8994" max="8994" width="2.6640625" style="212" customWidth="1"/>
    <col min="8995" max="8995" width="3.33203125" style="212" customWidth="1"/>
    <col min="8996" max="8996" width="2.6640625" style="212" customWidth="1"/>
    <col min="8997" max="8997" width="2.44140625" style="212" customWidth="1"/>
    <col min="8998" max="8998" width="2.33203125" style="212" customWidth="1"/>
    <col min="8999" max="8999" width="2.44140625" style="212" customWidth="1"/>
    <col min="9000" max="9010" width="4.109375" style="212" customWidth="1"/>
    <col min="9011" max="9011" width="2.44140625" style="212" customWidth="1"/>
    <col min="9012" max="9022" width="4.109375" style="212" customWidth="1"/>
    <col min="9023" max="9023" width="5.88671875" style="212" customWidth="1"/>
    <col min="9024" max="9025" width="6.44140625" style="212" customWidth="1"/>
    <col min="9026" max="9026" width="6.6640625" style="212" customWidth="1"/>
    <col min="9027" max="9216" width="9.109375" style="212"/>
    <col min="9217" max="9217" width="3.44140625" style="212" customWidth="1"/>
    <col min="9218" max="9218" width="17.44140625" style="212" customWidth="1"/>
    <col min="9219" max="9219" width="11.33203125" style="212" customWidth="1"/>
    <col min="9220" max="9220" width="5" style="212" customWidth="1"/>
    <col min="9221" max="9221" width="5.21875" style="212" customWidth="1"/>
    <col min="9222" max="9222" width="4.6640625" style="212" customWidth="1"/>
    <col min="9223" max="9223" width="6.109375" style="212" customWidth="1"/>
    <col min="9224" max="9227" width="4.6640625" style="212" customWidth="1"/>
    <col min="9228" max="9230" width="5" style="212" customWidth="1"/>
    <col min="9231" max="9231" width="3.33203125" style="212" customWidth="1"/>
    <col min="9232" max="9232" width="2.6640625" style="212" customWidth="1"/>
    <col min="9233" max="9233" width="3.33203125" style="212" customWidth="1"/>
    <col min="9234" max="9234" width="2.6640625" style="212" customWidth="1"/>
    <col min="9235" max="9235" width="3.33203125" style="212" customWidth="1"/>
    <col min="9236" max="9236" width="2.6640625" style="212" customWidth="1"/>
    <col min="9237" max="9237" width="3.33203125" style="212" customWidth="1"/>
    <col min="9238" max="9238" width="2.6640625" style="212" customWidth="1"/>
    <col min="9239" max="9239" width="3.33203125" style="212" customWidth="1"/>
    <col min="9240" max="9240" width="2.6640625" style="212" customWidth="1"/>
    <col min="9241" max="9241" width="3.33203125" style="212" customWidth="1"/>
    <col min="9242" max="9242" width="2.6640625" style="212" customWidth="1"/>
    <col min="9243" max="9243" width="3.33203125" style="212" customWidth="1"/>
    <col min="9244" max="9244" width="2.6640625" style="212" customWidth="1"/>
    <col min="9245" max="9245" width="3.33203125" style="212" customWidth="1"/>
    <col min="9246" max="9246" width="2.6640625" style="212" customWidth="1"/>
    <col min="9247" max="9247" width="3.33203125" style="212" customWidth="1"/>
    <col min="9248" max="9248" width="2.6640625" style="212" customWidth="1"/>
    <col min="9249" max="9249" width="3.33203125" style="212" customWidth="1"/>
    <col min="9250" max="9250" width="2.6640625" style="212" customWidth="1"/>
    <col min="9251" max="9251" width="3.33203125" style="212" customWidth="1"/>
    <col min="9252" max="9252" width="2.6640625" style="212" customWidth="1"/>
    <col min="9253" max="9253" width="2.44140625" style="212" customWidth="1"/>
    <col min="9254" max="9254" width="2.33203125" style="212" customWidth="1"/>
    <col min="9255" max="9255" width="2.44140625" style="212" customWidth="1"/>
    <col min="9256" max="9266" width="4.109375" style="212" customWidth="1"/>
    <col min="9267" max="9267" width="2.44140625" style="212" customWidth="1"/>
    <col min="9268" max="9278" width="4.109375" style="212" customWidth="1"/>
    <col min="9279" max="9279" width="5.88671875" style="212" customWidth="1"/>
    <col min="9280" max="9281" width="6.44140625" style="212" customWidth="1"/>
    <col min="9282" max="9282" width="6.6640625" style="212" customWidth="1"/>
    <col min="9283" max="9472" width="9.109375" style="212"/>
    <col min="9473" max="9473" width="3.44140625" style="212" customWidth="1"/>
    <col min="9474" max="9474" width="17.44140625" style="212" customWidth="1"/>
    <col min="9475" max="9475" width="11.33203125" style="212" customWidth="1"/>
    <col min="9476" max="9476" width="5" style="212" customWidth="1"/>
    <col min="9477" max="9477" width="5.21875" style="212" customWidth="1"/>
    <col min="9478" max="9478" width="4.6640625" style="212" customWidth="1"/>
    <col min="9479" max="9479" width="6.109375" style="212" customWidth="1"/>
    <col min="9480" max="9483" width="4.6640625" style="212" customWidth="1"/>
    <col min="9484" max="9486" width="5" style="212" customWidth="1"/>
    <col min="9487" max="9487" width="3.33203125" style="212" customWidth="1"/>
    <col min="9488" max="9488" width="2.6640625" style="212" customWidth="1"/>
    <col min="9489" max="9489" width="3.33203125" style="212" customWidth="1"/>
    <col min="9490" max="9490" width="2.6640625" style="212" customWidth="1"/>
    <col min="9491" max="9491" width="3.33203125" style="212" customWidth="1"/>
    <col min="9492" max="9492" width="2.6640625" style="212" customWidth="1"/>
    <col min="9493" max="9493" width="3.33203125" style="212" customWidth="1"/>
    <col min="9494" max="9494" width="2.6640625" style="212" customWidth="1"/>
    <col min="9495" max="9495" width="3.33203125" style="212" customWidth="1"/>
    <col min="9496" max="9496" width="2.6640625" style="212" customWidth="1"/>
    <col min="9497" max="9497" width="3.33203125" style="212" customWidth="1"/>
    <col min="9498" max="9498" width="2.6640625" style="212" customWidth="1"/>
    <col min="9499" max="9499" width="3.33203125" style="212" customWidth="1"/>
    <col min="9500" max="9500" width="2.6640625" style="212" customWidth="1"/>
    <col min="9501" max="9501" width="3.33203125" style="212" customWidth="1"/>
    <col min="9502" max="9502" width="2.6640625" style="212" customWidth="1"/>
    <col min="9503" max="9503" width="3.33203125" style="212" customWidth="1"/>
    <col min="9504" max="9504" width="2.6640625" style="212" customWidth="1"/>
    <col min="9505" max="9505" width="3.33203125" style="212" customWidth="1"/>
    <col min="9506" max="9506" width="2.6640625" style="212" customWidth="1"/>
    <col min="9507" max="9507" width="3.33203125" style="212" customWidth="1"/>
    <col min="9508" max="9508" width="2.6640625" style="212" customWidth="1"/>
    <col min="9509" max="9509" width="2.44140625" style="212" customWidth="1"/>
    <col min="9510" max="9510" width="2.33203125" style="212" customWidth="1"/>
    <col min="9511" max="9511" width="2.44140625" style="212" customWidth="1"/>
    <col min="9512" max="9522" width="4.109375" style="212" customWidth="1"/>
    <col min="9523" max="9523" width="2.44140625" style="212" customWidth="1"/>
    <col min="9524" max="9534" width="4.109375" style="212" customWidth="1"/>
    <col min="9535" max="9535" width="5.88671875" style="212" customWidth="1"/>
    <col min="9536" max="9537" width="6.44140625" style="212" customWidth="1"/>
    <col min="9538" max="9538" width="6.6640625" style="212" customWidth="1"/>
    <col min="9539" max="9728" width="9.109375" style="212"/>
    <col min="9729" max="9729" width="3.44140625" style="212" customWidth="1"/>
    <col min="9730" max="9730" width="17.44140625" style="212" customWidth="1"/>
    <col min="9731" max="9731" width="11.33203125" style="212" customWidth="1"/>
    <col min="9732" max="9732" width="5" style="212" customWidth="1"/>
    <col min="9733" max="9733" width="5.21875" style="212" customWidth="1"/>
    <col min="9734" max="9734" width="4.6640625" style="212" customWidth="1"/>
    <col min="9735" max="9735" width="6.109375" style="212" customWidth="1"/>
    <col min="9736" max="9739" width="4.6640625" style="212" customWidth="1"/>
    <col min="9740" max="9742" width="5" style="212" customWidth="1"/>
    <col min="9743" max="9743" width="3.33203125" style="212" customWidth="1"/>
    <col min="9744" max="9744" width="2.6640625" style="212" customWidth="1"/>
    <col min="9745" max="9745" width="3.33203125" style="212" customWidth="1"/>
    <col min="9746" max="9746" width="2.6640625" style="212" customWidth="1"/>
    <col min="9747" max="9747" width="3.33203125" style="212" customWidth="1"/>
    <col min="9748" max="9748" width="2.6640625" style="212" customWidth="1"/>
    <col min="9749" max="9749" width="3.33203125" style="212" customWidth="1"/>
    <col min="9750" max="9750" width="2.6640625" style="212" customWidth="1"/>
    <col min="9751" max="9751" width="3.33203125" style="212" customWidth="1"/>
    <col min="9752" max="9752" width="2.6640625" style="212" customWidth="1"/>
    <col min="9753" max="9753" width="3.33203125" style="212" customWidth="1"/>
    <col min="9754" max="9754" width="2.6640625" style="212" customWidth="1"/>
    <col min="9755" max="9755" width="3.33203125" style="212" customWidth="1"/>
    <col min="9756" max="9756" width="2.6640625" style="212" customWidth="1"/>
    <col min="9757" max="9757" width="3.33203125" style="212" customWidth="1"/>
    <col min="9758" max="9758" width="2.6640625" style="212" customWidth="1"/>
    <col min="9759" max="9759" width="3.33203125" style="212" customWidth="1"/>
    <col min="9760" max="9760" width="2.6640625" style="212" customWidth="1"/>
    <col min="9761" max="9761" width="3.33203125" style="212" customWidth="1"/>
    <col min="9762" max="9762" width="2.6640625" style="212" customWidth="1"/>
    <col min="9763" max="9763" width="3.33203125" style="212" customWidth="1"/>
    <col min="9764" max="9764" width="2.6640625" style="212" customWidth="1"/>
    <col min="9765" max="9765" width="2.44140625" style="212" customWidth="1"/>
    <col min="9766" max="9766" width="2.33203125" style="212" customWidth="1"/>
    <col min="9767" max="9767" width="2.44140625" style="212" customWidth="1"/>
    <col min="9768" max="9778" width="4.109375" style="212" customWidth="1"/>
    <col min="9779" max="9779" width="2.44140625" style="212" customWidth="1"/>
    <col min="9780" max="9790" width="4.109375" style="212" customWidth="1"/>
    <col min="9791" max="9791" width="5.88671875" style="212" customWidth="1"/>
    <col min="9792" max="9793" width="6.44140625" style="212" customWidth="1"/>
    <col min="9794" max="9794" width="6.6640625" style="212" customWidth="1"/>
    <col min="9795" max="9984" width="9.109375" style="212"/>
    <col min="9985" max="9985" width="3.44140625" style="212" customWidth="1"/>
    <col min="9986" max="9986" width="17.44140625" style="212" customWidth="1"/>
    <col min="9987" max="9987" width="11.33203125" style="212" customWidth="1"/>
    <col min="9988" max="9988" width="5" style="212" customWidth="1"/>
    <col min="9989" max="9989" width="5.21875" style="212" customWidth="1"/>
    <col min="9990" max="9990" width="4.6640625" style="212" customWidth="1"/>
    <col min="9991" max="9991" width="6.109375" style="212" customWidth="1"/>
    <col min="9992" max="9995" width="4.6640625" style="212" customWidth="1"/>
    <col min="9996" max="9998" width="5" style="212" customWidth="1"/>
    <col min="9999" max="9999" width="3.33203125" style="212" customWidth="1"/>
    <col min="10000" max="10000" width="2.6640625" style="212" customWidth="1"/>
    <col min="10001" max="10001" width="3.33203125" style="212" customWidth="1"/>
    <col min="10002" max="10002" width="2.6640625" style="212" customWidth="1"/>
    <col min="10003" max="10003" width="3.33203125" style="212" customWidth="1"/>
    <col min="10004" max="10004" width="2.6640625" style="212" customWidth="1"/>
    <col min="10005" max="10005" width="3.33203125" style="212" customWidth="1"/>
    <col min="10006" max="10006" width="2.6640625" style="212" customWidth="1"/>
    <col min="10007" max="10007" width="3.33203125" style="212" customWidth="1"/>
    <col min="10008" max="10008" width="2.6640625" style="212" customWidth="1"/>
    <col min="10009" max="10009" width="3.33203125" style="212" customWidth="1"/>
    <col min="10010" max="10010" width="2.6640625" style="212" customWidth="1"/>
    <col min="10011" max="10011" width="3.33203125" style="212" customWidth="1"/>
    <col min="10012" max="10012" width="2.6640625" style="212" customWidth="1"/>
    <col min="10013" max="10013" width="3.33203125" style="212" customWidth="1"/>
    <col min="10014" max="10014" width="2.6640625" style="212" customWidth="1"/>
    <col min="10015" max="10015" width="3.33203125" style="212" customWidth="1"/>
    <col min="10016" max="10016" width="2.6640625" style="212" customWidth="1"/>
    <col min="10017" max="10017" width="3.33203125" style="212" customWidth="1"/>
    <col min="10018" max="10018" width="2.6640625" style="212" customWidth="1"/>
    <col min="10019" max="10019" width="3.33203125" style="212" customWidth="1"/>
    <col min="10020" max="10020" width="2.6640625" style="212" customWidth="1"/>
    <col min="10021" max="10021" width="2.44140625" style="212" customWidth="1"/>
    <col min="10022" max="10022" width="2.33203125" style="212" customWidth="1"/>
    <col min="10023" max="10023" width="2.44140625" style="212" customWidth="1"/>
    <col min="10024" max="10034" width="4.109375" style="212" customWidth="1"/>
    <col min="10035" max="10035" width="2.44140625" style="212" customWidth="1"/>
    <col min="10036" max="10046" width="4.109375" style="212" customWidth="1"/>
    <col min="10047" max="10047" width="5.88671875" style="212" customWidth="1"/>
    <col min="10048" max="10049" width="6.44140625" style="212" customWidth="1"/>
    <col min="10050" max="10050" width="6.6640625" style="212" customWidth="1"/>
    <col min="10051" max="10240" width="9.109375" style="212"/>
    <col min="10241" max="10241" width="3.44140625" style="212" customWidth="1"/>
    <col min="10242" max="10242" width="17.44140625" style="212" customWidth="1"/>
    <col min="10243" max="10243" width="11.33203125" style="212" customWidth="1"/>
    <col min="10244" max="10244" width="5" style="212" customWidth="1"/>
    <col min="10245" max="10245" width="5.21875" style="212" customWidth="1"/>
    <col min="10246" max="10246" width="4.6640625" style="212" customWidth="1"/>
    <col min="10247" max="10247" width="6.109375" style="212" customWidth="1"/>
    <col min="10248" max="10251" width="4.6640625" style="212" customWidth="1"/>
    <col min="10252" max="10254" width="5" style="212" customWidth="1"/>
    <col min="10255" max="10255" width="3.33203125" style="212" customWidth="1"/>
    <col min="10256" max="10256" width="2.6640625" style="212" customWidth="1"/>
    <col min="10257" max="10257" width="3.33203125" style="212" customWidth="1"/>
    <col min="10258" max="10258" width="2.6640625" style="212" customWidth="1"/>
    <col min="10259" max="10259" width="3.33203125" style="212" customWidth="1"/>
    <col min="10260" max="10260" width="2.6640625" style="212" customWidth="1"/>
    <col min="10261" max="10261" width="3.33203125" style="212" customWidth="1"/>
    <col min="10262" max="10262" width="2.6640625" style="212" customWidth="1"/>
    <col min="10263" max="10263" width="3.33203125" style="212" customWidth="1"/>
    <col min="10264" max="10264" width="2.6640625" style="212" customWidth="1"/>
    <col min="10265" max="10265" width="3.33203125" style="212" customWidth="1"/>
    <col min="10266" max="10266" width="2.6640625" style="212" customWidth="1"/>
    <col min="10267" max="10267" width="3.33203125" style="212" customWidth="1"/>
    <col min="10268" max="10268" width="2.6640625" style="212" customWidth="1"/>
    <col min="10269" max="10269" width="3.33203125" style="212" customWidth="1"/>
    <col min="10270" max="10270" width="2.6640625" style="212" customWidth="1"/>
    <col min="10271" max="10271" width="3.33203125" style="212" customWidth="1"/>
    <col min="10272" max="10272" width="2.6640625" style="212" customWidth="1"/>
    <col min="10273" max="10273" width="3.33203125" style="212" customWidth="1"/>
    <col min="10274" max="10274" width="2.6640625" style="212" customWidth="1"/>
    <col min="10275" max="10275" width="3.33203125" style="212" customWidth="1"/>
    <col min="10276" max="10276" width="2.6640625" style="212" customWidth="1"/>
    <col min="10277" max="10277" width="2.44140625" style="212" customWidth="1"/>
    <col min="10278" max="10278" width="2.33203125" style="212" customWidth="1"/>
    <col min="10279" max="10279" width="2.44140625" style="212" customWidth="1"/>
    <col min="10280" max="10290" width="4.109375" style="212" customWidth="1"/>
    <col min="10291" max="10291" width="2.44140625" style="212" customWidth="1"/>
    <col min="10292" max="10302" width="4.109375" style="212" customWidth="1"/>
    <col min="10303" max="10303" width="5.88671875" style="212" customWidth="1"/>
    <col min="10304" max="10305" width="6.44140625" style="212" customWidth="1"/>
    <col min="10306" max="10306" width="6.6640625" style="212" customWidth="1"/>
    <col min="10307" max="10496" width="9.109375" style="212"/>
    <col min="10497" max="10497" width="3.44140625" style="212" customWidth="1"/>
    <col min="10498" max="10498" width="17.44140625" style="212" customWidth="1"/>
    <col min="10499" max="10499" width="11.33203125" style="212" customWidth="1"/>
    <col min="10500" max="10500" width="5" style="212" customWidth="1"/>
    <col min="10501" max="10501" width="5.21875" style="212" customWidth="1"/>
    <col min="10502" max="10502" width="4.6640625" style="212" customWidth="1"/>
    <col min="10503" max="10503" width="6.109375" style="212" customWidth="1"/>
    <col min="10504" max="10507" width="4.6640625" style="212" customWidth="1"/>
    <col min="10508" max="10510" width="5" style="212" customWidth="1"/>
    <col min="10511" max="10511" width="3.33203125" style="212" customWidth="1"/>
    <col min="10512" max="10512" width="2.6640625" style="212" customWidth="1"/>
    <col min="10513" max="10513" width="3.33203125" style="212" customWidth="1"/>
    <col min="10514" max="10514" width="2.6640625" style="212" customWidth="1"/>
    <col min="10515" max="10515" width="3.33203125" style="212" customWidth="1"/>
    <col min="10516" max="10516" width="2.6640625" style="212" customWidth="1"/>
    <col min="10517" max="10517" width="3.33203125" style="212" customWidth="1"/>
    <col min="10518" max="10518" width="2.6640625" style="212" customWidth="1"/>
    <col min="10519" max="10519" width="3.33203125" style="212" customWidth="1"/>
    <col min="10520" max="10520" width="2.6640625" style="212" customWidth="1"/>
    <col min="10521" max="10521" width="3.33203125" style="212" customWidth="1"/>
    <col min="10522" max="10522" width="2.6640625" style="212" customWidth="1"/>
    <col min="10523" max="10523" width="3.33203125" style="212" customWidth="1"/>
    <col min="10524" max="10524" width="2.6640625" style="212" customWidth="1"/>
    <col min="10525" max="10525" width="3.33203125" style="212" customWidth="1"/>
    <col min="10526" max="10526" width="2.6640625" style="212" customWidth="1"/>
    <col min="10527" max="10527" width="3.33203125" style="212" customWidth="1"/>
    <col min="10528" max="10528" width="2.6640625" style="212" customWidth="1"/>
    <col min="10529" max="10529" width="3.33203125" style="212" customWidth="1"/>
    <col min="10530" max="10530" width="2.6640625" style="212" customWidth="1"/>
    <col min="10531" max="10531" width="3.33203125" style="212" customWidth="1"/>
    <col min="10532" max="10532" width="2.6640625" style="212" customWidth="1"/>
    <col min="10533" max="10533" width="2.44140625" style="212" customWidth="1"/>
    <col min="10534" max="10534" width="2.33203125" style="212" customWidth="1"/>
    <col min="10535" max="10535" width="2.44140625" style="212" customWidth="1"/>
    <col min="10536" max="10546" width="4.109375" style="212" customWidth="1"/>
    <col min="10547" max="10547" width="2.44140625" style="212" customWidth="1"/>
    <col min="10548" max="10558" width="4.109375" style="212" customWidth="1"/>
    <col min="10559" max="10559" width="5.88671875" style="212" customWidth="1"/>
    <col min="10560" max="10561" width="6.44140625" style="212" customWidth="1"/>
    <col min="10562" max="10562" width="6.6640625" style="212" customWidth="1"/>
    <col min="10563" max="10752" width="9.109375" style="212"/>
    <col min="10753" max="10753" width="3.44140625" style="212" customWidth="1"/>
    <col min="10754" max="10754" width="17.44140625" style="212" customWidth="1"/>
    <col min="10755" max="10755" width="11.33203125" style="212" customWidth="1"/>
    <col min="10756" max="10756" width="5" style="212" customWidth="1"/>
    <col min="10757" max="10757" width="5.21875" style="212" customWidth="1"/>
    <col min="10758" max="10758" width="4.6640625" style="212" customWidth="1"/>
    <col min="10759" max="10759" width="6.109375" style="212" customWidth="1"/>
    <col min="10760" max="10763" width="4.6640625" style="212" customWidth="1"/>
    <col min="10764" max="10766" width="5" style="212" customWidth="1"/>
    <col min="10767" max="10767" width="3.33203125" style="212" customWidth="1"/>
    <col min="10768" max="10768" width="2.6640625" style="212" customWidth="1"/>
    <col min="10769" max="10769" width="3.33203125" style="212" customWidth="1"/>
    <col min="10770" max="10770" width="2.6640625" style="212" customWidth="1"/>
    <col min="10771" max="10771" width="3.33203125" style="212" customWidth="1"/>
    <col min="10772" max="10772" width="2.6640625" style="212" customWidth="1"/>
    <col min="10773" max="10773" width="3.33203125" style="212" customWidth="1"/>
    <col min="10774" max="10774" width="2.6640625" style="212" customWidth="1"/>
    <col min="10775" max="10775" width="3.33203125" style="212" customWidth="1"/>
    <col min="10776" max="10776" width="2.6640625" style="212" customWidth="1"/>
    <col min="10777" max="10777" width="3.33203125" style="212" customWidth="1"/>
    <col min="10778" max="10778" width="2.6640625" style="212" customWidth="1"/>
    <col min="10779" max="10779" width="3.33203125" style="212" customWidth="1"/>
    <col min="10780" max="10780" width="2.6640625" style="212" customWidth="1"/>
    <col min="10781" max="10781" width="3.33203125" style="212" customWidth="1"/>
    <col min="10782" max="10782" width="2.6640625" style="212" customWidth="1"/>
    <col min="10783" max="10783" width="3.33203125" style="212" customWidth="1"/>
    <col min="10784" max="10784" width="2.6640625" style="212" customWidth="1"/>
    <col min="10785" max="10785" width="3.33203125" style="212" customWidth="1"/>
    <col min="10786" max="10786" width="2.6640625" style="212" customWidth="1"/>
    <col min="10787" max="10787" width="3.33203125" style="212" customWidth="1"/>
    <col min="10788" max="10788" width="2.6640625" style="212" customWidth="1"/>
    <col min="10789" max="10789" width="2.44140625" style="212" customWidth="1"/>
    <col min="10790" max="10790" width="2.33203125" style="212" customWidth="1"/>
    <col min="10791" max="10791" width="2.44140625" style="212" customWidth="1"/>
    <col min="10792" max="10802" width="4.109375" style="212" customWidth="1"/>
    <col min="10803" max="10803" width="2.44140625" style="212" customWidth="1"/>
    <col min="10804" max="10814" width="4.109375" style="212" customWidth="1"/>
    <col min="10815" max="10815" width="5.88671875" style="212" customWidth="1"/>
    <col min="10816" max="10817" width="6.44140625" style="212" customWidth="1"/>
    <col min="10818" max="10818" width="6.6640625" style="212" customWidth="1"/>
    <col min="10819" max="11008" width="9.109375" style="212"/>
    <col min="11009" max="11009" width="3.44140625" style="212" customWidth="1"/>
    <col min="11010" max="11010" width="17.44140625" style="212" customWidth="1"/>
    <col min="11011" max="11011" width="11.33203125" style="212" customWidth="1"/>
    <col min="11012" max="11012" width="5" style="212" customWidth="1"/>
    <col min="11013" max="11013" width="5.21875" style="212" customWidth="1"/>
    <col min="11014" max="11014" width="4.6640625" style="212" customWidth="1"/>
    <col min="11015" max="11015" width="6.109375" style="212" customWidth="1"/>
    <col min="11016" max="11019" width="4.6640625" style="212" customWidth="1"/>
    <col min="11020" max="11022" width="5" style="212" customWidth="1"/>
    <col min="11023" max="11023" width="3.33203125" style="212" customWidth="1"/>
    <col min="11024" max="11024" width="2.6640625" style="212" customWidth="1"/>
    <col min="11025" max="11025" width="3.33203125" style="212" customWidth="1"/>
    <col min="11026" max="11026" width="2.6640625" style="212" customWidth="1"/>
    <col min="11027" max="11027" width="3.33203125" style="212" customWidth="1"/>
    <col min="11028" max="11028" width="2.6640625" style="212" customWidth="1"/>
    <col min="11029" max="11029" width="3.33203125" style="212" customWidth="1"/>
    <col min="11030" max="11030" width="2.6640625" style="212" customWidth="1"/>
    <col min="11031" max="11031" width="3.33203125" style="212" customWidth="1"/>
    <col min="11032" max="11032" width="2.6640625" style="212" customWidth="1"/>
    <col min="11033" max="11033" width="3.33203125" style="212" customWidth="1"/>
    <col min="11034" max="11034" width="2.6640625" style="212" customWidth="1"/>
    <col min="11035" max="11035" width="3.33203125" style="212" customWidth="1"/>
    <col min="11036" max="11036" width="2.6640625" style="212" customWidth="1"/>
    <col min="11037" max="11037" width="3.33203125" style="212" customWidth="1"/>
    <col min="11038" max="11038" width="2.6640625" style="212" customWidth="1"/>
    <col min="11039" max="11039" width="3.33203125" style="212" customWidth="1"/>
    <col min="11040" max="11040" width="2.6640625" style="212" customWidth="1"/>
    <col min="11041" max="11041" width="3.33203125" style="212" customWidth="1"/>
    <col min="11042" max="11042" width="2.6640625" style="212" customWidth="1"/>
    <col min="11043" max="11043" width="3.33203125" style="212" customWidth="1"/>
    <col min="11044" max="11044" width="2.6640625" style="212" customWidth="1"/>
    <col min="11045" max="11045" width="2.44140625" style="212" customWidth="1"/>
    <col min="11046" max="11046" width="2.33203125" style="212" customWidth="1"/>
    <col min="11047" max="11047" width="2.44140625" style="212" customWidth="1"/>
    <col min="11048" max="11058" width="4.109375" style="212" customWidth="1"/>
    <col min="11059" max="11059" width="2.44140625" style="212" customWidth="1"/>
    <col min="11060" max="11070" width="4.109375" style="212" customWidth="1"/>
    <col min="11071" max="11071" width="5.88671875" style="212" customWidth="1"/>
    <col min="11072" max="11073" width="6.44140625" style="212" customWidth="1"/>
    <col min="11074" max="11074" width="6.6640625" style="212" customWidth="1"/>
    <col min="11075" max="11264" width="9.109375" style="212"/>
    <col min="11265" max="11265" width="3.44140625" style="212" customWidth="1"/>
    <col min="11266" max="11266" width="17.44140625" style="212" customWidth="1"/>
    <col min="11267" max="11267" width="11.33203125" style="212" customWidth="1"/>
    <col min="11268" max="11268" width="5" style="212" customWidth="1"/>
    <col min="11269" max="11269" width="5.21875" style="212" customWidth="1"/>
    <col min="11270" max="11270" width="4.6640625" style="212" customWidth="1"/>
    <col min="11271" max="11271" width="6.109375" style="212" customWidth="1"/>
    <col min="11272" max="11275" width="4.6640625" style="212" customWidth="1"/>
    <col min="11276" max="11278" width="5" style="212" customWidth="1"/>
    <col min="11279" max="11279" width="3.33203125" style="212" customWidth="1"/>
    <col min="11280" max="11280" width="2.6640625" style="212" customWidth="1"/>
    <col min="11281" max="11281" width="3.33203125" style="212" customWidth="1"/>
    <col min="11282" max="11282" width="2.6640625" style="212" customWidth="1"/>
    <col min="11283" max="11283" width="3.33203125" style="212" customWidth="1"/>
    <col min="11284" max="11284" width="2.6640625" style="212" customWidth="1"/>
    <col min="11285" max="11285" width="3.33203125" style="212" customWidth="1"/>
    <col min="11286" max="11286" width="2.6640625" style="212" customWidth="1"/>
    <col min="11287" max="11287" width="3.33203125" style="212" customWidth="1"/>
    <col min="11288" max="11288" width="2.6640625" style="212" customWidth="1"/>
    <col min="11289" max="11289" width="3.33203125" style="212" customWidth="1"/>
    <col min="11290" max="11290" width="2.6640625" style="212" customWidth="1"/>
    <col min="11291" max="11291" width="3.33203125" style="212" customWidth="1"/>
    <col min="11292" max="11292" width="2.6640625" style="212" customWidth="1"/>
    <col min="11293" max="11293" width="3.33203125" style="212" customWidth="1"/>
    <col min="11294" max="11294" width="2.6640625" style="212" customWidth="1"/>
    <col min="11295" max="11295" width="3.33203125" style="212" customWidth="1"/>
    <col min="11296" max="11296" width="2.6640625" style="212" customWidth="1"/>
    <col min="11297" max="11297" width="3.33203125" style="212" customWidth="1"/>
    <col min="11298" max="11298" width="2.6640625" style="212" customWidth="1"/>
    <col min="11299" max="11299" width="3.33203125" style="212" customWidth="1"/>
    <col min="11300" max="11300" width="2.6640625" style="212" customWidth="1"/>
    <col min="11301" max="11301" width="2.44140625" style="212" customWidth="1"/>
    <col min="11302" max="11302" width="2.33203125" style="212" customWidth="1"/>
    <col min="11303" max="11303" width="2.44140625" style="212" customWidth="1"/>
    <col min="11304" max="11314" width="4.109375" style="212" customWidth="1"/>
    <col min="11315" max="11315" width="2.44140625" style="212" customWidth="1"/>
    <col min="11316" max="11326" width="4.109375" style="212" customWidth="1"/>
    <col min="11327" max="11327" width="5.88671875" style="212" customWidth="1"/>
    <col min="11328" max="11329" width="6.44140625" style="212" customWidth="1"/>
    <col min="11330" max="11330" width="6.6640625" style="212" customWidth="1"/>
    <col min="11331" max="11520" width="9.109375" style="212"/>
    <col min="11521" max="11521" width="3.44140625" style="212" customWidth="1"/>
    <col min="11522" max="11522" width="17.44140625" style="212" customWidth="1"/>
    <col min="11523" max="11523" width="11.33203125" style="212" customWidth="1"/>
    <col min="11524" max="11524" width="5" style="212" customWidth="1"/>
    <col min="11525" max="11525" width="5.21875" style="212" customWidth="1"/>
    <col min="11526" max="11526" width="4.6640625" style="212" customWidth="1"/>
    <col min="11527" max="11527" width="6.109375" style="212" customWidth="1"/>
    <col min="11528" max="11531" width="4.6640625" style="212" customWidth="1"/>
    <col min="11532" max="11534" width="5" style="212" customWidth="1"/>
    <col min="11535" max="11535" width="3.33203125" style="212" customWidth="1"/>
    <col min="11536" max="11536" width="2.6640625" style="212" customWidth="1"/>
    <col min="11537" max="11537" width="3.33203125" style="212" customWidth="1"/>
    <col min="11538" max="11538" width="2.6640625" style="212" customWidth="1"/>
    <col min="11539" max="11539" width="3.33203125" style="212" customWidth="1"/>
    <col min="11540" max="11540" width="2.6640625" style="212" customWidth="1"/>
    <col min="11541" max="11541" width="3.33203125" style="212" customWidth="1"/>
    <col min="11542" max="11542" width="2.6640625" style="212" customWidth="1"/>
    <col min="11543" max="11543" width="3.33203125" style="212" customWidth="1"/>
    <col min="11544" max="11544" width="2.6640625" style="212" customWidth="1"/>
    <col min="11545" max="11545" width="3.33203125" style="212" customWidth="1"/>
    <col min="11546" max="11546" width="2.6640625" style="212" customWidth="1"/>
    <col min="11547" max="11547" width="3.33203125" style="212" customWidth="1"/>
    <col min="11548" max="11548" width="2.6640625" style="212" customWidth="1"/>
    <col min="11549" max="11549" width="3.33203125" style="212" customWidth="1"/>
    <col min="11550" max="11550" width="2.6640625" style="212" customWidth="1"/>
    <col min="11551" max="11551" width="3.33203125" style="212" customWidth="1"/>
    <col min="11552" max="11552" width="2.6640625" style="212" customWidth="1"/>
    <col min="11553" max="11553" width="3.33203125" style="212" customWidth="1"/>
    <col min="11554" max="11554" width="2.6640625" style="212" customWidth="1"/>
    <col min="11555" max="11555" width="3.33203125" style="212" customWidth="1"/>
    <col min="11556" max="11556" width="2.6640625" style="212" customWidth="1"/>
    <col min="11557" max="11557" width="2.44140625" style="212" customWidth="1"/>
    <col min="11558" max="11558" width="2.33203125" style="212" customWidth="1"/>
    <col min="11559" max="11559" width="2.44140625" style="212" customWidth="1"/>
    <col min="11560" max="11570" width="4.109375" style="212" customWidth="1"/>
    <col min="11571" max="11571" width="2.44140625" style="212" customWidth="1"/>
    <col min="11572" max="11582" width="4.109375" style="212" customWidth="1"/>
    <col min="11583" max="11583" width="5.88671875" style="212" customWidth="1"/>
    <col min="11584" max="11585" width="6.44140625" style="212" customWidth="1"/>
    <col min="11586" max="11586" width="6.6640625" style="212" customWidth="1"/>
    <col min="11587" max="11776" width="9.109375" style="212"/>
    <col min="11777" max="11777" width="3.44140625" style="212" customWidth="1"/>
    <col min="11778" max="11778" width="17.44140625" style="212" customWidth="1"/>
    <col min="11779" max="11779" width="11.33203125" style="212" customWidth="1"/>
    <col min="11780" max="11780" width="5" style="212" customWidth="1"/>
    <col min="11781" max="11781" width="5.21875" style="212" customWidth="1"/>
    <col min="11782" max="11782" width="4.6640625" style="212" customWidth="1"/>
    <col min="11783" max="11783" width="6.109375" style="212" customWidth="1"/>
    <col min="11784" max="11787" width="4.6640625" style="212" customWidth="1"/>
    <col min="11788" max="11790" width="5" style="212" customWidth="1"/>
    <col min="11791" max="11791" width="3.33203125" style="212" customWidth="1"/>
    <col min="11792" max="11792" width="2.6640625" style="212" customWidth="1"/>
    <col min="11793" max="11793" width="3.33203125" style="212" customWidth="1"/>
    <col min="11794" max="11794" width="2.6640625" style="212" customWidth="1"/>
    <col min="11795" max="11795" width="3.33203125" style="212" customWidth="1"/>
    <col min="11796" max="11796" width="2.6640625" style="212" customWidth="1"/>
    <col min="11797" max="11797" width="3.33203125" style="212" customWidth="1"/>
    <col min="11798" max="11798" width="2.6640625" style="212" customWidth="1"/>
    <col min="11799" max="11799" width="3.33203125" style="212" customWidth="1"/>
    <col min="11800" max="11800" width="2.6640625" style="212" customWidth="1"/>
    <col min="11801" max="11801" width="3.33203125" style="212" customWidth="1"/>
    <col min="11802" max="11802" width="2.6640625" style="212" customWidth="1"/>
    <col min="11803" max="11803" width="3.33203125" style="212" customWidth="1"/>
    <col min="11804" max="11804" width="2.6640625" style="212" customWidth="1"/>
    <col min="11805" max="11805" width="3.33203125" style="212" customWidth="1"/>
    <col min="11806" max="11806" width="2.6640625" style="212" customWidth="1"/>
    <col min="11807" max="11807" width="3.33203125" style="212" customWidth="1"/>
    <col min="11808" max="11808" width="2.6640625" style="212" customWidth="1"/>
    <col min="11809" max="11809" width="3.33203125" style="212" customWidth="1"/>
    <col min="11810" max="11810" width="2.6640625" style="212" customWidth="1"/>
    <col min="11811" max="11811" width="3.33203125" style="212" customWidth="1"/>
    <col min="11812" max="11812" width="2.6640625" style="212" customWidth="1"/>
    <col min="11813" max="11813" width="2.44140625" style="212" customWidth="1"/>
    <col min="11814" max="11814" width="2.33203125" style="212" customWidth="1"/>
    <col min="11815" max="11815" width="2.44140625" style="212" customWidth="1"/>
    <col min="11816" max="11826" width="4.109375" style="212" customWidth="1"/>
    <col min="11827" max="11827" width="2.44140625" style="212" customWidth="1"/>
    <col min="11828" max="11838" width="4.109375" style="212" customWidth="1"/>
    <col min="11839" max="11839" width="5.88671875" style="212" customWidth="1"/>
    <col min="11840" max="11841" width="6.44140625" style="212" customWidth="1"/>
    <col min="11842" max="11842" width="6.6640625" style="212" customWidth="1"/>
    <col min="11843" max="12032" width="9.109375" style="212"/>
    <col min="12033" max="12033" width="3.44140625" style="212" customWidth="1"/>
    <col min="12034" max="12034" width="17.44140625" style="212" customWidth="1"/>
    <col min="12035" max="12035" width="11.33203125" style="212" customWidth="1"/>
    <col min="12036" max="12036" width="5" style="212" customWidth="1"/>
    <col min="12037" max="12037" width="5.21875" style="212" customWidth="1"/>
    <col min="12038" max="12038" width="4.6640625" style="212" customWidth="1"/>
    <col min="12039" max="12039" width="6.109375" style="212" customWidth="1"/>
    <col min="12040" max="12043" width="4.6640625" style="212" customWidth="1"/>
    <col min="12044" max="12046" width="5" style="212" customWidth="1"/>
    <col min="12047" max="12047" width="3.33203125" style="212" customWidth="1"/>
    <col min="12048" max="12048" width="2.6640625" style="212" customWidth="1"/>
    <col min="12049" max="12049" width="3.33203125" style="212" customWidth="1"/>
    <col min="12050" max="12050" width="2.6640625" style="212" customWidth="1"/>
    <col min="12051" max="12051" width="3.33203125" style="212" customWidth="1"/>
    <col min="12052" max="12052" width="2.6640625" style="212" customWidth="1"/>
    <col min="12053" max="12053" width="3.33203125" style="212" customWidth="1"/>
    <col min="12054" max="12054" width="2.6640625" style="212" customWidth="1"/>
    <col min="12055" max="12055" width="3.33203125" style="212" customWidth="1"/>
    <col min="12056" max="12056" width="2.6640625" style="212" customWidth="1"/>
    <col min="12057" max="12057" width="3.33203125" style="212" customWidth="1"/>
    <col min="12058" max="12058" width="2.6640625" style="212" customWidth="1"/>
    <col min="12059" max="12059" width="3.33203125" style="212" customWidth="1"/>
    <col min="12060" max="12060" width="2.6640625" style="212" customWidth="1"/>
    <col min="12061" max="12061" width="3.33203125" style="212" customWidth="1"/>
    <col min="12062" max="12062" width="2.6640625" style="212" customWidth="1"/>
    <col min="12063" max="12063" width="3.33203125" style="212" customWidth="1"/>
    <col min="12064" max="12064" width="2.6640625" style="212" customWidth="1"/>
    <col min="12065" max="12065" width="3.33203125" style="212" customWidth="1"/>
    <col min="12066" max="12066" width="2.6640625" style="212" customWidth="1"/>
    <col min="12067" max="12067" width="3.33203125" style="212" customWidth="1"/>
    <col min="12068" max="12068" width="2.6640625" style="212" customWidth="1"/>
    <col min="12069" max="12069" width="2.44140625" style="212" customWidth="1"/>
    <col min="12070" max="12070" width="2.33203125" style="212" customWidth="1"/>
    <col min="12071" max="12071" width="2.44140625" style="212" customWidth="1"/>
    <col min="12072" max="12082" width="4.109375" style="212" customWidth="1"/>
    <col min="12083" max="12083" width="2.44140625" style="212" customWidth="1"/>
    <col min="12084" max="12094" width="4.109375" style="212" customWidth="1"/>
    <col min="12095" max="12095" width="5.88671875" style="212" customWidth="1"/>
    <col min="12096" max="12097" width="6.44140625" style="212" customWidth="1"/>
    <col min="12098" max="12098" width="6.6640625" style="212" customWidth="1"/>
    <col min="12099" max="12288" width="9.109375" style="212"/>
    <col min="12289" max="12289" width="3.44140625" style="212" customWidth="1"/>
    <col min="12290" max="12290" width="17.44140625" style="212" customWidth="1"/>
    <col min="12291" max="12291" width="11.33203125" style="212" customWidth="1"/>
    <col min="12292" max="12292" width="5" style="212" customWidth="1"/>
    <col min="12293" max="12293" width="5.21875" style="212" customWidth="1"/>
    <col min="12294" max="12294" width="4.6640625" style="212" customWidth="1"/>
    <col min="12295" max="12295" width="6.109375" style="212" customWidth="1"/>
    <col min="12296" max="12299" width="4.6640625" style="212" customWidth="1"/>
    <col min="12300" max="12302" width="5" style="212" customWidth="1"/>
    <col min="12303" max="12303" width="3.33203125" style="212" customWidth="1"/>
    <col min="12304" max="12304" width="2.6640625" style="212" customWidth="1"/>
    <col min="12305" max="12305" width="3.33203125" style="212" customWidth="1"/>
    <col min="12306" max="12306" width="2.6640625" style="212" customWidth="1"/>
    <col min="12307" max="12307" width="3.33203125" style="212" customWidth="1"/>
    <col min="12308" max="12308" width="2.6640625" style="212" customWidth="1"/>
    <col min="12309" max="12309" width="3.33203125" style="212" customWidth="1"/>
    <col min="12310" max="12310" width="2.6640625" style="212" customWidth="1"/>
    <col min="12311" max="12311" width="3.33203125" style="212" customWidth="1"/>
    <col min="12312" max="12312" width="2.6640625" style="212" customWidth="1"/>
    <col min="12313" max="12313" width="3.33203125" style="212" customWidth="1"/>
    <col min="12314" max="12314" width="2.6640625" style="212" customWidth="1"/>
    <col min="12315" max="12315" width="3.33203125" style="212" customWidth="1"/>
    <col min="12316" max="12316" width="2.6640625" style="212" customWidth="1"/>
    <col min="12317" max="12317" width="3.33203125" style="212" customWidth="1"/>
    <col min="12318" max="12318" width="2.6640625" style="212" customWidth="1"/>
    <col min="12319" max="12319" width="3.33203125" style="212" customWidth="1"/>
    <col min="12320" max="12320" width="2.6640625" style="212" customWidth="1"/>
    <col min="12321" max="12321" width="3.33203125" style="212" customWidth="1"/>
    <col min="12322" max="12322" width="2.6640625" style="212" customWidth="1"/>
    <col min="12323" max="12323" width="3.33203125" style="212" customWidth="1"/>
    <col min="12324" max="12324" width="2.6640625" style="212" customWidth="1"/>
    <col min="12325" max="12325" width="2.44140625" style="212" customWidth="1"/>
    <col min="12326" max="12326" width="2.33203125" style="212" customWidth="1"/>
    <col min="12327" max="12327" width="2.44140625" style="212" customWidth="1"/>
    <col min="12328" max="12338" width="4.109375" style="212" customWidth="1"/>
    <col min="12339" max="12339" width="2.44140625" style="212" customWidth="1"/>
    <col min="12340" max="12350" width="4.109375" style="212" customWidth="1"/>
    <col min="12351" max="12351" width="5.88671875" style="212" customWidth="1"/>
    <col min="12352" max="12353" width="6.44140625" style="212" customWidth="1"/>
    <col min="12354" max="12354" width="6.6640625" style="212" customWidth="1"/>
    <col min="12355" max="12544" width="9.109375" style="212"/>
    <col min="12545" max="12545" width="3.44140625" style="212" customWidth="1"/>
    <col min="12546" max="12546" width="17.44140625" style="212" customWidth="1"/>
    <col min="12547" max="12547" width="11.33203125" style="212" customWidth="1"/>
    <col min="12548" max="12548" width="5" style="212" customWidth="1"/>
    <col min="12549" max="12549" width="5.21875" style="212" customWidth="1"/>
    <col min="12550" max="12550" width="4.6640625" style="212" customWidth="1"/>
    <col min="12551" max="12551" width="6.109375" style="212" customWidth="1"/>
    <col min="12552" max="12555" width="4.6640625" style="212" customWidth="1"/>
    <col min="12556" max="12558" width="5" style="212" customWidth="1"/>
    <col min="12559" max="12559" width="3.33203125" style="212" customWidth="1"/>
    <col min="12560" max="12560" width="2.6640625" style="212" customWidth="1"/>
    <col min="12561" max="12561" width="3.33203125" style="212" customWidth="1"/>
    <col min="12562" max="12562" width="2.6640625" style="212" customWidth="1"/>
    <col min="12563" max="12563" width="3.33203125" style="212" customWidth="1"/>
    <col min="12564" max="12564" width="2.6640625" style="212" customWidth="1"/>
    <col min="12565" max="12565" width="3.33203125" style="212" customWidth="1"/>
    <col min="12566" max="12566" width="2.6640625" style="212" customWidth="1"/>
    <col min="12567" max="12567" width="3.33203125" style="212" customWidth="1"/>
    <col min="12568" max="12568" width="2.6640625" style="212" customWidth="1"/>
    <col min="12569" max="12569" width="3.33203125" style="212" customWidth="1"/>
    <col min="12570" max="12570" width="2.6640625" style="212" customWidth="1"/>
    <col min="12571" max="12571" width="3.33203125" style="212" customWidth="1"/>
    <col min="12572" max="12572" width="2.6640625" style="212" customWidth="1"/>
    <col min="12573" max="12573" width="3.33203125" style="212" customWidth="1"/>
    <col min="12574" max="12574" width="2.6640625" style="212" customWidth="1"/>
    <col min="12575" max="12575" width="3.33203125" style="212" customWidth="1"/>
    <col min="12576" max="12576" width="2.6640625" style="212" customWidth="1"/>
    <col min="12577" max="12577" width="3.33203125" style="212" customWidth="1"/>
    <col min="12578" max="12578" width="2.6640625" style="212" customWidth="1"/>
    <col min="12579" max="12579" width="3.33203125" style="212" customWidth="1"/>
    <col min="12580" max="12580" width="2.6640625" style="212" customWidth="1"/>
    <col min="12581" max="12581" width="2.44140625" style="212" customWidth="1"/>
    <col min="12582" max="12582" width="2.33203125" style="212" customWidth="1"/>
    <col min="12583" max="12583" width="2.44140625" style="212" customWidth="1"/>
    <col min="12584" max="12594" width="4.109375" style="212" customWidth="1"/>
    <col min="12595" max="12595" width="2.44140625" style="212" customWidth="1"/>
    <col min="12596" max="12606" width="4.109375" style="212" customWidth="1"/>
    <col min="12607" max="12607" width="5.88671875" style="212" customWidth="1"/>
    <col min="12608" max="12609" width="6.44140625" style="212" customWidth="1"/>
    <col min="12610" max="12610" width="6.6640625" style="212" customWidth="1"/>
    <col min="12611" max="12800" width="9.109375" style="212"/>
    <col min="12801" max="12801" width="3.44140625" style="212" customWidth="1"/>
    <col min="12802" max="12802" width="17.44140625" style="212" customWidth="1"/>
    <col min="12803" max="12803" width="11.33203125" style="212" customWidth="1"/>
    <col min="12804" max="12804" width="5" style="212" customWidth="1"/>
    <col min="12805" max="12805" width="5.21875" style="212" customWidth="1"/>
    <col min="12806" max="12806" width="4.6640625" style="212" customWidth="1"/>
    <col min="12807" max="12807" width="6.109375" style="212" customWidth="1"/>
    <col min="12808" max="12811" width="4.6640625" style="212" customWidth="1"/>
    <col min="12812" max="12814" width="5" style="212" customWidth="1"/>
    <col min="12815" max="12815" width="3.33203125" style="212" customWidth="1"/>
    <col min="12816" max="12816" width="2.6640625" style="212" customWidth="1"/>
    <col min="12817" max="12817" width="3.33203125" style="212" customWidth="1"/>
    <col min="12818" max="12818" width="2.6640625" style="212" customWidth="1"/>
    <col min="12819" max="12819" width="3.33203125" style="212" customWidth="1"/>
    <col min="12820" max="12820" width="2.6640625" style="212" customWidth="1"/>
    <col min="12821" max="12821" width="3.33203125" style="212" customWidth="1"/>
    <col min="12822" max="12822" width="2.6640625" style="212" customWidth="1"/>
    <col min="12823" max="12823" width="3.33203125" style="212" customWidth="1"/>
    <col min="12824" max="12824" width="2.6640625" style="212" customWidth="1"/>
    <col min="12825" max="12825" width="3.33203125" style="212" customWidth="1"/>
    <col min="12826" max="12826" width="2.6640625" style="212" customWidth="1"/>
    <col min="12827" max="12827" width="3.33203125" style="212" customWidth="1"/>
    <col min="12828" max="12828" width="2.6640625" style="212" customWidth="1"/>
    <col min="12829" max="12829" width="3.33203125" style="212" customWidth="1"/>
    <col min="12830" max="12830" width="2.6640625" style="212" customWidth="1"/>
    <col min="12831" max="12831" width="3.33203125" style="212" customWidth="1"/>
    <col min="12832" max="12832" width="2.6640625" style="212" customWidth="1"/>
    <col min="12833" max="12833" width="3.33203125" style="212" customWidth="1"/>
    <col min="12834" max="12834" width="2.6640625" style="212" customWidth="1"/>
    <col min="12835" max="12835" width="3.33203125" style="212" customWidth="1"/>
    <col min="12836" max="12836" width="2.6640625" style="212" customWidth="1"/>
    <col min="12837" max="12837" width="2.44140625" style="212" customWidth="1"/>
    <col min="12838" max="12838" width="2.33203125" style="212" customWidth="1"/>
    <col min="12839" max="12839" width="2.44140625" style="212" customWidth="1"/>
    <col min="12840" max="12850" width="4.109375" style="212" customWidth="1"/>
    <col min="12851" max="12851" width="2.44140625" style="212" customWidth="1"/>
    <col min="12852" max="12862" width="4.109375" style="212" customWidth="1"/>
    <col min="12863" max="12863" width="5.88671875" style="212" customWidth="1"/>
    <col min="12864" max="12865" width="6.44140625" style="212" customWidth="1"/>
    <col min="12866" max="12866" width="6.6640625" style="212" customWidth="1"/>
    <col min="12867" max="13056" width="9.109375" style="212"/>
    <col min="13057" max="13057" width="3.44140625" style="212" customWidth="1"/>
    <col min="13058" max="13058" width="17.44140625" style="212" customWidth="1"/>
    <col min="13059" max="13059" width="11.33203125" style="212" customWidth="1"/>
    <col min="13060" max="13060" width="5" style="212" customWidth="1"/>
    <col min="13061" max="13061" width="5.21875" style="212" customWidth="1"/>
    <col min="13062" max="13062" width="4.6640625" style="212" customWidth="1"/>
    <col min="13063" max="13063" width="6.109375" style="212" customWidth="1"/>
    <col min="13064" max="13067" width="4.6640625" style="212" customWidth="1"/>
    <col min="13068" max="13070" width="5" style="212" customWidth="1"/>
    <col min="13071" max="13071" width="3.33203125" style="212" customWidth="1"/>
    <col min="13072" max="13072" width="2.6640625" style="212" customWidth="1"/>
    <col min="13073" max="13073" width="3.33203125" style="212" customWidth="1"/>
    <col min="13074" max="13074" width="2.6640625" style="212" customWidth="1"/>
    <col min="13075" max="13075" width="3.33203125" style="212" customWidth="1"/>
    <col min="13076" max="13076" width="2.6640625" style="212" customWidth="1"/>
    <col min="13077" max="13077" width="3.33203125" style="212" customWidth="1"/>
    <col min="13078" max="13078" width="2.6640625" style="212" customWidth="1"/>
    <col min="13079" max="13079" width="3.33203125" style="212" customWidth="1"/>
    <col min="13080" max="13080" width="2.6640625" style="212" customWidth="1"/>
    <col min="13081" max="13081" width="3.33203125" style="212" customWidth="1"/>
    <col min="13082" max="13082" width="2.6640625" style="212" customWidth="1"/>
    <col min="13083" max="13083" width="3.33203125" style="212" customWidth="1"/>
    <col min="13084" max="13084" width="2.6640625" style="212" customWidth="1"/>
    <col min="13085" max="13085" width="3.33203125" style="212" customWidth="1"/>
    <col min="13086" max="13086" width="2.6640625" style="212" customWidth="1"/>
    <col min="13087" max="13087" width="3.33203125" style="212" customWidth="1"/>
    <col min="13088" max="13088" width="2.6640625" style="212" customWidth="1"/>
    <col min="13089" max="13089" width="3.33203125" style="212" customWidth="1"/>
    <col min="13090" max="13090" width="2.6640625" style="212" customWidth="1"/>
    <col min="13091" max="13091" width="3.33203125" style="212" customWidth="1"/>
    <col min="13092" max="13092" width="2.6640625" style="212" customWidth="1"/>
    <col min="13093" max="13093" width="2.44140625" style="212" customWidth="1"/>
    <col min="13094" max="13094" width="2.33203125" style="212" customWidth="1"/>
    <col min="13095" max="13095" width="2.44140625" style="212" customWidth="1"/>
    <col min="13096" max="13106" width="4.109375" style="212" customWidth="1"/>
    <col min="13107" max="13107" width="2.44140625" style="212" customWidth="1"/>
    <col min="13108" max="13118" width="4.109375" style="212" customWidth="1"/>
    <col min="13119" max="13119" width="5.88671875" style="212" customWidth="1"/>
    <col min="13120" max="13121" width="6.44140625" style="212" customWidth="1"/>
    <col min="13122" max="13122" width="6.6640625" style="212" customWidth="1"/>
    <col min="13123" max="13312" width="9.109375" style="212"/>
    <col min="13313" max="13313" width="3.44140625" style="212" customWidth="1"/>
    <col min="13314" max="13314" width="17.44140625" style="212" customWidth="1"/>
    <col min="13315" max="13315" width="11.33203125" style="212" customWidth="1"/>
    <col min="13316" max="13316" width="5" style="212" customWidth="1"/>
    <col min="13317" max="13317" width="5.21875" style="212" customWidth="1"/>
    <col min="13318" max="13318" width="4.6640625" style="212" customWidth="1"/>
    <col min="13319" max="13319" width="6.109375" style="212" customWidth="1"/>
    <col min="13320" max="13323" width="4.6640625" style="212" customWidth="1"/>
    <col min="13324" max="13326" width="5" style="212" customWidth="1"/>
    <col min="13327" max="13327" width="3.33203125" style="212" customWidth="1"/>
    <col min="13328" max="13328" width="2.6640625" style="212" customWidth="1"/>
    <col min="13329" max="13329" width="3.33203125" style="212" customWidth="1"/>
    <col min="13330" max="13330" width="2.6640625" style="212" customWidth="1"/>
    <col min="13331" max="13331" width="3.33203125" style="212" customWidth="1"/>
    <col min="13332" max="13332" width="2.6640625" style="212" customWidth="1"/>
    <col min="13333" max="13333" width="3.33203125" style="212" customWidth="1"/>
    <col min="13334" max="13334" width="2.6640625" style="212" customWidth="1"/>
    <col min="13335" max="13335" width="3.33203125" style="212" customWidth="1"/>
    <col min="13336" max="13336" width="2.6640625" style="212" customWidth="1"/>
    <col min="13337" max="13337" width="3.33203125" style="212" customWidth="1"/>
    <col min="13338" max="13338" width="2.6640625" style="212" customWidth="1"/>
    <col min="13339" max="13339" width="3.33203125" style="212" customWidth="1"/>
    <col min="13340" max="13340" width="2.6640625" style="212" customWidth="1"/>
    <col min="13341" max="13341" width="3.33203125" style="212" customWidth="1"/>
    <col min="13342" max="13342" width="2.6640625" style="212" customWidth="1"/>
    <col min="13343" max="13343" width="3.33203125" style="212" customWidth="1"/>
    <col min="13344" max="13344" width="2.6640625" style="212" customWidth="1"/>
    <col min="13345" max="13345" width="3.33203125" style="212" customWidth="1"/>
    <col min="13346" max="13346" width="2.6640625" style="212" customWidth="1"/>
    <col min="13347" max="13347" width="3.33203125" style="212" customWidth="1"/>
    <col min="13348" max="13348" width="2.6640625" style="212" customWidth="1"/>
    <col min="13349" max="13349" width="2.44140625" style="212" customWidth="1"/>
    <col min="13350" max="13350" width="2.33203125" style="212" customWidth="1"/>
    <col min="13351" max="13351" width="2.44140625" style="212" customWidth="1"/>
    <col min="13352" max="13362" width="4.109375" style="212" customWidth="1"/>
    <col min="13363" max="13363" width="2.44140625" style="212" customWidth="1"/>
    <col min="13364" max="13374" width="4.109375" style="212" customWidth="1"/>
    <col min="13375" max="13375" width="5.88671875" style="212" customWidth="1"/>
    <col min="13376" max="13377" width="6.44140625" style="212" customWidth="1"/>
    <col min="13378" max="13378" width="6.6640625" style="212" customWidth="1"/>
    <col min="13379" max="13568" width="9.109375" style="212"/>
    <col min="13569" max="13569" width="3.44140625" style="212" customWidth="1"/>
    <col min="13570" max="13570" width="17.44140625" style="212" customWidth="1"/>
    <col min="13571" max="13571" width="11.33203125" style="212" customWidth="1"/>
    <col min="13572" max="13572" width="5" style="212" customWidth="1"/>
    <col min="13573" max="13573" width="5.21875" style="212" customWidth="1"/>
    <col min="13574" max="13574" width="4.6640625" style="212" customWidth="1"/>
    <col min="13575" max="13575" width="6.109375" style="212" customWidth="1"/>
    <col min="13576" max="13579" width="4.6640625" style="212" customWidth="1"/>
    <col min="13580" max="13582" width="5" style="212" customWidth="1"/>
    <col min="13583" max="13583" width="3.33203125" style="212" customWidth="1"/>
    <col min="13584" max="13584" width="2.6640625" style="212" customWidth="1"/>
    <col min="13585" max="13585" width="3.33203125" style="212" customWidth="1"/>
    <col min="13586" max="13586" width="2.6640625" style="212" customWidth="1"/>
    <col min="13587" max="13587" width="3.33203125" style="212" customWidth="1"/>
    <col min="13588" max="13588" width="2.6640625" style="212" customWidth="1"/>
    <col min="13589" max="13589" width="3.33203125" style="212" customWidth="1"/>
    <col min="13590" max="13590" width="2.6640625" style="212" customWidth="1"/>
    <col min="13591" max="13591" width="3.33203125" style="212" customWidth="1"/>
    <col min="13592" max="13592" width="2.6640625" style="212" customWidth="1"/>
    <col min="13593" max="13593" width="3.33203125" style="212" customWidth="1"/>
    <col min="13594" max="13594" width="2.6640625" style="212" customWidth="1"/>
    <col min="13595" max="13595" width="3.33203125" style="212" customWidth="1"/>
    <col min="13596" max="13596" width="2.6640625" style="212" customWidth="1"/>
    <col min="13597" max="13597" width="3.33203125" style="212" customWidth="1"/>
    <col min="13598" max="13598" width="2.6640625" style="212" customWidth="1"/>
    <col min="13599" max="13599" width="3.33203125" style="212" customWidth="1"/>
    <col min="13600" max="13600" width="2.6640625" style="212" customWidth="1"/>
    <col min="13601" max="13601" width="3.33203125" style="212" customWidth="1"/>
    <col min="13602" max="13602" width="2.6640625" style="212" customWidth="1"/>
    <col min="13603" max="13603" width="3.33203125" style="212" customWidth="1"/>
    <col min="13604" max="13604" width="2.6640625" style="212" customWidth="1"/>
    <col min="13605" max="13605" width="2.44140625" style="212" customWidth="1"/>
    <col min="13606" max="13606" width="2.33203125" style="212" customWidth="1"/>
    <col min="13607" max="13607" width="2.44140625" style="212" customWidth="1"/>
    <col min="13608" max="13618" width="4.109375" style="212" customWidth="1"/>
    <col min="13619" max="13619" width="2.44140625" style="212" customWidth="1"/>
    <col min="13620" max="13630" width="4.109375" style="212" customWidth="1"/>
    <col min="13631" max="13631" width="5.88671875" style="212" customWidth="1"/>
    <col min="13632" max="13633" width="6.44140625" style="212" customWidth="1"/>
    <col min="13634" max="13634" width="6.6640625" style="212" customWidth="1"/>
    <col min="13635" max="13824" width="9.109375" style="212"/>
    <col min="13825" max="13825" width="3.44140625" style="212" customWidth="1"/>
    <col min="13826" max="13826" width="17.44140625" style="212" customWidth="1"/>
    <col min="13827" max="13827" width="11.33203125" style="212" customWidth="1"/>
    <col min="13828" max="13828" width="5" style="212" customWidth="1"/>
    <col min="13829" max="13829" width="5.21875" style="212" customWidth="1"/>
    <col min="13830" max="13830" width="4.6640625" style="212" customWidth="1"/>
    <col min="13831" max="13831" width="6.109375" style="212" customWidth="1"/>
    <col min="13832" max="13835" width="4.6640625" style="212" customWidth="1"/>
    <col min="13836" max="13838" width="5" style="212" customWidth="1"/>
    <col min="13839" max="13839" width="3.33203125" style="212" customWidth="1"/>
    <col min="13840" max="13840" width="2.6640625" style="212" customWidth="1"/>
    <col min="13841" max="13841" width="3.33203125" style="212" customWidth="1"/>
    <col min="13842" max="13842" width="2.6640625" style="212" customWidth="1"/>
    <col min="13843" max="13843" width="3.33203125" style="212" customWidth="1"/>
    <col min="13844" max="13844" width="2.6640625" style="212" customWidth="1"/>
    <col min="13845" max="13845" width="3.33203125" style="212" customWidth="1"/>
    <col min="13846" max="13846" width="2.6640625" style="212" customWidth="1"/>
    <col min="13847" max="13847" width="3.33203125" style="212" customWidth="1"/>
    <col min="13848" max="13848" width="2.6640625" style="212" customWidth="1"/>
    <col min="13849" max="13849" width="3.33203125" style="212" customWidth="1"/>
    <col min="13850" max="13850" width="2.6640625" style="212" customWidth="1"/>
    <col min="13851" max="13851" width="3.33203125" style="212" customWidth="1"/>
    <col min="13852" max="13852" width="2.6640625" style="212" customWidth="1"/>
    <col min="13853" max="13853" width="3.33203125" style="212" customWidth="1"/>
    <col min="13854" max="13854" width="2.6640625" style="212" customWidth="1"/>
    <col min="13855" max="13855" width="3.33203125" style="212" customWidth="1"/>
    <col min="13856" max="13856" width="2.6640625" style="212" customWidth="1"/>
    <col min="13857" max="13857" width="3.33203125" style="212" customWidth="1"/>
    <col min="13858" max="13858" width="2.6640625" style="212" customWidth="1"/>
    <col min="13859" max="13859" width="3.33203125" style="212" customWidth="1"/>
    <col min="13860" max="13860" width="2.6640625" style="212" customWidth="1"/>
    <col min="13861" max="13861" width="2.44140625" style="212" customWidth="1"/>
    <col min="13862" max="13862" width="2.33203125" style="212" customWidth="1"/>
    <col min="13863" max="13863" width="2.44140625" style="212" customWidth="1"/>
    <col min="13864" max="13874" width="4.109375" style="212" customWidth="1"/>
    <col min="13875" max="13875" width="2.44140625" style="212" customWidth="1"/>
    <col min="13876" max="13886" width="4.109375" style="212" customWidth="1"/>
    <col min="13887" max="13887" width="5.88671875" style="212" customWidth="1"/>
    <col min="13888" max="13889" width="6.44140625" style="212" customWidth="1"/>
    <col min="13890" max="13890" width="6.6640625" style="212" customWidth="1"/>
    <col min="13891" max="14080" width="9.109375" style="212"/>
    <col min="14081" max="14081" width="3.44140625" style="212" customWidth="1"/>
    <col min="14082" max="14082" width="17.44140625" style="212" customWidth="1"/>
    <col min="14083" max="14083" width="11.33203125" style="212" customWidth="1"/>
    <col min="14084" max="14084" width="5" style="212" customWidth="1"/>
    <col min="14085" max="14085" width="5.21875" style="212" customWidth="1"/>
    <col min="14086" max="14086" width="4.6640625" style="212" customWidth="1"/>
    <col min="14087" max="14087" width="6.109375" style="212" customWidth="1"/>
    <col min="14088" max="14091" width="4.6640625" style="212" customWidth="1"/>
    <col min="14092" max="14094" width="5" style="212" customWidth="1"/>
    <col min="14095" max="14095" width="3.33203125" style="212" customWidth="1"/>
    <col min="14096" max="14096" width="2.6640625" style="212" customWidth="1"/>
    <col min="14097" max="14097" width="3.33203125" style="212" customWidth="1"/>
    <col min="14098" max="14098" width="2.6640625" style="212" customWidth="1"/>
    <col min="14099" max="14099" width="3.33203125" style="212" customWidth="1"/>
    <col min="14100" max="14100" width="2.6640625" style="212" customWidth="1"/>
    <col min="14101" max="14101" width="3.33203125" style="212" customWidth="1"/>
    <col min="14102" max="14102" width="2.6640625" style="212" customWidth="1"/>
    <col min="14103" max="14103" width="3.33203125" style="212" customWidth="1"/>
    <col min="14104" max="14104" width="2.6640625" style="212" customWidth="1"/>
    <col min="14105" max="14105" width="3.33203125" style="212" customWidth="1"/>
    <col min="14106" max="14106" width="2.6640625" style="212" customWidth="1"/>
    <col min="14107" max="14107" width="3.33203125" style="212" customWidth="1"/>
    <col min="14108" max="14108" width="2.6640625" style="212" customWidth="1"/>
    <col min="14109" max="14109" width="3.33203125" style="212" customWidth="1"/>
    <col min="14110" max="14110" width="2.6640625" style="212" customWidth="1"/>
    <col min="14111" max="14111" width="3.33203125" style="212" customWidth="1"/>
    <col min="14112" max="14112" width="2.6640625" style="212" customWidth="1"/>
    <col min="14113" max="14113" width="3.33203125" style="212" customWidth="1"/>
    <col min="14114" max="14114" width="2.6640625" style="212" customWidth="1"/>
    <col min="14115" max="14115" width="3.33203125" style="212" customWidth="1"/>
    <col min="14116" max="14116" width="2.6640625" style="212" customWidth="1"/>
    <col min="14117" max="14117" width="2.44140625" style="212" customWidth="1"/>
    <col min="14118" max="14118" width="2.33203125" style="212" customWidth="1"/>
    <col min="14119" max="14119" width="2.44140625" style="212" customWidth="1"/>
    <col min="14120" max="14130" width="4.109375" style="212" customWidth="1"/>
    <col min="14131" max="14131" width="2.44140625" style="212" customWidth="1"/>
    <col min="14132" max="14142" width="4.109375" style="212" customWidth="1"/>
    <col min="14143" max="14143" width="5.88671875" style="212" customWidth="1"/>
    <col min="14144" max="14145" width="6.44140625" style="212" customWidth="1"/>
    <col min="14146" max="14146" width="6.6640625" style="212" customWidth="1"/>
    <col min="14147" max="14336" width="9.109375" style="212"/>
    <col min="14337" max="14337" width="3.44140625" style="212" customWidth="1"/>
    <col min="14338" max="14338" width="17.44140625" style="212" customWidth="1"/>
    <col min="14339" max="14339" width="11.33203125" style="212" customWidth="1"/>
    <col min="14340" max="14340" width="5" style="212" customWidth="1"/>
    <col min="14341" max="14341" width="5.21875" style="212" customWidth="1"/>
    <col min="14342" max="14342" width="4.6640625" style="212" customWidth="1"/>
    <col min="14343" max="14343" width="6.109375" style="212" customWidth="1"/>
    <col min="14344" max="14347" width="4.6640625" style="212" customWidth="1"/>
    <col min="14348" max="14350" width="5" style="212" customWidth="1"/>
    <col min="14351" max="14351" width="3.33203125" style="212" customWidth="1"/>
    <col min="14352" max="14352" width="2.6640625" style="212" customWidth="1"/>
    <col min="14353" max="14353" width="3.33203125" style="212" customWidth="1"/>
    <col min="14354" max="14354" width="2.6640625" style="212" customWidth="1"/>
    <col min="14355" max="14355" width="3.33203125" style="212" customWidth="1"/>
    <col min="14356" max="14356" width="2.6640625" style="212" customWidth="1"/>
    <col min="14357" max="14357" width="3.33203125" style="212" customWidth="1"/>
    <col min="14358" max="14358" width="2.6640625" style="212" customWidth="1"/>
    <col min="14359" max="14359" width="3.33203125" style="212" customWidth="1"/>
    <col min="14360" max="14360" width="2.6640625" style="212" customWidth="1"/>
    <col min="14361" max="14361" width="3.33203125" style="212" customWidth="1"/>
    <col min="14362" max="14362" width="2.6640625" style="212" customWidth="1"/>
    <col min="14363" max="14363" width="3.33203125" style="212" customWidth="1"/>
    <col min="14364" max="14364" width="2.6640625" style="212" customWidth="1"/>
    <col min="14365" max="14365" width="3.33203125" style="212" customWidth="1"/>
    <col min="14366" max="14366" width="2.6640625" style="212" customWidth="1"/>
    <col min="14367" max="14367" width="3.33203125" style="212" customWidth="1"/>
    <col min="14368" max="14368" width="2.6640625" style="212" customWidth="1"/>
    <col min="14369" max="14369" width="3.33203125" style="212" customWidth="1"/>
    <col min="14370" max="14370" width="2.6640625" style="212" customWidth="1"/>
    <col min="14371" max="14371" width="3.33203125" style="212" customWidth="1"/>
    <col min="14372" max="14372" width="2.6640625" style="212" customWidth="1"/>
    <col min="14373" max="14373" width="2.44140625" style="212" customWidth="1"/>
    <col min="14374" max="14374" width="2.33203125" style="212" customWidth="1"/>
    <col min="14375" max="14375" width="2.44140625" style="212" customWidth="1"/>
    <col min="14376" max="14386" width="4.109375" style="212" customWidth="1"/>
    <col min="14387" max="14387" width="2.44140625" style="212" customWidth="1"/>
    <col min="14388" max="14398" width="4.109375" style="212" customWidth="1"/>
    <col min="14399" max="14399" width="5.88671875" style="212" customWidth="1"/>
    <col min="14400" max="14401" width="6.44140625" style="212" customWidth="1"/>
    <col min="14402" max="14402" width="6.6640625" style="212" customWidth="1"/>
    <col min="14403" max="14592" width="9.109375" style="212"/>
    <col min="14593" max="14593" width="3.44140625" style="212" customWidth="1"/>
    <col min="14594" max="14594" width="17.44140625" style="212" customWidth="1"/>
    <col min="14595" max="14595" width="11.33203125" style="212" customWidth="1"/>
    <col min="14596" max="14596" width="5" style="212" customWidth="1"/>
    <col min="14597" max="14597" width="5.21875" style="212" customWidth="1"/>
    <col min="14598" max="14598" width="4.6640625" style="212" customWidth="1"/>
    <col min="14599" max="14599" width="6.109375" style="212" customWidth="1"/>
    <col min="14600" max="14603" width="4.6640625" style="212" customWidth="1"/>
    <col min="14604" max="14606" width="5" style="212" customWidth="1"/>
    <col min="14607" max="14607" width="3.33203125" style="212" customWidth="1"/>
    <col min="14608" max="14608" width="2.6640625" style="212" customWidth="1"/>
    <col min="14609" max="14609" width="3.33203125" style="212" customWidth="1"/>
    <col min="14610" max="14610" width="2.6640625" style="212" customWidth="1"/>
    <col min="14611" max="14611" width="3.33203125" style="212" customWidth="1"/>
    <col min="14612" max="14612" width="2.6640625" style="212" customWidth="1"/>
    <col min="14613" max="14613" width="3.33203125" style="212" customWidth="1"/>
    <col min="14614" max="14614" width="2.6640625" style="212" customWidth="1"/>
    <col min="14615" max="14615" width="3.33203125" style="212" customWidth="1"/>
    <col min="14616" max="14616" width="2.6640625" style="212" customWidth="1"/>
    <col min="14617" max="14617" width="3.33203125" style="212" customWidth="1"/>
    <col min="14618" max="14618" width="2.6640625" style="212" customWidth="1"/>
    <col min="14619" max="14619" width="3.33203125" style="212" customWidth="1"/>
    <col min="14620" max="14620" width="2.6640625" style="212" customWidth="1"/>
    <col min="14621" max="14621" width="3.33203125" style="212" customWidth="1"/>
    <col min="14622" max="14622" width="2.6640625" style="212" customWidth="1"/>
    <col min="14623" max="14623" width="3.33203125" style="212" customWidth="1"/>
    <col min="14624" max="14624" width="2.6640625" style="212" customWidth="1"/>
    <col min="14625" max="14625" width="3.33203125" style="212" customWidth="1"/>
    <col min="14626" max="14626" width="2.6640625" style="212" customWidth="1"/>
    <col min="14627" max="14627" width="3.33203125" style="212" customWidth="1"/>
    <col min="14628" max="14628" width="2.6640625" style="212" customWidth="1"/>
    <col min="14629" max="14629" width="2.44140625" style="212" customWidth="1"/>
    <col min="14630" max="14630" width="2.33203125" style="212" customWidth="1"/>
    <col min="14631" max="14631" width="2.44140625" style="212" customWidth="1"/>
    <col min="14632" max="14642" width="4.109375" style="212" customWidth="1"/>
    <col min="14643" max="14643" width="2.44140625" style="212" customWidth="1"/>
    <col min="14644" max="14654" width="4.109375" style="212" customWidth="1"/>
    <col min="14655" max="14655" width="5.88671875" style="212" customWidth="1"/>
    <col min="14656" max="14657" width="6.44140625" style="212" customWidth="1"/>
    <col min="14658" max="14658" width="6.6640625" style="212" customWidth="1"/>
    <col min="14659" max="14848" width="9.109375" style="212"/>
    <col min="14849" max="14849" width="3.44140625" style="212" customWidth="1"/>
    <col min="14850" max="14850" width="17.44140625" style="212" customWidth="1"/>
    <col min="14851" max="14851" width="11.33203125" style="212" customWidth="1"/>
    <col min="14852" max="14852" width="5" style="212" customWidth="1"/>
    <col min="14853" max="14853" width="5.21875" style="212" customWidth="1"/>
    <col min="14854" max="14854" width="4.6640625" style="212" customWidth="1"/>
    <col min="14855" max="14855" width="6.109375" style="212" customWidth="1"/>
    <col min="14856" max="14859" width="4.6640625" style="212" customWidth="1"/>
    <col min="14860" max="14862" width="5" style="212" customWidth="1"/>
    <col min="14863" max="14863" width="3.33203125" style="212" customWidth="1"/>
    <col min="14864" max="14864" width="2.6640625" style="212" customWidth="1"/>
    <col min="14865" max="14865" width="3.33203125" style="212" customWidth="1"/>
    <col min="14866" max="14866" width="2.6640625" style="212" customWidth="1"/>
    <col min="14867" max="14867" width="3.33203125" style="212" customWidth="1"/>
    <col min="14868" max="14868" width="2.6640625" style="212" customWidth="1"/>
    <col min="14869" max="14869" width="3.33203125" style="212" customWidth="1"/>
    <col min="14870" max="14870" width="2.6640625" style="212" customWidth="1"/>
    <col min="14871" max="14871" width="3.33203125" style="212" customWidth="1"/>
    <col min="14872" max="14872" width="2.6640625" style="212" customWidth="1"/>
    <col min="14873" max="14873" width="3.33203125" style="212" customWidth="1"/>
    <col min="14874" max="14874" width="2.6640625" style="212" customWidth="1"/>
    <col min="14875" max="14875" width="3.33203125" style="212" customWidth="1"/>
    <col min="14876" max="14876" width="2.6640625" style="212" customWidth="1"/>
    <col min="14877" max="14877" width="3.33203125" style="212" customWidth="1"/>
    <col min="14878" max="14878" width="2.6640625" style="212" customWidth="1"/>
    <col min="14879" max="14879" width="3.33203125" style="212" customWidth="1"/>
    <col min="14880" max="14880" width="2.6640625" style="212" customWidth="1"/>
    <col min="14881" max="14881" width="3.33203125" style="212" customWidth="1"/>
    <col min="14882" max="14882" width="2.6640625" style="212" customWidth="1"/>
    <col min="14883" max="14883" width="3.33203125" style="212" customWidth="1"/>
    <col min="14884" max="14884" width="2.6640625" style="212" customWidth="1"/>
    <col min="14885" max="14885" width="2.44140625" style="212" customWidth="1"/>
    <col min="14886" max="14886" width="2.33203125" style="212" customWidth="1"/>
    <col min="14887" max="14887" width="2.44140625" style="212" customWidth="1"/>
    <col min="14888" max="14898" width="4.109375" style="212" customWidth="1"/>
    <col min="14899" max="14899" width="2.44140625" style="212" customWidth="1"/>
    <col min="14900" max="14910" width="4.109375" style="212" customWidth="1"/>
    <col min="14911" max="14911" width="5.88671875" style="212" customWidth="1"/>
    <col min="14912" max="14913" width="6.44140625" style="212" customWidth="1"/>
    <col min="14914" max="14914" width="6.6640625" style="212" customWidth="1"/>
    <col min="14915" max="15104" width="9.109375" style="212"/>
    <col min="15105" max="15105" width="3.44140625" style="212" customWidth="1"/>
    <col min="15106" max="15106" width="17.44140625" style="212" customWidth="1"/>
    <col min="15107" max="15107" width="11.33203125" style="212" customWidth="1"/>
    <col min="15108" max="15108" width="5" style="212" customWidth="1"/>
    <col min="15109" max="15109" width="5.21875" style="212" customWidth="1"/>
    <col min="15110" max="15110" width="4.6640625" style="212" customWidth="1"/>
    <col min="15111" max="15111" width="6.109375" style="212" customWidth="1"/>
    <col min="15112" max="15115" width="4.6640625" style="212" customWidth="1"/>
    <col min="15116" max="15118" width="5" style="212" customWidth="1"/>
    <col min="15119" max="15119" width="3.33203125" style="212" customWidth="1"/>
    <col min="15120" max="15120" width="2.6640625" style="212" customWidth="1"/>
    <col min="15121" max="15121" width="3.33203125" style="212" customWidth="1"/>
    <col min="15122" max="15122" width="2.6640625" style="212" customWidth="1"/>
    <col min="15123" max="15123" width="3.33203125" style="212" customWidth="1"/>
    <col min="15124" max="15124" width="2.6640625" style="212" customWidth="1"/>
    <col min="15125" max="15125" width="3.33203125" style="212" customWidth="1"/>
    <col min="15126" max="15126" width="2.6640625" style="212" customWidth="1"/>
    <col min="15127" max="15127" width="3.33203125" style="212" customWidth="1"/>
    <col min="15128" max="15128" width="2.6640625" style="212" customWidth="1"/>
    <col min="15129" max="15129" width="3.33203125" style="212" customWidth="1"/>
    <col min="15130" max="15130" width="2.6640625" style="212" customWidth="1"/>
    <col min="15131" max="15131" width="3.33203125" style="212" customWidth="1"/>
    <col min="15132" max="15132" width="2.6640625" style="212" customWidth="1"/>
    <col min="15133" max="15133" width="3.33203125" style="212" customWidth="1"/>
    <col min="15134" max="15134" width="2.6640625" style="212" customWidth="1"/>
    <col min="15135" max="15135" width="3.33203125" style="212" customWidth="1"/>
    <col min="15136" max="15136" width="2.6640625" style="212" customWidth="1"/>
    <col min="15137" max="15137" width="3.33203125" style="212" customWidth="1"/>
    <col min="15138" max="15138" width="2.6640625" style="212" customWidth="1"/>
    <col min="15139" max="15139" width="3.33203125" style="212" customWidth="1"/>
    <col min="15140" max="15140" width="2.6640625" style="212" customWidth="1"/>
    <col min="15141" max="15141" width="2.44140625" style="212" customWidth="1"/>
    <col min="15142" max="15142" width="2.33203125" style="212" customWidth="1"/>
    <col min="15143" max="15143" width="2.44140625" style="212" customWidth="1"/>
    <col min="15144" max="15154" width="4.109375" style="212" customWidth="1"/>
    <col min="15155" max="15155" width="2.44140625" style="212" customWidth="1"/>
    <col min="15156" max="15166" width="4.109375" style="212" customWidth="1"/>
    <col min="15167" max="15167" width="5.88671875" style="212" customWidth="1"/>
    <col min="15168" max="15169" width="6.44140625" style="212" customWidth="1"/>
    <col min="15170" max="15170" width="6.6640625" style="212" customWidth="1"/>
    <col min="15171" max="15360" width="9.109375" style="212"/>
    <col min="15361" max="15361" width="3.44140625" style="212" customWidth="1"/>
    <col min="15362" max="15362" width="17.44140625" style="212" customWidth="1"/>
    <col min="15363" max="15363" width="11.33203125" style="212" customWidth="1"/>
    <col min="15364" max="15364" width="5" style="212" customWidth="1"/>
    <col min="15365" max="15365" width="5.21875" style="212" customWidth="1"/>
    <col min="15366" max="15366" width="4.6640625" style="212" customWidth="1"/>
    <col min="15367" max="15367" width="6.109375" style="212" customWidth="1"/>
    <col min="15368" max="15371" width="4.6640625" style="212" customWidth="1"/>
    <col min="15372" max="15374" width="5" style="212" customWidth="1"/>
    <col min="15375" max="15375" width="3.33203125" style="212" customWidth="1"/>
    <col min="15376" max="15376" width="2.6640625" style="212" customWidth="1"/>
    <col min="15377" max="15377" width="3.33203125" style="212" customWidth="1"/>
    <col min="15378" max="15378" width="2.6640625" style="212" customWidth="1"/>
    <col min="15379" max="15379" width="3.33203125" style="212" customWidth="1"/>
    <col min="15380" max="15380" width="2.6640625" style="212" customWidth="1"/>
    <col min="15381" max="15381" width="3.33203125" style="212" customWidth="1"/>
    <col min="15382" max="15382" width="2.6640625" style="212" customWidth="1"/>
    <col min="15383" max="15383" width="3.33203125" style="212" customWidth="1"/>
    <col min="15384" max="15384" width="2.6640625" style="212" customWidth="1"/>
    <col min="15385" max="15385" width="3.33203125" style="212" customWidth="1"/>
    <col min="15386" max="15386" width="2.6640625" style="212" customWidth="1"/>
    <col min="15387" max="15387" width="3.33203125" style="212" customWidth="1"/>
    <col min="15388" max="15388" width="2.6640625" style="212" customWidth="1"/>
    <col min="15389" max="15389" width="3.33203125" style="212" customWidth="1"/>
    <col min="15390" max="15390" width="2.6640625" style="212" customWidth="1"/>
    <col min="15391" max="15391" width="3.33203125" style="212" customWidth="1"/>
    <col min="15392" max="15392" width="2.6640625" style="212" customWidth="1"/>
    <col min="15393" max="15393" width="3.33203125" style="212" customWidth="1"/>
    <col min="15394" max="15394" width="2.6640625" style="212" customWidth="1"/>
    <col min="15395" max="15395" width="3.33203125" style="212" customWidth="1"/>
    <col min="15396" max="15396" width="2.6640625" style="212" customWidth="1"/>
    <col min="15397" max="15397" width="2.44140625" style="212" customWidth="1"/>
    <col min="15398" max="15398" width="2.33203125" style="212" customWidth="1"/>
    <col min="15399" max="15399" width="2.44140625" style="212" customWidth="1"/>
    <col min="15400" max="15410" width="4.109375" style="212" customWidth="1"/>
    <col min="15411" max="15411" width="2.44140625" style="212" customWidth="1"/>
    <col min="15412" max="15422" width="4.109375" style="212" customWidth="1"/>
    <col min="15423" max="15423" width="5.88671875" style="212" customWidth="1"/>
    <col min="15424" max="15425" width="6.44140625" style="212" customWidth="1"/>
    <col min="15426" max="15426" width="6.6640625" style="212" customWidth="1"/>
    <col min="15427" max="15616" width="9.109375" style="212"/>
    <col min="15617" max="15617" width="3.44140625" style="212" customWidth="1"/>
    <col min="15618" max="15618" width="17.44140625" style="212" customWidth="1"/>
    <col min="15619" max="15619" width="11.33203125" style="212" customWidth="1"/>
    <col min="15620" max="15620" width="5" style="212" customWidth="1"/>
    <col min="15621" max="15621" width="5.21875" style="212" customWidth="1"/>
    <col min="15622" max="15622" width="4.6640625" style="212" customWidth="1"/>
    <col min="15623" max="15623" width="6.109375" style="212" customWidth="1"/>
    <col min="15624" max="15627" width="4.6640625" style="212" customWidth="1"/>
    <col min="15628" max="15630" width="5" style="212" customWidth="1"/>
    <col min="15631" max="15631" width="3.33203125" style="212" customWidth="1"/>
    <col min="15632" max="15632" width="2.6640625" style="212" customWidth="1"/>
    <col min="15633" max="15633" width="3.33203125" style="212" customWidth="1"/>
    <col min="15634" max="15634" width="2.6640625" style="212" customWidth="1"/>
    <col min="15635" max="15635" width="3.33203125" style="212" customWidth="1"/>
    <col min="15636" max="15636" width="2.6640625" style="212" customWidth="1"/>
    <col min="15637" max="15637" width="3.33203125" style="212" customWidth="1"/>
    <col min="15638" max="15638" width="2.6640625" style="212" customWidth="1"/>
    <col min="15639" max="15639" width="3.33203125" style="212" customWidth="1"/>
    <col min="15640" max="15640" width="2.6640625" style="212" customWidth="1"/>
    <col min="15641" max="15641" width="3.33203125" style="212" customWidth="1"/>
    <col min="15642" max="15642" width="2.6640625" style="212" customWidth="1"/>
    <col min="15643" max="15643" width="3.33203125" style="212" customWidth="1"/>
    <col min="15644" max="15644" width="2.6640625" style="212" customWidth="1"/>
    <col min="15645" max="15645" width="3.33203125" style="212" customWidth="1"/>
    <col min="15646" max="15646" width="2.6640625" style="212" customWidth="1"/>
    <col min="15647" max="15647" width="3.33203125" style="212" customWidth="1"/>
    <col min="15648" max="15648" width="2.6640625" style="212" customWidth="1"/>
    <col min="15649" max="15649" width="3.33203125" style="212" customWidth="1"/>
    <col min="15650" max="15650" width="2.6640625" style="212" customWidth="1"/>
    <col min="15651" max="15651" width="3.33203125" style="212" customWidth="1"/>
    <col min="15652" max="15652" width="2.6640625" style="212" customWidth="1"/>
    <col min="15653" max="15653" width="2.44140625" style="212" customWidth="1"/>
    <col min="15654" max="15654" width="2.33203125" style="212" customWidth="1"/>
    <col min="15655" max="15655" width="2.44140625" style="212" customWidth="1"/>
    <col min="15656" max="15666" width="4.109375" style="212" customWidth="1"/>
    <col min="15667" max="15667" width="2.44140625" style="212" customWidth="1"/>
    <col min="15668" max="15678" width="4.109375" style="212" customWidth="1"/>
    <col min="15679" max="15679" width="5.88671875" style="212" customWidth="1"/>
    <col min="15680" max="15681" width="6.44140625" style="212" customWidth="1"/>
    <col min="15682" max="15682" width="6.6640625" style="212" customWidth="1"/>
    <col min="15683" max="15872" width="9.109375" style="212"/>
    <col min="15873" max="15873" width="3.44140625" style="212" customWidth="1"/>
    <col min="15874" max="15874" width="17.44140625" style="212" customWidth="1"/>
    <col min="15875" max="15875" width="11.33203125" style="212" customWidth="1"/>
    <col min="15876" max="15876" width="5" style="212" customWidth="1"/>
    <col min="15877" max="15877" width="5.21875" style="212" customWidth="1"/>
    <col min="15878" max="15878" width="4.6640625" style="212" customWidth="1"/>
    <col min="15879" max="15879" width="6.109375" style="212" customWidth="1"/>
    <col min="15880" max="15883" width="4.6640625" style="212" customWidth="1"/>
    <col min="15884" max="15886" width="5" style="212" customWidth="1"/>
    <col min="15887" max="15887" width="3.33203125" style="212" customWidth="1"/>
    <col min="15888" max="15888" width="2.6640625" style="212" customWidth="1"/>
    <col min="15889" max="15889" width="3.33203125" style="212" customWidth="1"/>
    <col min="15890" max="15890" width="2.6640625" style="212" customWidth="1"/>
    <col min="15891" max="15891" width="3.33203125" style="212" customWidth="1"/>
    <col min="15892" max="15892" width="2.6640625" style="212" customWidth="1"/>
    <col min="15893" max="15893" width="3.33203125" style="212" customWidth="1"/>
    <col min="15894" max="15894" width="2.6640625" style="212" customWidth="1"/>
    <col min="15895" max="15895" width="3.33203125" style="212" customWidth="1"/>
    <col min="15896" max="15896" width="2.6640625" style="212" customWidth="1"/>
    <col min="15897" max="15897" width="3.33203125" style="212" customWidth="1"/>
    <col min="15898" max="15898" width="2.6640625" style="212" customWidth="1"/>
    <col min="15899" max="15899" width="3.33203125" style="212" customWidth="1"/>
    <col min="15900" max="15900" width="2.6640625" style="212" customWidth="1"/>
    <col min="15901" max="15901" width="3.33203125" style="212" customWidth="1"/>
    <col min="15902" max="15902" width="2.6640625" style="212" customWidth="1"/>
    <col min="15903" max="15903" width="3.33203125" style="212" customWidth="1"/>
    <col min="15904" max="15904" width="2.6640625" style="212" customWidth="1"/>
    <col min="15905" max="15905" width="3.33203125" style="212" customWidth="1"/>
    <col min="15906" max="15906" width="2.6640625" style="212" customWidth="1"/>
    <col min="15907" max="15907" width="3.33203125" style="212" customWidth="1"/>
    <col min="15908" max="15908" width="2.6640625" style="212" customWidth="1"/>
    <col min="15909" max="15909" width="2.44140625" style="212" customWidth="1"/>
    <col min="15910" max="15910" width="2.33203125" style="212" customWidth="1"/>
    <col min="15911" max="15911" width="2.44140625" style="212" customWidth="1"/>
    <col min="15912" max="15922" width="4.109375" style="212" customWidth="1"/>
    <col min="15923" max="15923" width="2.44140625" style="212" customWidth="1"/>
    <col min="15924" max="15934" width="4.109375" style="212" customWidth="1"/>
    <col min="15935" max="15935" width="5.88671875" style="212" customWidth="1"/>
    <col min="15936" max="15937" width="6.44140625" style="212" customWidth="1"/>
    <col min="15938" max="15938" width="6.6640625" style="212" customWidth="1"/>
    <col min="15939" max="16128" width="9.109375" style="212"/>
    <col min="16129" max="16129" width="3.44140625" style="212" customWidth="1"/>
    <col min="16130" max="16130" width="17.44140625" style="212" customWidth="1"/>
    <col min="16131" max="16131" width="11.33203125" style="212" customWidth="1"/>
    <col min="16132" max="16132" width="5" style="212" customWidth="1"/>
    <col min="16133" max="16133" width="5.21875" style="212" customWidth="1"/>
    <col min="16134" max="16134" width="4.6640625" style="212" customWidth="1"/>
    <col min="16135" max="16135" width="6.109375" style="212" customWidth="1"/>
    <col min="16136" max="16139" width="4.6640625" style="212" customWidth="1"/>
    <col min="16140" max="16142" width="5" style="212" customWidth="1"/>
    <col min="16143" max="16143" width="3.33203125" style="212" customWidth="1"/>
    <col min="16144" max="16144" width="2.6640625" style="212" customWidth="1"/>
    <col min="16145" max="16145" width="3.33203125" style="212" customWidth="1"/>
    <col min="16146" max="16146" width="2.6640625" style="212" customWidth="1"/>
    <col min="16147" max="16147" width="3.33203125" style="212" customWidth="1"/>
    <col min="16148" max="16148" width="2.6640625" style="212" customWidth="1"/>
    <col min="16149" max="16149" width="3.33203125" style="212" customWidth="1"/>
    <col min="16150" max="16150" width="2.6640625" style="212" customWidth="1"/>
    <col min="16151" max="16151" width="3.33203125" style="212" customWidth="1"/>
    <col min="16152" max="16152" width="2.6640625" style="212" customWidth="1"/>
    <col min="16153" max="16153" width="3.33203125" style="212" customWidth="1"/>
    <col min="16154" max="16154" width="2.6640625" style="212" customWidth="1"/>
    <col min="16155" max="16155" width="3.33203125" style="212" customWidth="1"/>
    <col min="16156" max="16156" width="2.6640625" style="212" customWidth="1"/>
    <col min="16157" max="16157" width="3.33203125" style="212" customWidth="1"/>
    <col min="16158" max="16158" width="2.6640625" style="212" customWidth="1"/>
    <col min="16159" max="16159" width="3.33203125" style="212" customWidth="1"/>
    <col min="16160" max="16160" width="2.6640625" style="212" customWidth="1"/>
    <col min="16161" max="16161" width="3.33203125" style="212" customWidth="1"/>
    <col min="16162" max="16162" width="2.6640625" style="212" customWidth="1"/>
    <col min="16163" max="16163" width="3.33203125" style="212" customWidth="1"/>
    <col min="16164" max="16164" width="2.6640625" style="212" customWidth="1"/>
    <col min="16165" max="16165" width="2.44140625" style="212" customWidth="1"/>
    <col min="16166" max="16166" width="2.33203125" style="212" customWidth="1"/>
    <col min="16167" max="16167" width="2.44140625" style="212" customWidth="1"/>
    <col min="16168" max="16178" width="4.109375" style="212" customWidth="1"/>
    <col min="16179" max="16179" width="2.44140625" style="212" customWidth="1"/>
    <col min="16180" max="16190" width="4.109375" style="212" customWidth="1"/>
    <col min="16191" max="16191" width="5.88671875" style="212" customWidth="1"/>
    <col min="16192" max="16193" width="6.44140625" style="212" customWidth="1"/>
    <col min="16194" max="16194" width="6.6640625" style="212" customWidth="1"/>
    <col min="16195" max="16384" width="9.109375" style="212"/>
  </cols>
  <sheetData>
    <row r="1" spans="1:67" ht="17.399999999999999" x14ac:dyDescent="0.3">
      <c r="A1" s="362" t="s">
        <v>236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H1" s="213"/>
      <c r="AI1" s="213"/>
      <c r="AJ1" s="213"/>
      <c r="AK1" s="33"/>
      <c r="AL1" s="33"/>
      <c r="AM1" s="214"/>
      <c r="AN1" s="380" t="s">
        <v>112</v>
      </c>
      <c r="AO1" s="381"/>
      <c r="AP1" s="215">
        <f>SUM(MAX(K5:K42)*2)</f>
        <v>22</v>
      </c>
      <c r="AQ1" s="382" t="s">
        <v>113</v>
      </c>
      <c r="AR1" s="383"/>
      <c r="AS1" s="384"/>
      <c r="AT1" s="216">
        <f>SUM(ROUND(AP1/100*65,0))</f>
        <v>14</v>
      </c>
      <c r="AU1" s="380" t="s">
        <v>114</v>
      </c>
      <c r="AV1" s="381"/>
      <c r="AW1" s="216">
        <f>MAX(K5:K42)</f>
        <v>11</v>
      </c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7"/>
    </row>
    <row r="2" spans="1:67" ht="24.6" x14ac:dyDescent="0.4">
      <c r="A2" s="362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4"/>
      <c r="AH2" s="34"/>
      <c r="AI2" s="34"/>
      <c r="AJ2" s="34"/>
      <c r="AK2" s="213"/>
      <c r="AL2" s="213"/>
      <c r="AM2" s="213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3"/>
      <c r="BL2" s="213"/>
      <c r="BM2" s="213"/>
      <c r="BN2" s="213"/>
      <c r="BO2" s="217"/>
    </row>
    <row r="3" spans="1:67" ht="15.6" x14ac:dyDescent="0.3">
      <c r="A3" s="371" t="s">
        <v>237</v>
      </c>
      <c r="B3" s="371"/>
      <c r="C3" s="35"/>
      <c r="D3" s="358"/>
      <c r="E3" s="358"/>
      <c r="F3" s="358"/>
      <c r="G3" s="358"/>
      <c r="H3" s="219"/>
      <c r="I3" s="219"/>
      <c r="J3" s="219"/>
      <c r="K3" s="219"/>
      <c r="L3" s="358" t="s">
        <v>115</v>
      </c>
      <c r="M3" s="358"/>
      <c r="N3" s="358"/>
      <c r="O3" s="358"/>
      <c r="P3" s="372" t="s">
        <v>116</v>
      </c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50"/>
      <c r="AL3" s="50"/>
      <c r="AM3" s="50"/>
      <c r="AN3" s="376" t="s">
        <v>117</v>
      </c>
      <c r="AO3" s="376"/>
      <c r="AP3" s="376"/>
      <c r="AQ3" s="376"/>
      <c r="AR3" s="376"/>
      <c r="AS3" s="376"/>
      <c r="AT3" s="376"/>
      <c r="AU3" s="376"/>
      <c r="AV3" s="376"/>
      <c r="AW3" s="376"/>
      <c r="AX3" s="376"/>
      <c r="AY3" s="213"/>
      <c r="AZ3" s="376" t="s">
        <v>118</v>
      </c>
      <c r="BA3" s="376"/>
      <c r="BB3" s="376"/>
      <c r="BC3" s="376"/>
      <c r="BD3" s="376"/>
      <c r="BE3" s="376"/>
      <c r="BF3" s="376"/>
      <c r="BG3" s="376"/>
      <c r="BH3" s="376"/>
      <c r="BI3" s="376"/>
      <c r="BJ3" s="376"/>
      <c r="BK3" s="376"/>
      <c r="BL3" s="376"/>
      <c r="BM3" s="376"/>
      <c r="BN3" s="376"/>
      <c r="BO3" s="217"/>
    </row>
    <row r="4" spans="1:67" ht="22.8" x14ac:dyDescent="0.25">
      <c r="A4" s="220" t="s">
        <v>119</v>
      </c>
      <c r="B4" s="221" t="s">
        <v>120</v>
      </c>
      <c r="C4" s="222" t="s">
        <v>121</v>
      </c>
      <c r="D4" s="223" t="s">
        <v>0</v>
      </c>
      <c r="E4" s="224" t="s">
        <v>122</v>
      </c>
      <c r="F4" s="225" t="s">
        <v>123</v>
      </c>
      <c r="G4" s="225" t="s">
        <v>124</v>
      </c>
      <c r="H4" s="225" t="s">
        <v>125</v>
      </c>
      <c r="I4" s="225" t="s">
        <v>1</v>
      </c>
      <c r="J4" s="225" t="s">
        <v>126</v>
      </c>
      <c r="K4" s="225" t="s">
        <v>127</v>
      </c>
      <c r="L4" s="225" t="s">
        <v>128</v>
      </c>
      <c r="M4" s="225" t="s">
        <v>129</v>
      </c>
      <c r="N4" s="226" t="s">
        <v>187</v>
      </c>
      <c r="O4" s="377">
        <v>1</v>
      </c>
      <c r="P4" s="378"/>
      <c r="Q4" s="375">
        <v>2</v>
      </c>
      <c r="R4" s="379"/>
      <c r="S4" s="379">
        <v>3</v>
      </c>
      <c r="T4" s="379"/>
      <c r="U4" s="379">
        <v>4</v>
      </c>
      <c r="V4" s="379"/>
      <c r="W4" s="379">
        <v>5</v>
      </c>
      <c r="X4" s="379"/>
      <c r="Y4" s="379">
        <v>6</v>
      </c>
      <c r="Z4" s="379"/>
      <c r="AA4" s="379">
        <v>7</v>
      </c>
      <c r="AB4" s="379"/>
      <c r="AC4" s="379">
        <v>8</v>
      </c>
      <c r="AD4" s="379"/>
      <c r="AE4" s="379">
        <v>9</v>
      </c>
      <c r="AF4" s="379"/>
      <c r="AG4" s="374">
        <v>10</v>
      </c>
      <c r="AH4" s="375"/>
      <c r="AI4" s="374">
        <v>11</v>
      </c>
      <c r="AJ4" s="375"/>
      <c r="AK4" s="227"/>
      <c r="AL4" s="227"/>
      <c r="AM4" s="227"/>
      <c r="AN4" s="228">
        <v>1</v>
      </c>
      <c r="AO4" s="228">
        <v>2</v>
      </c>
      <c r="AP4" s="228">
        <v>3</v>
      </c>
      <c r="AQ4" s="228">
        <v>4</v>
      </c>
      <c r="AR4" s="228">
        <v>5</v>
      </c>
      <c r="AS4" s="228">
        <v>6</v>
      </c>
      <c r="AT4" s="228">
        <v>7</v>
      </c>
      <c r="AU4" s="228">
        <v>8</v>
      </c>
      <c r="AV4" s="228">
        <v>9</v>
      </c>
      <c r="AW4" s="228">
        <v>10</v>
      </c>
      <c r="AX4" s="228">
        <v>11</v>
      </c>
      <c r="AY4" s="229"/>
      <c r="AZ4" s="230">
        <v>1</v>
      </c>
      <c r="BA4" s="230">
        <v>2</v>
      </c>
      <c r="BB4" s="230">
        <v>3</v>
      </c>
      <c r="BC4" s="230">
        <v>4</v>
      </c>
      <c r="BD4" s="230">
        <v>5</v>
      </c>
      <c r="BE4" s="230">
        <v>6</v>
      </c>
      <c r="BF4" s="230">
        <v>7</v>
      </c>
      <c r="BG4" s="230">
        <v>8</v>
      </c>
      <c r="BH4" s="230">
        <v>9</v>
      </c>
      <c r="BI4" s="230">
        <v>10</v>
      </c>
      <c r="BJ4" s="230">
        <v>11</v>
      </c>
      <c r="BK4" s="230" t="s">
        <v>130</v>
      </c>
      <c r="BL4" s="231" t="s">
        <v>131</v>
      </c>
      <c r="BM4" s="231" t="s">
        <v>132</v>
      </c>
      <c r="BN4" s="232" t="s">
        <v>133</v>
      </c>
      <c r="BO4" s="217"/>
    </row>
    <row r="5" spans="1:67" ht="13.8" x14ac:dyDescent="0.25">
      <c r="A5" s="340">
        <v>1</v>
      </c>
      <c r="B5" s="329" t="s">
        <v>2</v>
      </c>
      <c r="C5" s="329" t="s">
        <v>6</v>
      </c>
      <c r="D5" s="330" t="s">
        <v>193</v>
      </c>
      <c r="E5" s="331">
        <f>IF(G5=0,0,IF(G5+F5&lt;1000,1000,G5+F5))</f>
        <v>1543</v>
      </c>
      <c r="F5" s="332">
        <f t="shared" ref="F5:F42" si="0">IF(K5=0,0,IF(G5+(IF(H5&gt;-150,(IF(H5&gt;=150,IF(J5&gt;=$AT$1,0,SUM(IF(MAX(O5:AJ5)=999,J5-2,J5)-K5*2*(15+50)%)*10),SUM(IF(MAX(O5:AJ5)=999,J5-2,J5)-K5*2*(H5/10+50)%)*10)),(IF(H5&lt;-150,IF((IF(MAX(O5:AJ5)=999,J5-2,J5)-K5*2*(H5/10+50)%)*10&lt;1,0,(IF(MAX(O5:AJ5)=999,J5-2,J5)-K5*2*(H5/10+50)%)*10))))),(IF(H5&gt;-150,(IF(H5&gt;150,IF(J5&gt;=$AT$1,0,SUM(IF(MAX(O5:AJ5)=999,J5-2,J5)-K5*2*(15+50)%)*10),SUM(IF(MAX(O5:AJ5)=999,J5-2,J5)-K5*2*(H5/10+50)%)*10)),(IF(H5&lt;-150,IF((IF(MAX(O5:AJ5)=999,J5-2,J5)-K5*2*(H5/10+50)%)*10&lt;1,0,(IF(MAX(O5:AJ5)=999,J5-2,J5)-K5*2*(H5/10+50)%)*10)))))))</f>
        <v>-23.000000000000007</v>
      </c>
      <c r="G5" s="330">
        <v>1566</v>
      </c>
      <c r="H5" s="333">
        <f t="shared" ref="H5:H42" si="1">SUM(G5-L5)</f>
        <v>318.18181818181824</v>
      </c>
      <c r="I5" s="334">
        <v>14</v>
      </c>
      <c r="J5" s="335">
        <v>12</v>
      </c>
      <c r="K5" s="336">
        <v>11</v>
      </c>
      <c r="L5" s="336">
        <f>SUM(AN5:AX5)/K5</f>
        <v>1247.8181818181818</v>
      </c>
      <c r="M5" s="333">
        <f>BK5</f>
        <v>128</v>
      </c>
      <c r="N5" s="337">
        <f>BN5</f>
        <v>120</v>
      </c>
      <c r="O5" s="233">
        <v>20</v>
      </c>
      <c r="P5" s="234">
        <v>2</v>
      </c>
      <c r="Q5" s="235">
        <v>15</v>
      </c>
      <c r="R5" s="234">
        <v>2</v>
      </c>
      <c r="S5" s="236">
        <v>14</v>
      </c>
      <c r="T5" s="237">
        <v>0</v>
      </c>
      <c r="U5" s="238">
        <v>24</v>
      </c>
      <c r="V5" s="237">
        <v>0</v>
      </c>
      <c r="W5" s="236">
        <v>22</v>
      </c>
      <c r="X5" s="237">
        <v>2</v>
      </c>
      <c r="Y5" s="236">
        <v>4</v>
      </c>
      <c r="Z5" s="237">
        <v>2</v>
      </c>
      <c r="AA5" s="236">
        <v>12</v>
      </c>
      <c r="AB5" s="239">
        <v>0</v>
      </c>
      <c r="AC5" s="240">
        <v>5</v>
      </c>
      <c r="AD5" s="241">
        <v>2</v>
      </c>
      <c r="AE5" s="238">
        <v>29</v>
      </c>
      <c r="AF5" s="239">
        <v>0</v>
      </c>
      <c r="AG5" s="238">
        <v>3</v>
      </c>
      <c r="AH5" s="237">
        <v>0</v>
      </c>
      <c r="AI5" s="236">
        <v>32</v>
      </c>
      <c r="AJ5" s="237">
        <v>2</v>
      </c>
      <c r="AK5" s="242"/>
      <c r="AL5" s="243">
        <f t="shared" ref="AL5:AL42" si="2">SUM(P5+R5+T5+V5+X5+Z5+AB5+AD5+AF5+AH5+AJ5)</f>
        <v>12</v>
      </c>
      <c r="AM5" s="242"/>
      <c r="AN5" s="244">
        <f t="shared" ref="AN5:AN42" si="3">IF(B5="BRIVS",0,(LOOKUP(O5,$A$5:$A$42,$G$5:$G$42)))</f>
        <v>1202</v>
      </c>
      <c r="AO5" s="245">
        <f t="shared" ref="AO5:AO42" si="4">IF(B5="BRIVS",0,(LOOKUP(Q5,$A$5:$A$42,$G$5:$G$42)))</f>
        <v>1275</v>
      </c>
      <c r="AP5" s="246">
        <f t="shared" ref="AP5:AP42" si="5">IF(B5="BRIVS",0,(LOOKUP(S5,$A$5:$A$42,$G$5:$G$42)))</f>
        <v>1278</v>
      </c>
      <c r="AQ5" s="245">
        <f t="shared" ref="AQ5:AQ42" si="6">IF(B5="BRIVS",0,(LOOKUP(U5,$A$5:$A$42,$G$5:$G$42)))</f>
        <v>1145</v>
      </c>
      <c r="AR5" s="246">
        <f t="shared" ref="AR5:AR42" si="7">IF(B5="BRIVS",0,(LOOKUP(W5,$A$5:$A$42,$G$5:$G$42)))</f>
        <v>1161</v>
      </c>
      <c r="AS5" s="246">
        <f t="shared" ref="AS5:AS42" si="8">IF(B5="BRIVS",0,(LOOKUP(Y5,$A$5:$A$42,$G$5:$G$42)))</f>
        <v>1408</v>
      </c>
      <c r="AT5" s="246">
        <f t="shared" ref="AT5:AT42" si="9">IF(B5="BRIVS",0,(LOOKUP(AA5,$A$5:$A$42,$G$5:$G$42)))</f>
        <v>1284</v>
      </c>
      <c r="AU5" s="246">
        <f t="shared" ref="AU5:AU42" si="10">IF(B5="BRIVS",0,(LOOKUP(AC5,$A$5:$A$42,$G$5:$G$42)))</f>
        <v>1404</v>
      </c>
      <c r="AV5" s="245">
        <f t="shared" ref="AV5:AV42" si="11">IF(B5="BRIVS",0,(LOOKUP(AE5,$A$5:$A$42,$G$5:$G$42)))</f>
        <v>1088</v>
      </c>
      <c r="AW5" s="246">
        <f t="shared" ref="AW5:AW42" si="12">IF(B5="BRIVS",0,(LOOKUP(AG5,$A$5:$A$42,$G$5:$G$42)))</f>
        <v>1437</v>
      </c>
      <c r="AX5" s="246">
        <f t="shared" ref="AX5:AX42" si="13">IF(B5="BRIVS",0,(LOOKUP(AI5,$A$5:$A$42,$G$5:$G$42)))</f>
        <v>1044</v>
      </c>
      <c r="AY5" s="213"/>
      <c r="AZ5" s="247">
        <f t="shared" ref="AZ5:AZ42" si="14">IF(O5=999,0,(LOOKUP($O5,$A$5:$A$42,$J$5:$J$42)))</f>
        <v>8</v>
      </c>
      <c r="BA5" s="248">
        <f t="shared" ref="BA5:BA42" si="15">IF(Q5=999,0,(LOOKUP($Q5,$A$5:$A$42,$J$5:$J$42)))</f>
        <v>10</v>
      </c>
      <c r="BB5" s="248">
        <f t="shared" ref="BB5:BB42" si="16">IF(S5=999,0,(LOOKUP($S5,$A$5:$A$42,$J$5:$J$42)))</f>
        <v>10</v>
      </c>
      <c r="BC5" s="249">
        <f t="shared" ref="BC5:BC42" si="17">IF(U5=999,0,(LOOKUP($U5,$A$5:$A$42,$J$5:$J$42)))</f>
        <v>10</v>
      </c>
      <c r="BD5" s="248">
        <f t="shared" ref="BD5:BD42" si="18">IF(W5=999,0,(LOOKUP($W5,$A$5:$A$42,$J$5:$J$42)))</f>
        <v>8</v>
      </c>
      <c r="BE5" s="248">
        <f t="shared" ref="BE5:BE42" si="19">IF(Y5=999,0,(LOOKUP($Y5,$A$5:$A$42,$J$5:$J$42)))</f>
        <v>16</v>
      </c>
      <c r="BF5" s="248">
        <f t="shared" ref="BF5:BF42" si="20">IF(AA5=999,0,(LOOKUP($AA5,$A$5:$A$42,$J$5:$J$42)))</f>
        <v>18</v>
      </c>
      <c r="BG5" s="248">
        <f t="shared" ref="BG5:BG42" si="21">IF(AC5=999,0,(LOOKUP($AC5,$A$5:$A$42,$J$5:$J$42)))</f>
        <v>12</v>
      </c>
      <c r="BH5" s="248">
        <f t="shared" ref="BH5:BH42" si="22">IF(AE5=999,0,(LOOKUP($AE5,$A$5:$A$42,$J$5:$J$42)))</f>
        <v>14</v>
      </c>
      <c r="BI5" s="248">
        <f t="shared" ref="BI5:BI42" si="23">IF(AG5=999,0,(LOOKUP($AG5,$A$5:$A$42,$J$5:$J$42)))</f>
        <v>12</v>
      </c>
      <c r="BJ5" s="248">
        <f t="shared" ref="BJ5:BJ42" si="24">IF(AI5=999,0,(LOOKUP($AI5,$A$5:$A$42,$J$5:$J$42)))</f>
        <v>10</v>
      </c>
      <c r="BK5" s="250">
        <f>SUM(AZ5,BA5,BB5,BC5,BD5,BF5,BE5,BG5,BH5,BI5,BJ5)</f>
        <v>128</v>
      </c>
      <c r="BL5" s="249">
        <f>IF($AW$1&gt;8,(IF($AW$1=9,MIN(AZ5:BH5),IF($AW$1=10,MIN(AZ5:BI5),IF($AW$1=11,MIN(AZ5:BJ5))))),(IF($AW$1=4,MIN(AZ5:BC5),IF($AW$1=5,MIN(AZ5:BD5),IF($AW$1=6,MIN(AZ5:BE5),IF($AW$1=7,MIN(AZ5:BF5),IF($AW$1=8,MIN(AZ5:BG5))))))))</f>
        <v>8</v>
      </c>
      <c r="BM5" s="249">
        <f>IF($AW$1&gt;8,(IF($AW$1=9,MAX(AZ5:BH5),IF($AW$1=10,MAX(AZ5:BI5),IF($AW$1=11,MAX(AZ5:BJ5))))),(IF($AW$1=4,MAX(AZ5:BC5),IF($AW$1=5,MAX(AZ5:BD5),IF($AW$1=6,MAX(AZ5:BE5),IF($AW$1=7,MAX(AZ5:BF5),IF($AW$1=8,MAX(AZ5:BG5))))))))</f>
        <v>18</v>
      </c>
      <c r="BN5" s="251">
        <f>SUM($BK5-$BL5)</f>
        <v>120</v>
      </c>
      <c r="BO5" s="217"/>
    </row>
    <row r="6" spans="1:67" ht="13.8" x14ac:dyDescent="0.25">
      <c r="A6" s="305">
        <v>2</v>
      </c>
      <c r="B6" s="306" t="s">
        <v>161</v>
      </c>
      <c r="C6" s="306" t="s">
        <v>159</v>
      </c>
      <c r="D6" s="307" t="s">
        <v>104</v>
      </c>
      <c r="E6" s="308">
        <f>IF(G6=0,0,IF(G6+F6&lt;1000,1000,G6+F6))</f>
        <v>1523</v>
      </c>
      <c r="F6" s="309">
        <f t="shared" si="0"/>
        <v>0</v>
      </c>
      <c r="G6" s="307">
        <v>1523</v>
      </c>
      <c r="H6" s="310">
        <f t="shared" si="1"/>
        <v>286.81818181818176</v>
      </c>
      <c r="I6" s="311">
        <v>3</v>
      </c>
      <c r="J6" s="312">
        <v>16</v>
      </c>
      <c r="K6" s="313">
        <v>11</v>
      </c>
      <c r="L6" s="314">
        <f>SUM(AN6:AX6)/K6</f>
        <v>1236.1818181818182</v>
      </c>
      <c r="M6" s="310">
        <f>BK6</f>
        <v>148</v>
      </c>
      <c r="N6" s="315">
        <f>BN6</f>
        <v>138</v>
      </c>
      <c r="O6" s="263">
        <v>21</v>
      </c>
      <c r="P6" s="264">
        <v>2</v>
      </c>
      <c r="Q6" s="265">
        <v>17</v>
      </c>
      <c r="R6" s="266">
        <v>2</v>
      </c>
      <c r="S6" s="267">
        <v>13</v>
      </c>
      <c r="T6" s="268">
        <v>2</v>
      </c>
      <c r="U6" s="265">
        <v>16</v>
      </c>
      <c r="V6" s="268">
        <v>2</v>
      </c>
      <c r="W6" s="267">
        <v>29</v>
      </c>
      <c r="X6" s="268">
        <v>2</v>
      </c>
      <c r="Y6" s="267">
        <v>28</v>
      </c>
      <c r="Z6" s="268">
        <v>2</v>
      </c>
      <c r="AA6" s="267">
        <v>11</v>
      </c>
      <c r="AB6" s="266">
        <v>2</v>
      </c>
      <c r="AC6" s="263">
        <v>12</v>
      </c>
      <c r="AD6" s="264">
        <v>0</v>
      </c>
      <c r="AE6" s="269">
        <v>8</v>
      </c>
      <c r="AF6" s="266">
        <v>2</v>
      </c>
      <c r="AG6" s="265">
        <v>19</v>
      </c>
      <c r="AH6" s="268">
        <v>0</v>
      </c>
      <c r="AI6" s="265">
        <v>7</v>
      </c>
      <c r="AJ6" s="268">
        <v>0</v>
      </c>
      <c r="AK6" s="242"/>
      <c r="AL6" s="243">
        <f t="shared" si="2"/>
        <v>16</v>
      </c>
      <c r="AM6" s="242"/>
      <c r="AN6" s="270">
        <f t="shared" si="3"/>
        <v>1164</v>
      </c>
      <c r="AO6" s="249">
        <f t="shared" si="4"/>
        <v>1250</v>
      </c>
      <c r="AP6" s="271">
        <f t="shared" si="5"/>
        <v>1281</v>
      </c>
      <c r="AQ6" s="249">
        <f t="shared" si="6"/>
        <v>1266</v>
      </c>
      <c r="AR6" s="271">
        <f t="shared" si="7"/>
        <v>1088</v>
      </c>
      <c r="AS6" s="271">
        <f t="shared" si="8"/>
        <v>1100</v>
      </c>
      <c r="AT6" s="271">
        <f t="shared" si="9"/>
        <v>1296</v>
      </c>
      <c r="AU6" s="271">
        <f t="shared" si="10"/>
        <v>1284</v>
      </c>
      <c r="AV6" s="249">
        <f t="shared" si="11"/>
        <v>1317</v>
      </c>
      <c r="AW6" s="271">
        <f t="shared" si="12"/>
        <v>1219</v>
      </c>
      <c r="AX6" s="271">
        <f t="shared" si="13"/>
        <v>1333</v>
      </c>
      <c r="AY6" s="213"/>
      <c r="AZ6" s="272">
        <f t="shared" si="14"/>
        <v>10</v>
      </c>
      <c r="BA6" s="271">
        <f t="shared" si="15"/>
        <v>10</v>
      </c>
      <c r="BB6" s="271">
        <f t="shared" si="16"/>
        <v>12</v>
      </c>
      <c r="BC6" s="249">
        <f t="shared" si="17"/>
        <v>12</v>
      </c>
      <c r="BD6" s="271">
        <f t="shared" si="18"/>
        <v>14</v>
      </c>
      <c r="BE6" s="271">
        <f t="shared" si="19"/>
        <v>12</v>
      </c>
      <c r="BF6" s="271">
        <f t="shared" si="20"/>
        <v>12</v>
      </c>
      <c r="BG6" s="271">
        <f t="shared" si="21"/>
        <v>18</v>
      </c>
      <c r="BH6" s="271">
        <f t="shared" si="22"/>
        <v>14</v>
      </c>
      <c r="BI6" s="271">
        <f t="shared" si="23"/>
        <v>18</v>
      </c>
      <c r="BJ6" s="271">
        <f t="shared" si="24"/>
        <v>16</v>
      </c>
      <c r="BK6" s="250">
        <f>SUM(AZ6,BA6,BB6,BC6,BD6,BF6,BE6,BG6,BH6,BI6,BJ6)</f>
        <v>148</v>
      </c>
      <c r="BL6" s="249">
        <f>IF($AW$1&gt;8,(IF($AW$1=9,MIN(AZ6:BH6),IF($AW$1=10,MIN(AZ6:BI6),IF($AW$1=11,MIN(AZ6:BJ6))))),(IF($AW$1=4,MIN(AZ6:BC6),IF($AW$1=5,MIN(AZ6:BD6),IF($AW$1=6,MIN(AZ6:BE6),IF($AW$1=7,MIN(AZ6:BF6),IF($AW$1=8,MIN(AZ6:BG6))))))))</f>
        <v>10</v>
      </c>
      <c r="BM6" s="249">
        <f>IF($AW$1&gt;8,(IF($AW$1=9,MAX(AZ6:BH6),IF($AW$1=10,MAX(AZ6:BI6),IF($AW$1=11,MAX(AZ6:BJ6))))),(IF($AW$1=4,MAX(AZ6:BC6),IF($AW$1=5,MAX(AZ6:BD6),IF($AW$1=6,MAX(AZ6:BE6),IF($AW$1=7,MAX(AZ6:BF6),IF($AW$1=8,MAX(AZ6:BG6))))))))</f>
        <v>18</v>
      </c>
      <c r="BN6" s="251">
        <f>SUM($BK6-$BL6)</f>
        <v>138</v>
      </c>
      <c r="BO6" s="217"/>
    </row>
    <row r="7" spans="1:67" ht="13.8" x14ac:dyDescent="0.25">
      <c r="A7" s="341">
        <v>3</v>
      </c>
      <c r="B7" s="253" t="s">
        <v>204</v>
      </c>
      <c r="C7" s="273" t="s">
        <v>33</v>
      </c>
      <c r="D7" s="254" t="s">
        <v>193</v>
      </c>
      <c r="E7" s="255">
        <f t="shared" ref="E7:E42" si="25">IF(G7=0,0,IF(G7+F7&lt;1000,1000,G7+F7))</f>
        <v>1414</v>
      </c>
      <c r="F7" s="256">
        <f t="shared" si="0"/>
        <v>-23.000000000000007</v>
      </c>
      <c r="G7" s="254">
        <v>1437</v>
      </c>
      <c r="H7" s="257">
        <f t="shared" si="1"/>
        <v>207.90909090909099</v>
      </c>
      <c r="I7" s="258">
        <v>15</v>
      </c>
      <c r="J7" s="259">
        <v>12</v>
      </c>
      <c r="K7" s="274">
        <v>11</v>
      </c>
      <c r="L7" s="261">
        <f t="shared" ref="L7:L42" si="26">SUM(AN7:AX7)/K7</f>
        <v>1229.090909090909</v>
      </c>
      <c r="M7" s="257">
        <f t="shared" ref="M7:M42" si="27">BK7</f>
        <v>128</v>
      </c>
      <c r="N7" s="262">
        <f t="shared" ref="N7:N42" si="28">BN7</f>
        <v>120</v>
      </c>
      <c r="O7" s="263">
        <v>22</v>
      </c>
      <c r="P7" s="264">
        <v>2</v>
      </c>
      <c r="Q7" s="265">
        <v>16</v>
      </c>
      <c r="R7" s="266">
        <v>0</v>
      </c>
      <c r="S7" s="267">
        <v>24</v>
      </c>
      <c r="T7" s="268">
        <v>0</v>
      </c>
      <c r="U7" s="265">
        <v>23</v>
      </c>
      <c r="V7" s="268">
        <v>0</v>
      </c>
      <c r="W7" s="267">
        <v>32</v>
      </c>
      <c r="X7" s="268">
        <v>2</v>
      </c>
      <c r="Y7" s="267">
        <v>17</v>
      </c>
      <c r="Z7" s="268">
        <v>2</v>
      </c>
      <c r="AA7" s="267">
        <v>14</v>
      </c>
      <c r="AB7" s="266">
        <v>2</v>
      </c>
      <c r="AC7" s="263">
        <v>13</v>
      </c>
      <c r="AD7" s="264">
        <v>2</v>
      </c>
      <c r="AE7" s="269">
        <v>12</v>
      </c>
      <c r="AF7" s="266">
        <v>0</v>
      </c>
      <c r="AG7" s="265">
        <v>1</v>
      </c>
      <c r="AH7" s="268">
        <v>2</v>
      </c>
      <c r="AI7" s="265">
        <v>29</v>
      </c>
      <c r="AJ7" s="268">
        <v>0</v>
      </c>
      <c r="AK7" s="242"/>
      <c r="AL7" s="243">
        <f t="shared" si="2"/>
        <v>12</v>
      </c>
      <c r="AM7" s="242"/>
      <c r="AN7" s="270">
        <f t="shared" si="3"/>
        <v>1161</v>
      </c>
      <c r="AO7" s="249">
        <f t="shared" si="4"/>
        <v>1266</v>
      </c>
      <c r="AP7" s="271">
        <f t="shared" si="5"/>
        <v>1145</v>
      </c>
      <c r="AQ7" s="249">
        <f t="shared" si="6"/>
        <v>1157</v>
      </c>
      <c r="AR7" s="271">
        <f t="shared" si="7"/>
        <v>1044</v>
      </c>
      <c r="AS7" s="271">
        <f t="shared" si="8"/>
        <v>1250</v>
      </c>
      <c r="AT7" s="271">
        <f t="shared" si="9"/>
        <v>1278</v>
      </c>
      <c r="AU7" s="271">
        <f t="shared" si="10"/>
        <v>1281</v>
      </c>
      <c r="AV7" s="249">
        <f t="shared" si="11"/>
        <v>1284</v>
      </c>
      <c r="AW7" s="271">
        <f t="shared" si="12"/>
        <v>1566</v>
      </c>
      <c r="AX7" s="271">
        <f t="shared" si="13"/>
        <v>1088</v>
      </c>
      <c r="AY7" s="213"/>
      <c r="AZ7" s="272">
        <f t="shared" si="14"/>
        <v>8</v>
      </c>
      <c r="BA7" s="271">
        <f t="shared" si="15"/>
        <v>12</v>
      </c>
      <c r="BB7" s="271">
        <f t="shared" si="16"/>
        <v>10</v>
      </c>
      <c r="BC7" s="249">
        <f t="shared" si="17"/>
        <v>12</v>
      </c>
      <c r="BD7" s="271">
        <f t="shared" si="18"/>
        <v>10</v>
      </c>
      <c r="BE7" s="271">
        <f t="shared" si="19"/>
        <v>10</v>
      </c>
      <c r="BF7" s="271">
        <f t="shared" si="20"/>
        <v>10</v>
      </c>
      <c r="BG7" s="271">
        <f t="shared" si="21"/>
        <v>12</v>
      </c>
      <c r="BH7" s="271">
        <f t="shared" si="22"/>
        <v>18</v>
      </c>
      <c r="BI7" s="271">
        <f t="shared" si="23"/>
        <v>12</v>
      </c>
      <c r="BJ7" s="271">
        <f t="shared" si="24"/>
        <v>14</v>
      </c>
      <c r="BK7" s="250">
        <f t="shared" ref="BK7:BK42" si="29">SUM(AZ7,BA7,BB7,BC7,BD7,BF7,BE7,BG7,BH7,BI7,BJ7)</f>
        <v>128</v>
      </c>
      <c r="BL7" s="249">
        <f t="shared" ref="BL7:BL42" si="30">IF($AW$1&gt;8,(IF($AW$1=9,MIN(AZ7:BH7),IF($AW$1=10,MIN(AZ7:BI7),IF($AW$1=11,MIN(AZ7:BJ7))))),(IF($AW$1=4,MIN(AZ7:BC7),IF($AW$1=5,MIN(AZ7:BD7),IF($AW$1=6,MIN(AZ7:BE7),IF($AW$1=7,MIN(AZ7:BF7),IF($AW$1=8,MIN(AZ7:BG7))))))))</f>
        <v>8</v>
      </c>
      <c r="BM7" s="249">
        <f t="shared" ref="BM7:BM42" si="31">IF($AW$1&gt;8,(IF($AW$1=9,MAX(AZ7:BH7),IF($AW$1=10,MAX(AZ7:BI7),IF($AW$1=11,MAX(AZ7:BJ7))))),(IF($AW$1=4,MAX(AZ7:BC7),IF($AW$1=5,MAX(AZ7:BD7),IF($AW$1=6,MAX(AZ7:BE7),IF($AW$1=7,MAX(AZ7:BF7),IF($AW$1=8,MAX(AZ7:BG7))))))))</f>
        <v>18</v>
      </c>
      <c r="BN7" s="251">
        <f t="shared" ref="BN7:BN42" si="32">SUM($BK7-$BL7)</f>
        <v>120</v>
      </c>
      <c r="BO7" s="217"/>
    </row>
    <row r="8" spans="1:67" ht="13.8" x14ac:dyDescent="0.25">
      <c r="A8" s="341">
        <v>4</v>
      </c>
      <c r="B8" s="253" t="s">
        <v>163</v>
      </c>
      <c r="C8" s="273" t="s">
        <v>33</v>
      </c>
      <c r="D8" s="254" t="s">
        <v>104</v>
      </c>
      <c r="E8" s="255">
        <f t="shared" si="25"/>
        <v>1408</v>
      </c>
      <c r="F8" s="256">
        <f t="shared" si="0"/>
        <v>0</v>
      </c>
      <c r="G8" s="254">
        <v>1408</v>
      </c>
      <c r="H8" s="257">
        <f t="shared" si="1"/>
        <v>168.36363636363626</v>
      </c>
      <c r="I8" s="258">
        <v>5</v>
      </c>
      <c r="J8" s="259">
        <v>16</v>
      </c>
      <c r="K8" s="260">
        <v>11</v>
      </c>
      <c r="L8" s="261">
        <f t="shared" si="26"/>
        <v>1239.6363636363637</v>
      </c>
      <c r="M8" s="257">
        <f t="shared" si="27"/>
        <v>142</v>
      </c>
      <c r="N8" s="262">
        <f t="shared" si="28"/>
        <v>138</v>
      </c>
      <c r="O8" s="263">
        <v>23</v>
      </c>
      <c r="P8" s="264">
        <v>2</v>
      </c>
      <c r="Q8" s="265">
        <v>19</v>
      </c>
      <c r="R8" s="266">
        <v>2</v>
      </c>
      <c r="S8" s="267">
        <v>16</v>
      </c>
      <c r="T8" s="268">
        <v>0</v>
      </c>
      <c r="U8" s="265">
        <v>7</v>
      </c>
      <c r="V8" s="268">
        <v>0</v>
      </c>
      <c r="W8" s="267">
        <v>6</v>
      </c>
      <c r="X8" s="268">
        <v>2</v>
      </c>
      <c r="Y8" s="267">
        <v>1</v>
      </c>
      <c r="Z8" s="268">
        <v>0</v>
      </c>
      <c r="AA8" s="267">
        <v>34</v>
      </c>
      <c r="AB8" s="266">
        <v>2</v>
      </c>
      <c r="AC8" s="263">
        <v>35</v>
      </c>
      <c r="AD8" s="264">
        <v>2</v>
      </c>
      <c r="AE8" s="269">
        <v>28</v>
      </c>
      <c r="AF8" s="266">
        <v>2</v>
      </c>
      <c r="AG8" s="265">
        <v>8</v>
      </c>
      <c r="AH8" s="268">
        <v>2</v>
      </c>
      <c r="AI8" s="265">
        <v>12</v>
      </c>
      <c r="AJ8" s="268">
        <v>2</v>
      </c>
      <c r="AK8" s="242"/>
      <c r="AL8" s="243">
        <f t="shared" si="2"/>
        <v>16</v>
      </c>
      <c r="AM8" s="242"/>
      <c r="AN8" s="270">
        <f t="shared" si="3"/>
        <v>1157</v>
      </c>
      <c r="AO8" s="249">
        <f t="shared" si="4"/>
        <v>1219</v>
      </c>
      <c r="AP8" s="271">
        <f t="shared" si="5"/>
        <v>1266</v>
      </c>
      <c r="AQ8" s="249">
        <f t="shared" si="6"/>
        <v>1333</v>
      </c>
      <c r="AR8" s="271">
        <f t="shared" si="7"/>
        <v>1392</v>
      </c>
      <c r="AS8" s="271">
        <f t="shared" si="8"/>
        <v>1566</v>
      </c>
      <c r="AT8" s="271">
        <f t="shared" si="9"/>
        <v>1002</v>
      </c>
      <c r="AU8" s="271">
        <f t="shared" si="10"/>
        <v>1000</v>
      </c>
      <c r="AV8" s="249">
        <f t="shared" si="11"/>
        <v>1100</v>
      </c>
      <c r="AW8" s="271">
        <f t="shared" si="12"/>
        <v>1317</v>
      </c>
      <c r="AX8" s="271">
        <f t="shared" si="13"/>
        <v>1284</v>
      </c>
      <c r="AY8" s="213"/>
      <c r="AZ8" s="272">
        <f t="shared" si="14"/>
        <v>12</v>
      </c>
      <c r="BA8" s="271">
        <f t="shared" si="15"/>
        <v>18</v>
      </c>
      <c r="BB8" s="271">
        <f t="shared" si="16"/>
        <v>12</v>
      </c>
      <c r="BC8" s="249">
        <f t="shared" si="17"/>
        <v>16</v>
      </c>
      <c r="BD8" s="271">
        <f t="shared" si="18"/>
        <v>14</v>
      </c>
      <c r="BE8" s="271">
        <f t="shared" si="19"/>
        <v>12</v>
      </c>
      <c r="BF8" s="271">
        <f t="shared" si="20"/>
        <v>4</v>
      </c>
      <c r="BG8" s="271">
        <f t="shared" si="21"/>
        <v>10</v>
      </c>
      <c r="BH8" s="271">
        <f t="shared" si="22"/>
        <v>12</v>
      </c>
      <c r="BI8" s="271">
        <f t="shared" si="23"/>
        <v>14</v>
      </c>
      <c r="BJ8" s="271">
        <f t="shared" si="24"/>
        <v>18</v>
      </c>
      <c r="BK8" s="250">
        <f t="shared" si="29"/>
        <v>142</v>
      </c>
      <c r="BL8" s="249">
        <f t="shared" si="30"/>
        <v>4</v>
      </c>
      <c r="BM8" s="249">
        <f t="shared" si="31"/>
        <v>18</v>
      </c>
      <c r="BN8" s="251">
        <f t="shared" si="32"/>
        <v>138</v>
      </c>
      <c r="BO8" s="217"/>
    </row>
    <row r="9" spans="1:67" ht="13.8" x14ac:dyDescent="0.25">
      <c r="A9" s="341">
        <v>5</v>
      </c>
      <c r="B9" s="253" t="s">
        <v>166</v>
      </c>
      <c r="C9" s="273" t="s">
        <v>165</v>
      </c>
      <c r="D9" s="254"/>
      <c r="E9" s="255">
        <f t="shared" si="25"/>
        <v>1381</v>
      </c>
      <c r="F9" s="256">
        <f t="shared" si="0"/>
        <v>-23.000000000000007</v>
      </c>
      <c r="G9" s="254">
        <v>1404</v>
      </c>
      <c r="H9" s="257">
        <f t="shared" si="1"/>
        <v>198.4545454545455</v>
      </c>
      <c r="I9" s="258">
        <v>18</v>
      </c>
      <c r="J9" s="259">
        <v>12</v>
      </c>
      <c r="K9" s="275">
        <v>11</v>
      </c>
      <c r="L9" s="261">
        <f t="shared" si="26"/>
        <v>1205.5454545454545</v>
      </c>
      <c r="M9" s="257">
        <f t="shared" si="27"/>
        <v>122</v>
      </c>
      <c r="N9" s="262">
        <f t="shared" si="28"/>
        <v>114</v>
      </c>
      <c r="O9" s="263">
        <v>24</v>
      </c>
      <c r="P9" s="264">
        <v>2</v>
      </c>
      <c r="Q9" s="265">
        <v>18</v>
      </c>
      <c r="R9" s="266">
        <v>0</v>
      </c>
      <c r="S9" s="267">
        <v>26</v>
      </c>
      <c r="T9" s="268">
        <v>2</v>
      </c>
      <c r="U9" s="265">
        <v>20</v>
      </c>
      <c r="V9" s="268">
        <v>0</v>
      </c>
      <c r="W9" s="267">
        <v>23</v>
      </c>
      <c r="X9" s="268">
        <v>2</v>
      </c>
      <c r="Y9" s="267">
        <v>30</v>
      </c>
      <c r="Z9" s="268">
        <v>2</v>
      </c>
      <c r="AA9" s="267">
        <v>28</v>
      </c>
      <c r="AB9" s="266">
        <v>0</v>
      </c>
      <c r="AC9" s="263">
        <v>1</v>
      </c>
      <c r="AD9" s="264">
        <v>0</v>
      </c>
      <c r="AE9" s="269">
        <v>35</v>
      </c>
      <c r="AF9" s="266">
        <v>2</v>
      </c>
      <c r="AG9" s="265">
        <v>14</v>
      </c>
      <c r="AH9" s="268">
        <v>2</v>
      </c>
      <c r="AI9" s="265">
        <v>6</v>
      </c>
      <c r="AJ9" s="268">
        <v>0</v>
      </c>
      <c r="AK9" s="242"/>
      <c r="AL9" s="243">
        <f t="shared" si="2"/>
        <v>12</v>
      </c>
      <c r="AM9" s="242"/>
      <c r="AN9" s="270">
        <f t="shared" si="3"/>
        <v>1145</v>
      </c>
      <c r="AO9" s="249">
        <f t="shared" si="4"/>
        <v>1224</v>
      </c>
      <c r="AP9" s="271">
        <f t="shared" si="5"/>
        <v>1109</v>
      </c>
      <c r="AQ9" s="249">
        <f t="shared" si="6"/>
        <v>1202</v>
      </c>
      <c r="AR9" s="271">
        <f t="shared" si="7"/>
        <v>1157</v>
      </c>
      <c r="AS9" s="271">
        <f t="shared" si="8"/>
        <v>1088</v>
      </c>
      <c r="AT9" s="271">
        <f t="shared" si="9"/>
        <v>1100</v>
      </c>
      <c r="AU9" s="271">
        <f t="shared" si="10"/>
        <v>1566</v>
      </c>
      <c r="AV9" s="249">
        <f t="shared" si="11"/>
        <v>1000</v>
      </c>
      <c r="AW9" s="271">
        <f t="shared" si="12"/>
        <v>1278</v>
      </c>
      <c r="AX9" s="271">
        <f t="shared" si="13"/>
        <v>1392</v>
      </c>
      <c r="AY9" s="213"/>
      <c r="AZ9" s="272">
        <f t="shared" si="14"/>
        <v>10</v>
      </c>
      <c r="BA9" s="271">
        <f t="shared" si="15"/>
        <v>10</v>
      </c>
      <c r="BB9" s="271">
        <f t="shared" si="16"/>
        <v>10</v>
      </c>
      <c r="BC9" s="249">
        <f t="shared" si="17"/>
        <v>8</v>
      </c>
      <c r="BD9" s="271">
        <f t="shared" si="18"/>
        <v>12</v>
      </c>
      <c r="BE9" s="271">
        <f t="shared" si="19"/>
        <v>14</v>
      </c>
      <c r="BF9" s="271">
        <f t="shared" si="20"/>
        <v>12</v>
      </c>
      <c r="BG9" s="271">
        <f t="shared" si="21"/>
        <v>12</v>
      </c>
      <c r="BH9" s="271">
        <f t="shared" si="22"/>
        <v>10</v>
      </c>
      <c r="BI9" s="271">
        <f t="shared" si="23"/>
        <v>10</v>
      </c>
      <c r="BJ9" s="271">
        <f t="shared" si="24"/>
        <v>14</v>
      </c>
      <c r="BK9" s="250">
        <f t="shared" si="29"/>
        <v>122</v>
      </c>
      <c r="BL9" s="249">
        <f t="shared" si="30"/>
        <v>8</v>
      </c>
      <c r="BM9" s="249">
        <f t="shared" si="31"/>
        <v>14</v>
      </c>
      <c r="BN9" s="251">
        <f t="shared" si="32"/>
        <v>114</v>
      </c>
      <c r="BO9" s="217"/>
    </row>
    <row r="10" spans="1:67" ht="13.8" x14ac:dyDescent="0.25">
      <c r="A10" s="341">
        <v>6</v>
      </c>
      <c r="B10" s="253" t="s">
        <v>229</v>
      </c>
      <c r="C10" s="273" t="s">
        <v>33</v>
      </c>
      <c r="D10" s="254" t="s">
        <v>193</v>
      </c>
      <c r="E10" s="255">
        <f t="shared" si="25"/>
        <v>1392</v>
      </c>
      <c r="F10" s="256">
        <f t="shared" si="0"/>
        <v>0</v>
      </c>
      <c r="G10" s="254">
        <v>1392</v>
      </c>
      <c r="H10" s="257">
        <f t="shared" si="1"/>
        <v>189.5454545454545</v>
      </c>
      <c r="I10" s="258">
        <v>8</v>
      </c>
      <c r="J10" s="259">
        <v>14</v>
      </c>
      <c r="K10" s="260">
        <v>11</v>
      </c>
      <c r="L10" s="261">
        <f t="shared" si="26"/>
        <v>1202.4545454545455</v>
      </c>
      <c r="M10" s="257">
        <f t="shared" si="27"/>
        <v>126</v>
      </c>
      <c r="N10" s="262">
        <f t="shared" si="28"/>
        <v>118</v>
      </c>
      <c r="O10" s="263">
        <v>25</v>
      </c>
      <c r="P10" s="264">
        <v>0</v>
      </c>
      <c r="Q10" s="265">
        <v>29</v>
      </c>
      <c r="R10" s="266">
        <v>0</v>
      </c>
      <c r="S10" s="267">
        <v>31</v>
      </c>
      <c r="T10" s="268">
        <v>2</v>
      </c>
      <c r="U10" s="265">
        <v>9</v>
      </c>
      <c r="V10" s="268">
        <v>2</v>
      </c>
      <c r="W10" s="267">
        <v>4</v>
      </c>
      <c r="X10" s="268">
        <v>0</v>
      </c>
      <c r="Y10" s="267">
        <v>38</v>
      </c>
      <c r="Z10" s="268">
        <v>2</v>
      </c>
      <c r="AA10" s="267">
        <v>26</v>
      </c>
      <c r="AB10" s="266">
        <v>2</v>
      </c>
      <c r="AC10" s="263">
        <v>20</v>
      </c>
      <c r="AD10" s="264">
        <v>2</v>
      </c>
      <c r="AE10" s="269">
        <v>16</v>
      </c>
      <c r="AF10" s="266">
        <v>2</v>
      </c>
      <c r="AG10" s="265">
        <v>12</v>
      </c>
      <c r="AH10" s="268">
        <v>0</v>
      </c>
      <c r="AI10" s="265">
        <v>5</v>
      </c>
      <c r="AJ10" s="268">
        <v>2</v>
      </c>
      <c r="AK10" s="242"/>
      <c r="AL10" s="243">
        <f t="shared" si="2"/>
        <v>14</v>
      </c>
      <c r="AM10" s="242"/>
      <c r="AN10" s="270">
        <f t="shared" si="3"/>
        <v>1119</v>
      </c>
      <c r="AO10" s="249">
        <f t="shared" si="4"/>
        <v>1088</v>
      </c>
      <c r="AP10" s="271">
        <f t="shared" si="5"/>
        <v>1047</v>
      </c>
      <c r="AQ10" s="249">
        <f t="shared" si="6"/>
        <v>1300</v>
      </c>
      <c r="AR10" s="271">
        <f t="shared" si="7"/>
        <v>1408</v>
      </c>
      <c r="AS10" s="271">
        <f t="shared" si="8"/>
        <v>1000</v>
      </c>
      <c r="AT10" s="271">
        <f t="shared" si="9"/>
        <v>1109</v>
      </c>
      <c r="AU10" s="271">
        <f t="shared" si="10"/>
        <v>1202</v>
      </c>
      <c r="AV10" s="249">
        <f t="shared" si="11"/>
        <v>1266</v>
      </c>
      <c r="AW10" s="271">
        <f t="shared" si="12"/>
        <v>1284</v>
      </c>
      <c r="AX10" s="271">
        <f t="shared" si="13"/>
        <v>1404</v>
      </c>
      <c r="AY10" s="213"/>
      <c r="AZ10" s="272">
        <f t="shared" si="14"/>
        <v>12</v>
      </c>
      <c r="BA10" s="271">
        <f t="shared" si="15"/>
        <v>14</v>
      </c>
      <c r="BB10" s="271">
        <f t="shared" si="16"/>
        <v>8</v>
      </c>
      <c r="BC10" s="249">
        <f t="shared" si="17"/>
        <v>8</v>
      </c>
      <c r="BD10" s="271">
        <f t="shared" si="18"/>
        <v>16</v>
      </c>
      <c r="BE10" s="271">
        <f t="shared" si="19"/>
        <v>8</v>
      </c>
      <c r="BF10" s="271">
        <f t="shared" si="20"/>
        <v>10</v>
      </c>
      <c r="BG10" s="271">
        <f t="shared" si="21"/>
        <v>8</v>
      </c>
      <c r="BH10" s="271">
        <f t="shared" si="22"/>
        <v>12</v>
      </c>
      <c r="BI10" s="271">
        <f t="shared" si="23"/>
        <v>18</v>
      </c>
      <c r="BJ10" s="271">
        <f t="shared" si="24"/>
        <v>12</v>
      </c>
      <c r="BK10" s="250">
        <f t="shared" si="29"/>
        <v>126</v>
      </c>
      <c r="BL10" s="249">
        <f t="shared" si="30"/>
        <v>8</v>
      </c>
      <c r="BM10" s="249">
        <f t="shared" si="31"/>
        <v>18</v>
      </c>
      <c r="BN10" s="251">
        <f t="shared" si="32"/>
        <v>118</v>
      </c>
      <c r="BO10" s="217"/>
    </row>
    <row r="11" spans="1:67" ht="13.8" x14ac:dyDescent="0.25">
      <c r="A11" s="341">
        <v>7</v>
      </c>
      <c r="B11" s="253" t="s">
        <v>39</v>
      </c>
      <c r="C11" s="338" t="s">
        <v>6</v>
      </c>
      <c r="D11" s="254"/>
      <c r="E11" s="255">
        <f t="shared" si="25"/>
        <v>1358.56</v>
      </c>
      <c r="F11" s="256">
        <f t="shared" si="0"/>
        <v>25.560000000000009</v>
      </c>
      <c r="G11" s="254">
        <v>1333</v>
      </c>
      <c r="H11" s="257">
        <f t="shared" si="1"/>
        <v>111.09090909090901</v>
      </c>
      <c r="I11" s="258">
        <v>4</v>
      </c>
      <c r="J11" s="259">
        <v>16</v>
      </c>
      <c r="K11" s="260">
        <v>11</v>
      </c>
      <c r="L11" s="261">
        <f t="shared" si="26"/>
        <v>1221.909090909091</v>
      </c>
      <c r="M11" s="257">
        <f t="shared" si="27"/>
        <v>146</v>
      </c>
      <c r="N11" s="262">
        <f t="shared" si="28"/>
        <v>136</v>
      </c>
      <c r="O11" s="263">
        <v>26</v>
      </c>
      <c r="P11" s="264">
        <v>0</v>
      </c>
      <c r="Q11" s="265">
        <v>30</v>
      </c>
      <c r="R11" s="266">
        <v>0</v>
      </c>
      <c r="S11" s="267">
        <v>32</v>
      </c>
      <c r="T11" s="268">
        <v>2</v>
      </c>
      <c r="U11" s="265">
        <v>4</v>
      </c>
      <c r="V11" s="268">
        <v>2</v>
      </c>
      <c r="W11" s="267">
        <v>10</v>
      </c>
      <c r="X11" s="268">
        <v>2</v>
      </c>
      <c r="Y11" s="267">
        <v>29</v>
      </c>
      <c r="Z11" s="268">
        <v>2</v>
      </c>
      <c r="AA11" s="267">
        <v>13</v>
      </c>
      <c r="AB11" s="266">
        <v>2</v>
      </c>
      <c r="AC11" s="263">
        <v>16</v>
      </c>
      <c r="AD11" s="264">
        <v>2</v>
      </c>
      <c r="AE11" s="269">
        <v>19</v>
      </c>
      <c r="AF11" s="266">
        <v>0</v>
      </c>
      <c r="AG11" s="265">
        <v>25</v>
      </c>
      <c r="AH11" s="268">
        <v>2</v>
      </c>
      <c r="AI11" s="265">
        <v>2</v>
      </c>
      <c r="AJ11" s="268">
        <v>2</v>
      </c>
      <c r="AK11" s="242"/>
      <c r="AL11" s="243">
        <f t="shared" si="2"/>
        <v>16</v>
      </c>
      <c r="AM11" s="242"/>
      <c r="AN11" s="270">
        <f t="shared" si="3"/>
        <v>1109</v>
      </c>
      <c r="AO11" s="249">
        <f t="shared" si="4"/>
        <v>1088</v>
      </c>
      <c r="AP11" s="271">
        <f t="shared" si="5"/>
        <v>1044</v>
      </c>
      <c r="AQ11" s="249">
        <f t="shared" si="6"/>
        <v>1408</v>
      </c>
      <c r="AR11" s="271">
        <f t="shared" si="7"/>
        <v>1296</v>
      </c>
      <c r="AS11" s="271">
        <f t="shared" si="8"/>
        <v>1088</v>
      </c>
      <c r="AT11" s="271">
        <f t="shared" si="9"/>
        <v>1281</v>
      </c>
      <c r="AU11" s="271">
        <f t="shared" si="10"/>
        <v>1266</v>
      </c>
      <c r="AV11" s="249">
        <f t="shared" si="11"/>
        <v>1219</v>
      </c>
      <c r="AW11" s="271">
        <f t="shared" si="12"/>
        <v>1119</v>
      </c>
      <c r="AX11" s="271">
        <f t="shared" si="13"/>
        <v>1523</v>
      </c>
      <c r="AY11" s="213"/>
      <c r="AZ11" s="272">
        <f t="shared" si="14"/>
        <v>10</v>
      </c>
      <c r="BA11" s="271">
        <f t="shared" si="15"/>
        <v>14</v>
      </c>
      <c r="BB11" s="271">
        <f t="shared" si="16"/>
        <v>10</v>
      </c>
      <c r="BC11" s="249">
        <f t="shared" si="17"/>
        <v>16</v>
      </c>
      <c r="BD11" s="271">
        <f t="shared" si="18"/>
        <v>12</v>
      </c>
      <c r="BE11" s="271">
        <f t="shared" si="19"/>
        <v>14</v>
      </c>
      <c r="BF11" s="271">
        <f t="shared" si="20"/>
        <v>12</v>
      </c>
      <c r="BG11" s="271">
        <f t="shared" si="21"/>
        <v>12</v>
      </c>
      <c r="BH11" s="271">
        <f t="shared" si="22"/>
        <v>18</v>
      </c>
      <c r="BI11" s="271">
        <f t="shared" si="23"/>
        <v>12</v>
      </c>
      <c r="BJ11" s="271">
        <f t="shared" si="24"/>
        <v>16</v>
      </c>
      <c r="BK11" s="250">
        <f t="shared" si="29"/>
        <v>146</v>
      </c>
      <c r="BL11" s="249">
        <f t="shared" si="30"/>
        <v>10</v>
      </c>
      <c r="BM11" s="249">
        <f t="shared" si="31"/>
        <v>18</v>
      </c>
      <c r="BN11" s="251">
        <f t="shared" si="32"/>
        <v>136</v>
      </c>
      <c r="BO11" s="217"/>
    </row>
    <row r="12" spans="1:67" ht="13.8" x14ac:dyDescent="0.25">
      <c r="A12" s="341">
        <v>8</v>
      </c>
      <c r="B12" s="253" t="s">
        <v>188</v>
      </c>
      <c r="C12" s="339" t="s">
        <v>8</v>
      </c>
      <c r="D12" s="276" t="s">
        <v>104</v>
      </c>
      <c r="E12" s="255">
        <f t="shared" si="25"/>
        <v>1326.6</v>
      </c>
      <c r="F12" s="256">
        <f t="shared" si="0"/>
        <v>9.5999999999999908</v>
      </c>
      <c r="G12" s="254">
        <v>1317</v>
      </c>
      <c r="H12" s="257">
        <f t="shared" si="1"/>
        <v>92.727272727272748</v>
      </c>
      <c r="I12" s="258">
        <v>7</v>
      </c>
      <c r="J12" s="259">
        <v>14</v>
      </c>
      <c r="K12" s="260">
        <v>11</v>
      </c>
      <c r="L12" s="261">
        <f t="shared" si="26"/>
        <v>1224.2727272727273</v>
      </c>
      <c r="M12" s="257">
        <f t="shared" si="27"/>
        <v>130</v>
      </c>
      <c r="N12" s="262">
        <f t="shared" si="28"/>
        <v>124</v>
      </c>
      <c r="O12" s="263">
        <v>27</v>
      </c>
      <c r="P12" s="264">
        <v>0</v>
      </c>
      <c r="Q12" s="265">
        <v>31</v>
      </c>
      <c r="R12" s="266">
        <v>2</v>
      </c>
      <c r="S12" s="267">
        <v>25</v>
      </c>
      <c r="T12" s="268">
        <v>2</v>
      </c>
      <c r="U12" s="265">
        <v>11</v>
      </c>
      <c r="V12" s="268">
        <v>2</v>
      </c>
      <c r="W12" s="267">
        <v>18</v>
      </c>
      <c r="X12" s="268">
        <v>2</v>
      </c>
      <c r="Y12" s="267">
        <v>12</v>
      </c>
      <c r="Z12" s="268">
        <v>0</v>
      </c>
      <c r="AA12" s="267">
        <v>20</v>
      </c>
      <c r="AB12" s="266">
        <v>2</v>
      </c>
      <c r="AC12" s="263">
        <v>28</v>
      </c>
      <c r="AD12" s="264">
        <v>2</v>
      </c>
      <c r="AE12" s="269">
        <v>2</v>
      </c>
      <c r="AF12" s="266">
        <v>0</v>
      </c>
      <c r="AG12" s="265">
        <v>4</v>
      </c>
      <c r="AH12" s="268">
        <v>0</v>
      </c>
      <c r="AI12" s="265">
        <v>23</v>
      </c>
      <c r="AJ12" s="268">
        <v>2</v>
      </c>
      <c r="AK12" s="242"/>
      <c r="AL12" s="243">
        <f t="shared" si="2"/>
        <v>14</v>
      </c>
      <c r="AM12" s="242"/>
      <c r="AN12" s="270">
        <f t="shared" si="3"/>
        <v>1107</v>
      </c>
      <c r="AO12" s="249">
        <f t="shared" si="4"/>
        <v>1047</v>
      </c>
      <c r="AP12" s="271">
        <f t="shared" si="5"/>
        <v>1119</v>
      </c>
      <c r="AQ12" s="249">
        <f t="shared" si="6"/>
        <v>1296</v>
      </c>
      <c r="AR12" s="271">
        <f t="shared" si="7"/>
        <v>1224</v>
      </c>
      <c r="AS12" s="271">
        <f t="shared" si="8"/>
        <v>1284</v>
      </c>
      <c r="AT12" s="271">
        <f t="shared" si="9"/>
        <v>1202</v>
      </c>
      <c r="AU12" s="271">
        <f t="shared" si="10"/>
        <v>1100</v>
      </c>
      <c r="AV12" s="249">
        <f t="shared" si="11"/>
        <v>1523</v>
      </c>
      <c r="AW12" s="271">
        <f t="shared" si="12"/>
        <v>1408</v>
      </c>
      <c r="AX12" s="271">
        <f t="shared" si="13"/>
        <v>1157</v>
      </c>
      <c r="AY12" s="213"/>
      <c r="AZ12" s="272">
        <f t="shared" si="14"/>
        <v>6</v>
      </c>
      <c r="BA12" s="271">
        <f t="shared" si="15"/>
        <v>8</v>
      </c>
      <c r="BB12" s="271">
        <f t="shared" si="16"/>
        <v>12</v>
      </c>
      <c r="BC12" s="249">
        <f t="shared" si="17"/>
        <v>12</v>
      </c>
      <c r="BD12" s="271">
        <f t="shared" si="18"/>
        <v>10</v>
      </c>
      <c r="BE12" s="271">
        <f t="shared" si="19"/>
        <v>18</v>
      </c>
      <c r="BF12" s="271">
        <f t="shared" si="20"/>
        <v>8</v>
      </c>
      <c r="BG12" s="271">
        <f t="shared" si="21"/>
        <v>12</v>
      </c>
      <c r="BH12" s="271">
        <f t="shared" si="22"/>
        <v>16</v>
      </c>
      <c r="BI12" s="271">
        <f t="shared" si="23"/>
        <v>16</v>
      </c>
      <c r="BJ12" s="271">
        <f t="shared" si="24"/>
        <v>12</v>
      </c>
      <c r="BK12" s="250">
        <f t="shared" si="29"/>
        <v>130</v>
      </c>
      <c r="BL12" s="249">
        <f t="shared" si="30"/>
        <v>6</v>
      </c>
      <c r="BM12" s="249">
        <f t="shared" si="31"/>
        <v>18</v>
      </c>
      <c r="BN12" s="251">
        <f t="shared" si="32"/>
        <v>124</v>
      </c>
      <c r="BO12" s="217"/>
    </row>
    <row r="13" spans="1:67" ht="13.8" x14ac:dyDescent="0.25">
      <c r="A13" s="341">
        <v>9</v>
      </c>
      <c r="B13" s="253" t="s">
        <v>230</v>
      </c>
      <c r="C13" s="273" t="s">
        <v>6</v>
      </c>
      <c r="D13" s="276"/>
      <c r="E13" s="255">
        <f t="shared" si="25"/>
        <v>1237</v>
      </c>
      <c r="F13" s="256">
        <f t="shared" si="0"/>
        <v>-63.000000000000007</v>
      </c>
      <c r="G13" s="254">
        <v>1300</v>
      </c>
      <c r="H13" s="257">
        <f t="shared" si="1"/>
        <v>183.27272727272725</v>
      </c>
      <c r="I13" s="258">
        <v>31</v>
      </c>
      <c r="J13" s="259">
        <v>8</v>
      </c>
      <c r="K13" s="260">
        <v>11</v>
      </c>
      <c r="L13" s="261">
        <f t="shared" si="26"/>
        <v>1116.7272727272727</v>
      </c>
      <c r="M13" s="257">
        <f t="shared" si="27"/>
        <v>104</v>
      </c>
      <c r="N13" s="262">
        <f t="shared" si="28"/>
        <v>100</v>
      </c>
      <c r="O13" s="263">
        <v>28</v>
      </c>
      <c r="P13" s="264">
        <v>0</v>
      </c>
      <c r="Q13" s="265">
        <v>32</v>
      </c>
      <c r="R13" s="266">
        <v>2</v>
      </c>
      <c r="S13" s="267">
        <v>30</v>
      </c>
      <c r="T13" s="268">
        <v>0</v>
      </c>
      <c r="U13" s="265">
        <v>6</v>
      </c>
      <c r="V13" s="268">
        <v>0</v>
      </c>
      <c r="W13" s="267">
        <v>34</v>
      </c>
      <c r="X13" s="268">
        <v>0</v>
      </c>
      <c r="Y13" s="267">
        <v>37</v>
      </c>
      <c r="Z13" s="268">
        <v>2</v>
      </c>
      <c r="AA13" s="267">
        <v>22</v>
      </c>
      <c r="AB13" s="266">
        <v>2</v>
      </c>
      <c r="AC13" s="263">
        <v>26</v>
      </c>
      <c r="AD13" s="264">
        <v>0</v>
      </c>
      <c r="AE13" s="269">
        <v>38</v>
      </c>
      <c r="AF13" s="266">
        <v>2</v>
      </c>
      <c r="AG13" s="265">
        <v>18</v>
      </c>
      <c r="AH13" s="268">
        <v>0</v>
      </c>
      <c r="AI13" s="265">
        <v>21</v>
      </c>
      <c r="AJ13" s="268">
        <v>0</v>
      </c>
      <c r="AK13" s="242"/>
      <c r="AL13" s="243">
        <f t="shared" si="2"/>
        <v>8</v>
      </c>
      <c r="AM13" s="242"/>
      <c r="AN13" s="270">
        <f t="shared" si="3"/>
        <v>1100</v>
      </c>
      <c r="AO13" s="249">
        <f t="shared" si="4"/>
        <v>1044</v>
      </c>
      <c r="AP13" s="271">
        <f t="shared" si="5"/>
        <v>1088</v>
      </c>
      <c r="AQ13" s="249">
        <f t="shared" si="6"/>
        <v>1392</v>
      </c>
      <c r="AR13" s="271">
        <f t="shared" si="7"/>
        <v>1002</v>
      </c>
      <c r="AS13" s="271">
        <f t="shared" si="8"/>
        <v>1000</v>
      </c>
      <c r="AT13" s="271">
        <f t="shared" si="9"/>
        <v>1161</v>
      </c>
      <c r="AU13" s="271">
        <f t="shared" si="10"/>
        <v>1109</v>
      </c>
      <c r="AV13" s="249">
        <f t="shared" si="11"/>
        <v>1000</v>
      </c>
      <c r="AW13" s="271">
        <f t="shared" si="12"/>
        <v>1224</v>
      </c>
      <c r="AX13" s="271">
        <f t="shared" si="13"/>
        <v>1164</v>
      </c>
      <c r="AY13" s="213"/>
      <c r="AZ13" s="272">
        <f t="shared" si="14"/>
        <v>12</v>
      </c>
      <c r="BA13" s="271">
        <f t="shared" si="15"/>
        <v>10</v>
      </c>
      <c r="BB13" s="271">
        <f t="shared" si="16"/>
        <v>14</v>
      </c>
      <c r="BC13" s="249">
        <f t="shared" si="17"/>
        <v>14</v>
      </c>
      <c r="BD13" s="271">
        <f t="shared" si="18"/>
        <v>4</v>
      </c>
      <c r="BE13" s="271">
        <f t="shared" si="19"/>
        <v>4</v>
      </c>
      <c r="BF13" s="271">
        <f t="shared" si="20"/>
        <v>8</v>
      </c>
      <c r="BG13" s="271">
        <f t="shared" si="21"/>
        <v>10</v>
      </c>
      <c r="BH13" s="271">
        <f t="shared" si="22"/>
        <v>8</v>
      </c>
      <c r="BI13" s="271">
        <f t="shared" si="23"/>
        <v>10</v>
      </c>
      <c r="BJ13" s="271">
        <f t="shared" si="24"/>
        <v>10</v>
      </c>
      <c r="BK13" s="250">
        <f t="shared" si="29"/>
        <v>104</v>
      </c>
      <c r="BL13" s="249">
        <f t="shared" si="30"/>
        <v>4</v>
      </c>
      <c r="BM13" s="249">
        <f t="shared" si="31"/>
        <v>14</v>
      </c>
      <c r="BN13" s="251">
        <f t="shared" si="32"/>
        <v>100</v>
      </c>
      <c r="BO13" s="217"/>
    </row>
    <row r="14" spans="1:67" ht="13.8" x14ac:dyDescent="0.25">
      <c r="A14" s="341">
        <v>10</v>
      </c>
      <c r="B14" s="253" t="s">
        <v>171</v>
      </c>
      <c r="C14" s="273" t="s">
        <v>170</v>
      </c>
      <c r="D14" s="276"/>
      <c r="E14" s="255">
        <f t="shared" si="25"/>
        <v>1283.76</v>
      </c>
      <c r="F14" s="256">
        <f t="shared" si="0"/>
        <v>-12.239999999999984</v>
      </c>
      <c r="G14" s="277">
        <v>1296</v>
      </c>
      <c r="H14" s="257">
        <f t="shared" si="1"/>
        <v>101.09090909090901</v>
      </c>
      <c r="I14" s="258">
        <v>19</v>
      </c>
      <c r="J14" s="259">
        <v>12</v>
      </c>
      <c r="K14" s="260">
        <v>11</v>
      </c>
      <c r="L14" s="261">
        <f t="shared" si="26"/>
        <v>1194.909090909091</v>
      </c>
      <c r="M14" s="257">
        <f t="shared" si="27"/>
        <v>122</v>
      </c>
      <c r="N14" s="262">
        <f t="shared" si="28"/>
        <v>116</v>
      </c>
      <c r="O14" s="263">
        <v>29</v>
      </c>
      <c r="P14" s="264">
        <v>0</v>
      </c>
      <c r="Q14" s="265">
        <v>33</v>
      </c>
      <c r="R14" s="266">
        <v>2</v>
      </c>
      <c r="S14" s="267">
        <v>27</v>
      </c>
      <c r="T14" s="268">
        <v>2</v>
      </c>
      <c r="U14" s="265">
        <v>13</v>
      </c>
      <c r="V14" s="268">
        <v>0</v>
      </c>
      <c r="W14" s="267">
        <v>7</v>
      </c>
      <c r="X14" s="268">
        <v>0</v>
      </c>
      <c r="Y14" s="267">
        <v>15</v>
      </c>
      <c r="Z14" s="268">
        <v>2</v>
      </c>
      <c r="AA14" s="267">
        <v>18</v>
      </c>
      <c r="AB14" s="266">
        <v>0</v>
      </c>
      <c r="AC14" s="263">
        <v>24</v>
      </c>
      <c r="AD14" s="264">
        <v>2</v>
      </c>
      <c r="AE14" s="269">
        <v>20</v>
      </c>
      <c r="AF14" s="266">
        <v>2</v>
      </c>
      <c r="AG14" s="265">
        <v>16</v>
      </c>
      <c r="AH14" s="268">
        <v>2</v>
      </c>
      <c r="AI14" s="265">
        <v>19</v>
      </c>
      <c r="AJ14" s="268">
        <v>0</v>
      </c>
      <c r="AK14" s="242"/>
      <c r="AL14" s="243">
        <f t="shared" si="2"/>
        <v>12</v>
      </c>
      <c r="AM14" s="242"/>
      <c r="AN14" s="270">
        <f t="shared" si="3"/>
        <v>1088</v>
      </c>
      <c r="AO14" s="249">
        <f t="shared" si="4"/>
        <v>1004</v>
      </c>
      <c r="AP14" s="271">
        <f t="shared" si="5"/>
        <v>1107</v>
      </c>
      <c r="AQ14" s="249">
        <f t="shared" si="6"/>
        <v>1281</v>
      </c>
      <c r="AR14" s="271">
        <f t="shared" si="7"/>
        <v>1333</v>
      </c>
      <c r="AS14" s="271">
        <f t="shared" si="8"/>
        <v>1275</v>
      </c>
      <c r="AT14" s="271">
        <f t="shared" si="9"/>
        <v>1224</v>
      </c>
      <c r="AU14" s="271">
        <f t="shared" si="10"/>
        <v>1145</v>
      </c>
      <c r="AV14" s="249">
        <f t="shared" si="11"/>
        <v>1202</v>
      </c>
      <c r="AW14" s="271">
        <f t="shared" si="12"/>
        <v>1266</v>
      </c>
      <c r="AX14" s="271">
        <f t="shared" si="13"/>
        <v>1219</v>
      </c>
      <c r="AY14" s="213"/>
      <c r="AZ14" s="272">
        <f t="shared" si="14"/>
        <v>14</v>
      </c>
      <c r="BA14" s="271">
        <f t="shared" si="15"/>
        <v>6</v>
      </c>
      <c r="BB14" s="271">
        <f t="shared" si="16"/>
        <v>6</v>
      </c>
      <c r="BC14" s="249">
        <f t="shared" si="17"/>
        <v>12</v>
      </c>
      <c r="BD14" s="271">
        <f t="shared" si="18"/>
        <v>16</v>
      </c>
      <c r="BE14" s="271">
        <f t="shared" si="19"/>
        <v>10</v>
      </c>
      <c r="BF14" s="271">
        <f t="shared" si="20"/>
        <v>10</v>
      </c>
      <c r="BG14" s="271">
        <f t="shared" si="21"/>
        <v>10</v>
      </c>
      <c r="BH14" s="271">
        <f t="shared" si="22"/>
        <v>8</v>
      </c>
      <c r="BI14" s="271">
        <f t="shared" si="23"/>
        <v>12</v>
      </c>
      <c r="BJ14" s="271">
        <f t="shared" si="24"/>
        <v>18</v>
      </c>
      <c r="BK14" s="250">
        <f t="shared" si="29"/>
        <v>122</v>
      </c>
      <c r="BL14" s="249">
        <f t="shared" si="30"/>
        <v>6</v>
      </c>
      <c r="BM14" s="249">
        <f t="shared" si="31"/>
        <v>18</v>
      </c>
      <c r="BN14" s="251">
        <f t="shared" si="32"/>
        <v>116</v>
      </c>
      <c r="BO14" s="217"/>
    </row>
    <row r="15" spans="1:67" ht="13.8" x14ac:dyDescent="0.25">
      <c r="A15" s="341">
        <v>11</v>
      </c>
      <c r="B15" s="253" t="s">
        <v>137</v>
      </c>
      <c r="C15" s="273" t="s">
        <v>37</v>
      </c>
      <c r="D15" s="276"/>
      <c r="E15" s="255">
        <f t="shared" si="25"/>
        <v>1286.24</v>
      </c>
      <c r="F15" s="256">
        <f t="shared" si="0"/>
        <v>-9.7599999999999909</v>
      </c>
      <c r="G15" s="254">
        <v>1296</v>
      </c>
      <c r="H15" s="257">
        <f t="shared" si="1"/>
        <v>89.818181818181756</v>
      </c>
      <c r="I15" s="258">
        <v>13</v>
      </c>
      <c r="J15" s="259">
        <v>12</v>
      </c>
      <c r="K15" s="260">
        <v>11</v>
      </c>
      <c r="L15" s="261">
        <f t="shared" si="26"/>
        <v>1206.1818181818182</v>
      </c>
      <c r="M15" s="257">
        <f t="shared" si="27"/>
        <v>132</v>
      </c>
      <c r="N15" s="262">
        <f t="shared" si="28"/>
        <v>124</v>
      </c>
      <c r="O15" s="263">
        <v>30</v>
      </c>
      <c r="P15" s="264">
        <v>2</v>
      </c>
      <c r="Q15" s="265">
        <v>26</v>
      </c>
      <c r="R15" s="266">
        <v>2</v>
      </c>
      <c r="S15" s="267">
        <v>18</v>
      </c>
      <c r="T15" s="268">
        <v>2</v>
      </c>
      <c r="U15" s="265">
        <v>8</v>
      </c>
      <c r="V15" s="268">
        <v>0</v>
      </c>
      <c r="W15" s="267">
        <v>24</v>
      </c>
      <c r="X15" s="268">
        <v>2</v>
      </c>
      <c r="Y15" s="267">
        <v>20</v>
      </c>
      <c r="Z15" s="268">
        <v>2</v>
      </c>
      <c r="AA15" s="267">
        <v>2</v>
      </c>
      <c r="AB15" s="266">
        <v>0</v>
      </c>
      <c r="AC15" s="263">
        <v>19</v>
      </c>
      <c r="AD15" s="264">
        <v>0</v>
      </c>
      <c r="AE15" s="269">
        <v>25</v>
      </c>
      <c r="AF15" s="266">
        <v>0</v>
      </c>
      <c r="AG15" s="265">
        <v>32</v>
      </c>
      <c r="AH15" s="268">
        <v>0</v>
      </c>
      <c r="AI15" s="265">
        <v>14</v>
      </c>
      <c r="AJ15" s="268">
        <v>2</v>
      </c>
      <c r="AK15" s="242"/>
      <c r="AL15" s="243">
        <f t="shared" si="2"/>
        <v>12</v>
      </c>
      <c r="AM15" s="242"/>
      <c r="AN15" s="270">
        <f t="shared" si="3"/>
        <v>1088</v>
      </c>
      <c r="AO15" s="249">
        <f t="shared" si="4"/>
        <v>1109</v>
      </c>
      <c r="AP15" s="271">
        <f t="shared" si="5"/>
        <v>1224</v>
      </c>
      <c r="AQ15" s="249">
        <f t="shared" si="6"/>
        <v>1317</v>
      </c>
      <c r="AR15" s="271">
        <f t="shared" si="7"/>
        <v>1145</v>
      </c>
      <c r="AS15" s="271">
        <f t="shared" si="8"/>
        <v>1202</v>
      </c>
      <c r="AT15" s="271">
        <f t="shared" si="9"/>
        <v>1523</v>
      </c>
      <c r="AU15" s="271">
        <f t="shared" si="10"/>
        <v>1219</v>
      </c>
      <c r="AV15" s="249">
        <f t="shared" si="11"/>
        <v>1119</v>
      </c>
      <c r="AW15" s="271">
        <f t="shared" si="12"/>
        <v>1044</v>
      </c>
      <c r="AX15" s="271">
        <f t="shared" si="13"/>
        <v>1278</v>
      </c>
      <c r="AY15" s="213"/>
      <c r="AZ15" s="272">
        <f t="shared" si="14"/>
        <v>14</v>
      </c>
      <c r="BA15" s="271">
        <f t="shared" si="15"/>
        <v>10</v>
      </c>
      <c r="BB15" s="271">
        <f t="shared" si="16"/>
        <v>10</v>
      </c>
      <c r="BC15" s="249">
        <f t="shared" si="17"/>
        <v>14</v>
      </c>
      <c r="BD15" s="271">
        <f t="shared" si="18"/>
        <v>10</v>
      </c>
      <c r="BE15" s="271">
        <f t="shared" si="19"/>
        <v>8</v>
      </c>
      <c r="BF15" s="271">
        <f t="shared" si="20"/>
        <v>16</v>
      </c>
      <c r="BG15" s="271">
        <f t="shared" si="21"/>
        <v>18</v>
      </c>
      <c r="BH15" s="271">
        <f t="shared" si="22"/>
        <v>12</v>
      </c>
      <c r="BI15" s="271">
        <f t="shared" si="23"/>
        <v>10</v>
      </c>
      <c r="BJ15" s="271">
        <f t="shared" si="24"/>
        <v>10</v>
      </c>
      <c r="BK15" s="250">
        <f t="shared" si="29"/>
        <v>132</v>
      </c>
      <c r="BL15" s="249">
        <f t="shared" si="30"/>
        <v>8</v>
      </c>
      <c r="BM15" s="249">
        <f t="shared" si="31"/>
        <v>18</v>
      </c>
      <c r="BN15" s="251">
        <f t="shared" si="32"/>
        <v>124</v>
      </c>
      <c r="BO15" s="217"/>
    </row>
    <row r="16" spans="1:67" ht="13.8" x14ac:dyDescent="0.25">
      <c r="A16" s="305">
        <v>12</v>
      </c>
      <c r="B16" s="306" t="s">
        <v>189</v>
      </c>
      <c r="C16" s="316" t="s">
        <v>33</v>
      </c>
      <c r="D16" s="317" t="s">
        <v>193</v>
      </c>
      <c r="E16" s="308">
        <f t="shared" si="25"/>
        <v>1359.16</v>
      </c>
      <c r="F16" s="309">
        <f t="shared" si="0"/>
        <v>75.160000000000025</v>
      </c>
      <c r="G16" s="307">
        <v>1284</v>
      </c>
      <c r="H16" s="310">
        <f t="shared" si="1"/>
        <v>-23.454545454545496</v>
      </c>
      <c r="I16" s="311">
        <v>1</v>
      </c>
      <c r="J16" s="312">
        <v>18</v>
      </c>
      <c r="K16" s="313">
        <v>11</v>
      </c>
      <c r="L16" s="314">
        <f t="shared" si="26"/>
        <v>1307.4545454545455</v>
      </c>
      <c r="M16" s="310">
        <f t="shared" si="27"/>
        <v>148</v>
      </c>
      <c r="N16" s="315">
        <f t="shared" si="28"/>
        <v>140</v>
      </c>
      <c r="O16" s="263">
        <v>31</v>
      </c>
      <c r="P16" s="264">
        <v>2</v>
      </c>
      <c r="Q16" s="265">
        <v>25</v>
      </c>
      <c r="R16" s="266">
        <v>2</v>
      </c>
      <c r="S16" s="267">
        <v>29</v>
      </c>
      <c r="T16" s="268">
        <v>0</v>
      </c>
      <c r="U16" s="265">
        <v>19</v>
      </c>
      <c r="V16" s="268">
        <v>2</v>
      </c>
      <c r="W16" s="267">
        <v>16</v>
      </c>
      <c r="X16" s="268">
        <v>2</v>
      </c>
      <c r="Y16" s="267">
        <v>8</v>
      </c>
      <c r="Z16" s="268">
        <v>2</v>
      </c>
      <c r="AA16" s="267">
        <v>1</v>
      </c>
      <c r="AB16" s="266">
        <v>2</v>
      </c>
      <c r="AC16" s="263">
        <v>2</v>
      </c>
      <c r="AD16" s="264">
        <v>2</v>
      </c>
      <c r="AE16" s="269">
        <v>3</v>
      </c>
      <c r="AF16" s="266">
        <v>2</v>
      </c>
      <c r="AG16" s="265">
        <v>6</v>
      </c>
      <c r="AH16" s="268">
        <v>2</v>
      </c>
      <c r="AI16" s="265">
        <v>4</v>
      </c>
      <c r="AJ16" s="268">
        <v>0</v>
      </c>
      <c r="AK16" s="242"/>
      <c r="AL16" s="243">
        <f t="shared" si="2"/>
        <v>18</v>
      </c>
      <c r="AM16" s="242"/>
      <c r="AN16" s="270">
        <f t="shared" si="3"/>
        <v>1047</v>
      </c>
      <c r="AO16" s="249">
        <f t="shared" si="4"/>
        <v>1119</v>
      </c>
      <c r="AP16" s="271">
        <f t="shared" si="5"/>
        <v>1088</v>
      </c>
      <c r="AQ16" s="249">
        <f t="shared" si="6"/>
        <v>1219</v>
      </c>
      <c r="AR16" s="271">
        <f t="shared" si="7"/>
        <v>1266</v>
      </c>
      <c r="AS16" s="271">
        <f t="shared" si="8"/>
        <v>1317</v>
      </c>
      <c r="AT16" s="271">
        <f t="shared" si="9"/>
        <v>1566</v>
      </c>
      <c r="AU16" s="271">
        <f t="shared" si="10"/>
        <v>1523</v>
      </c>
      <c r="AV16" s="249">
        <f t="shared" si="11"/>
        <v>1437</v>
      </c>
      <c r="AW16" s="271">
        <f t="shared" si="12"/>
        <v>1392</v>
      </c>
      <c r="AX16" s="271">
        <f t="shared" si="13"/>
        <v>1408</v>
      </c>
      <c r="AY16" s="213"/>
      <c r="AZ16" s="272">
        <f t="shared" si="14"/>
        <v>8</v>
      </c>
      <c r="BA16" s="271">
        <f t="shared" si="15"/>
        <v>12</v>
      </c>
      <c r="BB16" s="271">
        <f t="shared" si="16"/>
        <v>14</v>
      </c>
      <c r="BC16" s="249">
        <f t="shared" si="17"/>
        <v>18</v>
      </c>
      <c r="BD16" s="271">
        <f t="shared" si="18"/>
        <v>12</v>
      </c>
      <c r="BE16" s="271">
        <f t="shared" si="19"/>
        <v>14</v>
      </c>
      <c r="BF16" s="271">
        <f t="shared" si="20"/>
        <v>12</v>
      </c>
      <c r="BG16" s="271">
        <f t="shared" si="21"/>
        <v>16</v>
      </c>
      <c r="BH16" s="271">
        <f t="shared" si="22"/>
        <v>12</v>
      </c>
      <c r="BI16" s="271">
        <f t="shared" si="23"/>
        <v>14</v>
      </c>
      <c r="BJ16" s="271">
        <f t="shared" si="24"/>
        <v>16</v>
      </c>
      <c r="BK16" s="250">
        <f t="shared" si="29"/>
        <v>148</v>
      </c>
      <c r="BL16" s="249">
        <f t="shared" si="30"/>
        <v>8</v>
      </c>
      <c r="BM16" s="249">
        <f t="shared" si="31"/>
        <v>18</v>
      </c>
      <c r="BN16" s="251">
        <f t="shared" si="32"/>
        <v>140</v>
      </c>
      <c r="BO16" s="217"/>
    </row>
    <row r="17" spans="1:67" ht="13.8" x14ac:dyDescent="0.25">
      <c r="A17" s="341">
        <v>13</v>
      </c>
      <c r="B17" s="253" t="s">
        <v>30</v>
      </c>
      <c r="C17" s="273" t="s">
        <v>29</v>
      </c>
      <c r="D17" s="254"/>
      <c r="E17" s="255">
        <f t="shared" si="25"/>
        <v>1284.0999999999999</v>
      </c>
      <c r="F17" s="256">
        <f t="shared" si="0"/>
        <v>3.1000000000000227</v>
      </c>
      <c r="G17" s="254">
        <v>1281</v>
      </c>
      <c r="H17" s="257">
        <f t="shared" si="1"/>
        <v>31.36363636363626</v>
      </c>
      <c r="I17" s="258">
        <v>16</v>
      </c>
      <c r="J17" s="259">
        <v>12</v>
      </c>
      <c r="K17" s="260">
        <v>11</v>
      </c>
      <c r="L17" s="261">
        <f t="shared" si="26"/>
        <v>1249.6363636363637</v>
      </c>
      <c r="M17" s="257">
        <f t="shared" si="27"/>
        <v>126</v>
      </c>
      <c r="N17" s="262">
        <f t="shared" si="28"/>
        <v>118</v>
      </c>
      <c r="O17" s="263">
        <v>32</v>
      </c>
      <c r="P17" s="264">
        <v>2</v>
      </c>
      <c r="Q17" s="265">
        <v>28</v>
      </c>
      <c r="R17" s="266">
        <v>2</v>
      </c>
      <c r="S17" s="267">
        <v>2</v>
      </c>
      <c r="T17" s="268">
        <v>0</v>
      </c>
      <c r="U17" s="265">
        <v>10</v>
      </c>
      <c r="V17" s="268">
        <v>2</v>
      </c>
      <c r="W17" s="267">
        <v>20</v>
      </c>
      <c r="X17" s="268">
        <v>0</v>
      </c>
      <c r="Y17" s="267">
        <v>21</v>
      </c>
      <c r="Z17" s="268">
        <v>2</v>
      </c>
      <c r="AA17" s="267">
        <v>7</v>
      </c>
      <c r="AB17" s="266">
        <v>0</v>
      </c>
      <c r="AC17" s="263">
        <v>3</v>
      </c>
      <c r="AD17" s="264">
        <v>0</v>
      </c>
      <c r="AE17" s="269">
        <v>14</v>
      </c>
      <c r="AF17" s="266">
        <v>0</v>
      </c>
      <c r="AG17" s="265">
        <v>24</v>
      </c>
      <c r="AH17" s="268">
        <v>2</v>
      </c>
      <c r="AI17" s="265">
        <v>18</v>
      </c>
      <c r="AJ17" s="268">
        <v>2</v>
      </c>
      <c r="AK17" s="242"/>
      <c r="AL17" s="243">
        <f t="shared" si="2"/>
        <v>12</v>
      </c>
      <c r="AM17" s="242"/>
      <c r="AN17" s="270">
        <f t="shared" si="3"/>
        <v>1044</v>
      </c>
      <c r="AO17" s="249">
        <f t="shared" si="4"/>
        <v>1100</v>
      </c>
      <c r="AP17" s="271">
        <f t="shared" si="5"/>
        <v>1523</v>
      </c>
      <c r="AQ17" s="249">
        <f t="shared" si="6"/>
        <v>1296</v>
      </c>
      <c r="AR17" s="271">
        <f t="shared" si="7"/>
        <v>1202</v>
      </c>
      <c r="AS17" s="271">
        <f t="shared" si="8"/>
        <v>1164</v>
      </c>
      <c r="AT17" s="271">
        <f t="shared" si="9"/>
        <v>1333</v>
      </c>
      <c r="AU17" s="271">
        <f t="shared" si="10"/>
        <v>1437</v>
      </c>
      <c r="AV17" s="249">
        <f t="shared" si="11"/>
        <v>1278</v>
      </c>
      <c r="AW17" s="271">
        <f t="shared" si="12"/>
        <v>1145</v>
      </c>
      <c r="AX17" s="271">
        <f t="shared" si="13"/>
        <v>1224</v>
      </c>
      <c r="AY17" s="213"/>
      <c r="AZ17" s="272">
        <f t="shared" si="14"/>
        <v>10</v>
      </c>
      <c r="BA17" s="271">
        <f t="shared" si="15"/>
        <v>12</v>
      </c>
      <c r="BB17" s="271">
        <f t="shared" si="16"/>
        <v>16</v>
      </c>
      <c r="BC17" s="249">
        <f t="shared" si="17"/>
        <v>12</v>
      </c>
      <c r="BD17" s="271">
        <f t="shared" si="18"/>
        <v>8</v>
      </c>
      <c r="BE17" s="271">
        <f t="shared" si="19"/>
        <v>10</v>
      </c>
      <c r="BF17" s="271">
        <f t="shared" si="20"/>
        <v>16</v>
      </c>
      <c r="BG17" s="271">
        <f t="shared" si="21"/>
        <v>12</v>
      </c>
      <c r="BH17" s="271">
        <f t="shared" si="22"/>
        <v>10</v>
      </c>
      <c r="BI17" s="271">
        <f t="shared" si="23"/>
        <v>10</v>
      </c>
      <c r="BJ17" s="271">
        <f t="shared" si="24"/>
        <v>10</v>
      </c>
      <c r="BK17" s="250">
        <f t="shared" si="29"/>
        <v>126</v>
      </c>
      <c r="BL17" s="249">
        <f t="shared" si="30"/>
        <v>8</v>
      </c>
      <c r="BM17" s="249">
        <f t="shared" si="31"/>
        <v>16</v>
      </c>
      <c r="BN17" s="251">
        <f t="shared" si="32"/>
        <v>118</v>
      </c>
      <c r="BO17" s="217"/>
    </row>
    <row r="18" spans="1:67" ht="13.8" x14ac:dyDescent="0.25">
      <c r="A18" s="341">
        <v>14</v>
      </c>
      <c r="B18" s="253" t="s">
        <v>3</v>
      </c>
      <c r="C18" s="273" t="s">
        <v>8</v>
      </c>
      <c r="D18" s="254" t="s">
        <v>104</v>
      </c>
      <c r="E18" s="255">
        <f t="shared" si="25"/>
        <v>1263.32</v>
      </c>
      <c r="F18" s="256">
        <f t="shared" si="0"/>
        <v>-14.679999999999982</v>
      </c>
      <c r="G18" s="254">
        <v>1278</v>
      </c>
      <c r="H18" s="257">
        <f t="shared" si="1"/>
        <v>21.272727272727252</v>
      </c>
      <c r="I18" s="258">
        <v>22</v>
      </c>
      <c r="J18" s="259">
        <v>10</v>
      </c>
      <c r="K18" s="260">
        <v>11</v>
      </c>
      <c r="L18" s="261">
        <f t="shared" si="26"/>
        <v>1256.7272727272727</v>
      </c>
      <c r="M18" s="257">
        <f t="shared" si="27"/>
        <v>120</v>
      </c>
      <c r="N18" s="262">
        <f t="shared" si="28"/>
        <v>114</v>
      </c>
      <c r="O18" s="263">
        <v>33</v>
      </c>
      <c r="P18" s="264">
        <v>2</v>
      </c>
      <c r="Q18" s="265">
        <v>27</v>
      </c>
      <c r="R18" s="266">
        <v>2</v>
      </c>
      <c r="S18" s="267">
        <v>1</v>
      </c>
      <c r="T18" s="268">
        <v>2</v>
      </c>
      <c r="U18" s="265">
        <v>29</v>
      </c>
      <c r="V18" s="268">
        <v>0</v>
      </c>
      <c r="W18" s="267">
        <v>28</v>
      </c>
      <c r="X18" s="268">
        <v>0</v>
      </c>
      <c r="Y18" s="267">
        <v>16</v>
      </c>
      <c r="Z18" s="268">
        <v>0</v>
      </c>
      <c r="AA18" s="267">
        <v>3</v>
      </c>
      <c r="AB18" s="266">
        <v>0</v>
      </c>
      <c r="AC18" s="263">
        <v>15</v>
      </c>
      <c r="AD18" s="264">
        <v>2</v>
      </c>
      <c r="AE18" s="269">
        <v>13</v>
      </c>
      <c r="AF18" s="266">
        <v>2</v>
      </c>
      <c r="AG18" s="265">
        <v>5</v>
      </c>
      <c r="AH18" s="268">
        <v>0</v>
      </c>
      <c r="AI18" s="265">
        <v>11</v>
      </c>
      <c r="AJ18" s="268">
        <v>0</v>
      </c>
      <c r="AK18" s="242"/>
      <c r="AL18" s="243">
        <f t="shared" si="2"/>
        <v>10</v>
      </c>
      <c r="AM18" s="242"/>
      <c r="AN18" s="270">
        <f t="shared" si="3"/>
        <v>1004</v>
      </c>
      <c r="AO18" s="249">
        <f t="shared" si="4"/>
        <v>1107</v>
      </c>
      <c r="AP18" s="271">
        <f t="shared" si="5"/>
        <v>1566</v>
      </c>
      <c r="AQ18" s="249">
        <f t="shared" si="6"/>
        <v>1088</v>
      </c>
      <c r="AR18" s="271">
        <f t="shared" si="7"/>
        <v>1100</v>
      </c>
      <c r="AS18" s="271">
        <f t="shared" si="8"/>
        <v>1266</v>
      </c>
      <c r="AT18" s="271">
        <f t="shared" si="9"/>
        <v>1437</v>
      </c>
      <c r="AU18" s="271">
        <f t="shared" si="10"/>
        <v>1275</v>
      </c>
      <c r="AV18" s="249">
        <f t="shared" si="11"/>
        <v>1281</v>
      </c>
      <c r="AW18" s="271">
        <f t="shared" si="12"/>
        <v>1404</v>
      </c>
      <c r="AX18" s="271">
        <f t="shared" si="13"/>
        <v>1296</v>
      </c>
      <c r="AY18" s="213"/>
      <c r="AZ18" s="272">
        <f t="shared" si="14"/>
        <v>6</v>
      </c>
      <c r="BA18" s="271">
        <f t="shared" si="15"/>
        <v>6</v>
      </c>
      <c r="BB18" s="271">
        <f t="shared" si="16"/>
        <v>12</v>
      </c>
      <c r="BC18" s="249">
        <f t="shared" si="17"/>
        <v>14</v>
      </c>
      <c r="BD18" s="271">
        <f t="shared" si="18"/>
        <v>12</v>
      </c>
      <c r="BE18" s="271">
        <f t="shared" si="19"/>
        <v>12</v>
      </c>
      <c r="BF18" s="271">
        <f t="shared" si="20"/>
        <v>12</v>
      </c>
      <c r="BG18" s="271">
        <f t="shared" si="21"/>
        <v>10</v>
      </c>
      <c r="BH18" s="271">
        <f t="shared" si="22"/>
        <v>12</v>
      </c>
      <c r="BI18" s="271">
        <f t="shared" si="23"/>
        <v>12</v>
      </c>
      <c r="BJ18" s="271">
        <f t="shared" si="24"/>
        <v>12</v>
      </c>
      <c r="BK18" s="250">
        <f t="shared" si="29"/>
        <v>120</v>
      </c>
      <c r="BL18" s="249">
        <f t="shared" si="30"/>
        <v>6</v>
      </c>
      <c r="BM18" s="249">
        <f t="shared" si="31"/>
        <v>14</v>
      </c>
      <c r="BN18" s="251">
        <f t="shared" si="32"/>
        <v>114</v>
      </c>
      <c r="BO18" s="217"/>
    </row>
    <row r="19" spans="1:67" ht="13.8" x14ac:dyDescent="0.25">
      <c r="A19" s="341">
        <v>15</v>
      </c>
      <c r="B19" s="253" t="s">
        <v>106</v>
      </c>
      <c r="C19" s="338" t="s">
        <v>6</v>
      </c>
      <c r="D19" s="254"/>
      <c r="E19" s="255">
        <f t="shared" si="25"/>
        <v>1235.8800000000001</v>
      </c>
      <c r="F19" s="256">
        <f t="shared" si="0"/>
        <v>-39.119999999999976</v>
      </c>
      <c r="G19" s="254">
        <v>1275</v>
      </c>
      <c r="H19" s="257">
        <f t="shared" si="1"/>
        <v>132.36363636363626</v>
      </c>
      <c r="I19" s="258">
        <v>25</v>
      </c>
      <c r="J19" s="259">
        <v>10</v>
      </c>
      <c r="K19" s="260">
        <v>11</v>
      </c>
      <c r="L19" s="261">
        <f t="shared" si="26"/>
        <v>1142.6363636363637</v>
      </c>
      <c r="M19" s="257">
        <f t="shared" si="27"/>
        <v>108</v>
      </c>
      <c r="N19" s="262">
        <f t="shared" si="28"/>
        <v>104</v>
      </c>
      <c r="O19" s="263">
        <v>34</v>
      </c>
      <c r="P19" s="264">
        <v>2</v>
      </c>
      <c r="Q19" s="265">
        <v>1</v>
      </c>
      <c r="R19" s="266">
        <v>0</v>
      </c>
      <c r="S19" s="267">
        <v>28</v>
      </c>
      <c r="T19" s="268">
        <v>0</v>
      </c>
      <c r="U19" s="265">
        <v>35</v>
      </c>
      <c r="V19" s="268">
        <v>2</v>
      </c>
      <c r="W19" s="267">
        <v>25</v>
      </c>
      <c r="X19" s="268">
        <v>0</v>
      </c>
      <c r="Y19" s="267">
        <v>10</v>
      </c>
      <c r="Z19" s="268">
        <v>0</v>
      </c>
      <c r="AA19" s="267">
        <v>32</v>
      </c>
      <c r="AB19" s="266">
        <v>2</v>
      </c>
      <c r="AC19" s="263">
        <v>14</v>
      </c>
      <c r="AD19" s="264">
        <v>0</v>
      </c>
      <c r="AE19" s="269">
        <v>21</v>
      </c>
      <c r="AF19" s="266">
        <v>0</v>
      </c>
      <c r="AG19" s="265">
        <v>38</v>
      </c>
      <c r="AH19" s="268">
        <v>2</v>
      </c>
      <c r="AI19" s="265">
        <v>36</v>
      </c>
      <c r="AJ19" s="268">
        <v>2</v>
      </c>
      <c r="AK19" s="242"/>
      <c r="AL19" s="243">
        <f t="shared" si="2"/>
        <v>10</v>
      </c>
      <c r="AM19" s="242"/>
      <c r="AN19" s="270">
        <f t="shared" si="3"/>
        <v>1002</v>
      </c>
      <c r="AO19" s="249">
        <f t="shared" si="4"/>
        <v>1566</v>
      </c>
      <c r="AP19" s="271">
        <f t="shared" si="5"/>
        <v>1100</v>
      </c>
      <c r="AQ19" s="249">
        <f t="shared" si="6"/>
        <v>1000</v>
      </c>
      <c r="AR19" s="271">
        <f t="shared" si="7"/>
        <v>1119</v>
      </c>
      <c r="AS19" s="271">
        <f t="shared" si="8"/>
        <v>1296</v>
      </c>
      <c r="AT19" s="271">
        <f t="shared" si="9"/>
        <v>1044</v>
      </c>
      <c r="AU19" s="271">
        <f t="shared" si="10"/>
        <v>1278</v>
      </c>
      <c r="AV19" s="249">
        <f t="shared" si="11"/>
        <v>1164</v>
      </c>
      <c r="AW19" s="271">
        <f t="shared" si="12"/>
        <v>1000</v>
      </c>
      <c r="AX19" s="271">
        <f t="shared" si="13"/>
        <v>1000</v>
      </c>
      <c r="AY19" s="213"/>
      <c r="AZ19" s="272">
        <f t="shared" si="14"/>
        <v>4</v>
      </c>
      <c r="BA19" s="271">
        <f t="shared" si="15"/>
        <v>12</v>
      </c>
      <c r="BB19" s="271">
        <f t="shared" si="16"/>
        <v>12</v>
      </c>
      <c r="BC19" s="249">
        <f t="shared" si="17"/>
        <v>10</v>
      </c>
      <c r="BD19" s="271">
        <f t="shared" si="18"/>
        <v>12</v>
      </c>
      <c r="BE19" s="271">
        <f t="shared" si="19"/>
        <v>12</v>
      </c>
      <c r="BF19" s="271">
        <f t="shared" si="20"/>
        <v>10</v>
      </c>
      <c r="BG19" s="271">
        <f t="shared" si="21"/>
        <v>10</v>
      </c>
      <c r="BH19" s="271">
        <f t="shared" si="22"/>
        <v>10</v>
      </c>
      <c r="BI19" s="271">
        <f t="shared" si="23"/>
        <v>8</v>
      </c>
      <c r="BJ19" s="271">
        <f t="shared" si="24"/>
        <v>8</v>
      </c>
      <c r="BK19" s="250">
        <f t="shared" si="29"/>
        <v>108</v>
      </c>
      <c r="BL19" s="249">
        <f t="shared" si="30"/>
        <v>4</v>
      </c>
      <c r="BM19" s="249">
        <f t="shared" si="31"/>
        <v>12</v>
      </c>
      <c r="BN19" s="251">
        <f t="shared" si="32"/>
        <v>104</v>
      </c>
      <c r="BO19" s="217"/>
    </row>
    <row r="20" spans="1:67" ht="13.8" x14ac:dyDescent="0.25">
      <c r="A20" s="341">
        <v>16</v>
      </c>
      <c r="B20" s="253" t="s">
        <v>231</v>
      </c>
      <c r="C20" s="273" t="s">
        <v>33</v>
      </c>
      <c r="D20" s="254"/>
      <c r="E20" s="255">
        <f t="shared" si="25"/>
        <v>1281.06</v>
      </c>
      <c r="F20" s="256">
        <f t="shared" si="0"/>
        <v>15.059999999999985</v>
      </c>
      <c r="G20" s="254">
        <v>1266</v>
      </c>
      <c r="H20" s="257">
        <f t="shared" si="1"/>
        <v>-23</v>
      </c>
      <c r="I20" s="258">
        <v>10</v>
      </c>
      <c r="J20" s="259">
        <v>12</v>
      </c>
      <c r="K20" s="260">
        <v>11</v>
      </c>
      <c r="L20" s="261">
        <f t="shared" si="26"/>
        <v>1289</v>
      </c>
      <c r="M20" s="257">
        <f t="shared" si="27"/>
        <v>146</v>
      </c>
      <c r="N20" s="262">
        <f t="shared" si="28"/>
        <v>136</v>
      </c>
      <c r="O20" s="263">
        <v>35</v>
      </c>
      <c r="P20" s="264">
        <v>2</v>
      </c>
      <c r="Q20" s="265">
        <v>3</v>
      </c>
      <c r="R20" s="266">
        <v>2</v>
      </c>
      <c r="S20" s="267">
        <v>4</v>
      </c>
      <c r="T20" s="268">
        <v>2</v>
      </c>
      <c r="U20" s="265">
        <v>2</v>
      </c>
      <c r="V20" s="268">
        <v>0</v>
      </c>
      <c r="W20" s="267">
        <v>12</v>
      </c>
      <c r="X20" s="268">
        <v>0</v>
      </c>
      <c r="Y20" s="267">
        <v>14</v>
      </c>
      <c r="Z20" s="268">
        <v>2</v>
      </c>
      <c r="AA20" s="267">
        <v>25</v>
      </c>
      <c r="AB20" s="266">
        <v>2</v>
      </c>
      <c r="AC20" s="263">
        <v>7</v>
      </c>
      <c r="AD20" s="264">
        <v>0</v>
      </c>
      <c r="AE20" s="269">
        <v>6</v>
      </c>
      <c r="AF20" s="266">
        <v>0</v>
      </c>
      <c r="AG20" s="265">
        <v>10</v>
      </c>
      <c r="AH20" s="268">
        <v>0</v>
      </c>
      <c r="AI20" s="265">
        <v>26</v>
      </c>
      <c r="AJ20" s="268">
        <v>2</v>
      </c>
      <c r="AK20" s="242"/>
      <c r="AL20" s="243">
        <f t="shared" si="2"/>
        <v>12</v>
      </c>
      <c r="AM20" s="242"/>
      <c r="AN20" s="270">
        <f t="shared" si="3"/>
        <v>1000</v>
      </c>
      <c r="AO20" s="249">
        <f t="shared" si="4"/>
        <v>1437</v>
      </c>
      <c r="AP20" s="271">
        <f t="shared" si="5"/>
        <v>1408</v>
      </c>
      <c r="AQ20" s="249">
        <f t="shared" si="6"/>
        <v>1523</v>
      </c>
      <c r="AR20" s="271">
        <f t="shared" si="7"/>
        <v>1284</v>
      </c>
      <c r="AS20" s="271">
        <f t="shared" si="8"/>
        <v>1278</v>
      </c>
      <c r="AT20" s="271">
        <f t="shared" si="9"/>
        <v>1119</v>
      </c>
      <c r="AU20" s="271">
        <f t="shared" si="10"/>
        <v>1333</v>
      </c>
      <c r="AV20" s="249">
        <f t="shared" si="11"/>
        <v>1392</v>
      </c>
      <c r="AW20" s="271">
        <f t="shared" si="12"/>
        <v>1296</v>
      </c>
      <c r="AX20" s="271">
        <f t="shared" si="13"/>
        <v>1109</v>
      </c>
      <c r="AY20" s="213"/>
      <c r="AZ20" s="272">
        <f t="shared" si="14"/>
        <v>10</v>
      </c>
      <c r="BA20" s="271">
        <f t="shared" si="15"/>
        <v>12</v>
      </c>
      <c r="BB20" s="271">
        <f t="shared" si="16"/>
        <v>16</v>
      </c>
      <c r="BC20" s="249">
        <f t="shared" si="17"/>
        <v>16</v>
      </c>
      <c r="BD20" s="271">
        <f t="shared" si="18"/>
        <v>18</v>
      </c>
      <c r="BE20" s="271">
        <f t="shared" si="19"/>
        <v>10</v>
      </c>
      <c r="BF20" s="271">
        <f t="shared" si="20"/>
        <v>12</v>
      </c>
      <c r="BG20" s="271">
        <f t="shared" si="21"/>
        <v>16</v>
      </c>
      <c r="BH20" s="271">
        <f t="shared" si="22"/>
        <v>14</v>
      </c>
      <c r="BI20" s="271">
        <f t="shared" si="23"/>
        <v>12</v>
      </c>
      <c r="BJ20" s="271">
        <f t="shared" si="24"/>
        <v>10</v>
      </c>
      <c r="BK20" s="250">
        <f t="shared" si="29"/>
        <v>146</v>
      </c>
      <c r="BL20" s="249">
        <f t="shared" si="30"/>
        <v>10</v>
      </c>
      <c r="BM20" s="249">
        <f t="shared" si="31"/>
        <v>18</v>
      </c>
      <c r="BN20" s="251">
        <f t="shared" si="32"/>
        <v>136</v>
      </c>
      <c r="BO20" s="217"/>
    </row>
    <row r="21" spans="1:67" ht="13.8" x14ac:dyDescent="0.25">
      <c r="A21" s="341">
        <v>17</v>
      </c>
      <c r="B21" s="253" t="s">
        <v>5</v>
      </c>
      <c r="C21" s="338" t="s">
        <v>6</v>
      </c>
      <c r="D21" s="254"/>
      <c r="E21" s="255">
        <f t="shared" si="25"/>
        <v>1219.48</v>
      </c>
      <c r="F21" s="256">
        <f t="shared" si="0"/>
        <v>-30.519999999999996</v>
      </c>
      <c r="G21" s="277">
        <v>1250</v>
      </c>
      <c r="H21" s="257">
        <f t="shared" si="1"/>
        <v>93.272727272727252</v>
      </c>
      <c r="I21" s="258">
        <v>27</v>
      </c>
      <c r="J21" s="259">
        <v>10</v>
      </c>
      <c r="K21" s="260">
        <v>11</v>
      </c>
      <c r="L21" s="261">
        <f t="shared" si="26"/>
        <v>1156.7272727272727</v>
      </c>
      <c r="M21" s="257">
        <f t="shared" si="27"/>
        <v>104</v>
      </c>
      <c r="N21" s="262">
        <f t="shared" si="28"/>
        <v>100</v>
      </c>
      <c r="O21" s="263">
        <v>36</v>
      </c>
      <c r="P21" s="264">
        <v>2</v>
      </c>
      <c r="Q21" s="265">
        <v>2</v>
      </c>
      <c r="R21" s="266">
        <v>0</v>
      </c>
      <c r="S21" s="267">
        <v>38</v>
      </c>
      <c r="T21" s="268">
        <v>0</v>
      </c>
      <c r="U21" s="265">
        <v>22</v>
      </c>
      <c r="V21" s="268">
        <v>0</v>
      </c>
      <c r="W21" s="267">
        <v>37</v>
      </c>
      <c r="X21" s="268">
        <v>2</v>
      </c>
      <c r="Y21" s="267">
        <v>3</v>
      </c>
      <c r="Z21" s="268">
        <v>0</v>
      </c>
      <c r="AA21" s="267">
        <v>21</v>
      </c>
      <c r="AB21" s="266">
        <v>2</v>
      </c>
      <c r="AC21" s="263">
        <v>30</v>
      </c>
      <c r="AD21" s="264">
        <v>0</v>
      </c>
      <c r="AE21" s="269">
        <v>24</v>
      </c>
      <c r="AF21" s="266">
        <v>0</v>
      </c>
      <c r="AG21" s="265">
        <v>33</v>
      </c>
      <c r="AH21" s="268">
        <v>2</v>
      </c>
      <c r="AI21" s="265">
        <v>20</v>
      </c>
      <c r="AJ21" s="268">
        <v>2</v>
      </c>
      <c r="AK21" s="242"/>
      <c r="AL21" s="243">
        <f t="shared" si="2"/>
        <v>10</v>
      </c>
      <c r="AM21" s="242"/>
      <c r="AN21" s="270">
        <f t="shared" si="3"/>
        <v>1000</v>
      </c>
      <c r="AO21" s="249">
        <f t="shared" si="4"/>
        <v>1523</v>
      </c>
      <c r="AP21" s="271">
        <f t="shared" si="5"/>
        <v>1000</v>
      </c>
      <c r="AQ21" s="249">
        <f t="shared" si="6"/>
        <v>1161</v>
      </c>
      <c r="AR21" s="271">
        <f t="shared" si="7"/>
        <v>1000</v>
      </c>
      <c r="AS21" s="271">
        <f t="shared" si="8"/>
        <v>1437</v>
      </c>
      <c r="AT21" s="271">
        <f t="shared" si="9"/>
        <v>1164</v>
      </c>
      <c r="AU21" s="271">
        <f t="shared" si="10"/>
        <v>1088</v>
      </c>
      <c r="AV21" s="249">
        <f t="shared" si="11"/>
        <v>1145</v>
      </c>
      <c r="AW21" s="271">
        <f t="shared" si="12"/>
        <v>1004</v>
      </c>
      <c r="AX21" s="271">
        <f t="shared" si="13"/>
        <v>1202</v>
      </c>
      <c r="AY21" s="213"/>
      <c r="AZ21" s="272">
        <f t="shared" si="14"/>
        <v>8</v>
      </c>
      <c r="BA21" s="271">
        <f t="shared" si="15"/>
        <v>16</v>
      </c>
      <c r="BB21" s="271">
        <f t="shared" si="16"/>
        <v>8</v>
      </c>
      <c r="BC21" s="249">
        <f t="shared" si="17"/>
        <v>8</v>
      </c>
      <c r="BD21" s="271">
        <f t="shared" si="18"/>
        <v>4</v>
      </c>
      <c r="BE21" s="271">
        <f t="shared" si="19"/>
        <v>12</v>
      </c>
      <c r="BF21" s="271">
        <f t="shared" si="20"/>
        <v>10</v>
      </c>
      <c r="BG21" s="271">
        <f t="shared" si="21"/>
        <v>14</v>
      </c>
      <c r="BH21" s="271">
        <f t="shared" si="22"/>
        <v>10</v>
      </c>
      <c r="BI21" s="271">
        <f t="shared" si="23"/>
        <v>6</v>
      </c>
      <c r="BJ21" s="271">
        <f t="shared" si="24"/>
        <v>8</v>
      </c>
      <c r="BK21" s="250">
        <f t="shared" si="29"/>
        <v>104</v>
      </c>
      <c r="BL21" s="249">
        <f t="shared" si="30"/>
        <v>4</v>
      </c>
      <c r="BM21" s="249">
        <f t="shared" si="31"/>
        <v>16</v>
      </c>
      <c r="BN21" s="251">
        <f t="shared" si="32"/>
        <v>100</v>
      </c>
      <c r="BO21" s="217"/>
    </row>
    <row r="22" spans="1:67" ht="13.8" x14ac:dyDescent="0.25">
      <c r="A22" s="341">
        <v>18</v>
      </c>
      <c r="B22" s="253" t="s">
        <v>31</v>
      </c>
      <c r="C22" s="273" t="s">
        <v>29</v>
      </c>
      <c r="D22" s="254"/>
      <c r="E22" s="255">
        <f t="shared" si="25"/>
        <v>1211.1200000000001</v>
      </c>
      <c r="F22" s="256">
        <f t="shared" si="0"/>
        <v>-12.879999999999967</v>
      </c>
      <c r="G22" s="254">
        <v>1224</v>
      </c>
      <c r="H22" s="257">
        <f t="shared" si="1"/>
        <v>13.090909090909008</v>
      </c>
      <c r="I22" s="258">
        <v>21</v>
      </c>
      <c r="J22" s="259">
        <v>10</v>
      </c>
      <c r="K22" s="260">
        <v>11</v>
      </c>
      <c r="L22" s="261">
        <f t="shared" si="26"/>
        <v>1210.909090909091</v>
      </c>
      <c r="M22" s="257">
        <f t="shared" si="27"/>
        <v>126</v>
      </c>
      <c r="N22" s="262">
        <f t="shared" si="28"/>
        <v>122</v>
      </c>
      <c r="O22" s="263">
        <v>37</v>
      </c>
      <c r="P22" s="264">
        <v>2</v>
      </c>
      <c r="Q22" s="265">
        <v>5</v>
      </c>
      <c r="R22" s="266">
        <v>2</v>
      </c>
      <c r="S22" s="267">
        <v>11</v>
      </c>
      <c r="T22" s="268">
        <v>0</v>
      </c>
      <c r="U22" s="265">
        <v>38</v>
      </c>
      <c r="V22" s="268">
        <v>2</v>
      </c>
      <c r="W22" s="267">
        <v>8</v>
      </c>
      <c r="X22" s="268">
        <v>0</v>
      </c>
      <c r="Y22" s="267">
        <v>19</v>
      </c>
      <c r="Z22" s="268">
        <v>0</v>
      </c>
      <c r="AA22" s="267">
        <v>10</v>
      </c>
      <c r="AB22" s="266">
        <v>2</v>
      </c>
      <c r="AC22" s="263">
        <v>25</v>
      </c>
      <c r="AD22" s="264">
        <v>0</v>
      </c>
      <c r="AE22" s="269">
        <v>30</v>
      </c>
      <c r="AF22" s="266">
        <v>0</v>
      </c>
      <c r="AG22" s="265">
        <v>9</v>
      </c>
      <c r="AH22" s="268">
        <v>2</v>
      </c>
      <c r="AI22" s="265">
        <v>13</v>
      </c>
      <c r="AJ22" s="268">
        <v>0</v>
      </c>
      <c r="AK22" s="242"/>
      <c r="AL22" s="243">
        <f t="shared" si="2"/>
        <v>10</v>
      </c>
      <c r="AM22" s="242"/>
      <c r="AN22" s="270">
        <f t="shared" si="3"/>
        <v>1000</v>
      </c>
      <c r="AO22" s="249">
        <f t="shared" si="4"/>
        <v>1404</v>
      </c>
      <c r="AP22" s="271">
        <f t="shared" si="5"/>
        <v>1296</v>
      </c>
      <c r="AQ22" s="249">
        <f t="shared" si="6"/>
        <v>1000</v>
      </c>
      <c r="AR22" s="271">
        <f t="shared" si="7"/>
        <v>1317</v>
      </c>
      <c r="AS22" s="271">
        <f t="shared" si="8"/>
        <v>1219</v>
      </c>
      <c r="AT22" s="271">
        <f t="shared" si="9"/>
        <v>1296</v>
      </c>
      <c r="AU22" s="271">
        <f t="shared" si="10"/>
        <v>1119</v>
      </c>
      <c r="AV22" s="249">
        <f t="shared" si="11"/>
        <v>1088</v>
      </c>
      <c r="AW22" s="271">
        <f t="shared" si="12"/>
        <v>1300</v>
      </c>
      <c r="AX22" s="271">
        <f t="shared" si="13"/>
        <v>1281</v>
      </c>
      <c r="AY22" s="213"/>
      <c r="AZ22" s="272">
        <f t="shared" si="14"/>
        <v>4</v>
      </c>
      <c r="BA22" s="271">
        <f t="shared" si="15"/>
        <v>12</v>
      </c>
      <c r="BB22" s="271">
        <f t="shared" si="16"/>
        <v>12</v>
      </c>
      <c r="BC22" s="249">
        <f t="shared" si="17"/>
        <v>8</v>
      </c>
      <c r="BD22" s="271">
        <f t="shared" si="18"/>
        <v>14</v>
      </c>
      <c r="BE22" s="271">
        <f t="shared" si="19"/>
        <v>18</v>
      </c>
      <c r="BF22" s="271">
        <f t="shared" si="20"/>
        <v>12</v>
      </c>
      <c r="BG22" s="271">
        <f t="shared" si="21"/>
        <v>12</v>
      </c>
      <c r="BH22" s="271">
        <f t="shared" si="22"/>
        <v>14</v>
      </c>
      <c r="BI22" s="271">
        <f t="shared" si="23"/>
        <v>8</v>
      </c>
      <c r="BJ22" s="271">
        <f t="shared" si="24"/>
        <v>12</v>
      </c>
      <c r="BK22" s="250">
        <f t="shared" si="29"/>
        <v>126</v>
      </c>
      <c r="BL22" s="249">
        <f t="shared" si="30"/>
        <v>4</v>
      </c>
      <c r="BM22" s="249">
        <f t="shared" si="31"/>
        <v>18</v>
      </c>
      <c r="BN22" s="251">
        <f t="shared" si="32"/>
        <v>122</v>
      </c>
      <c r="BO22" s="217"/>
    </row>
    <row r="23" spans="1:67" ht="13.8" x14ac:dyDescent="0.25">
      <c r="A23" s="305">
        <v>19</v>
      </c>
      <c r="B23" s="306" t="s">
        <v>43</v>
      </c>
      <c r="C23" s="316" t="s">
        <v>9</v>
      </c>
      <c r="D23" s="307"/>
      <c r="E23" s="308">
        <f t="shared" si="25"/>
        <v>1292.04</v>
      </c>
      <c r="F23" s="309">
        <f t="shared" si="0"/>
        <v>73.039999999999992</v>
      </c>
      <c r="G23" s="307">
        <v>1219</v>
      </c>
      <c r="H23" s="310">
        <f t="shared" si="1"/>
        <v>-13.818181818181756</v>
      </c>
      <c r="I23" s="311">
        <v>2</v>
      </c>
      <c r="J23" s="312">
        <v>18</v>
      </c>
      <c r="K23" s="313">
        <v>11</v>
      </c>
      <c r="L23" s="314">
        <f t="shared" si="26"/>
        <v>1232.8181818181818</v>
      </c>
      <c r="M23" s="310">
        <f t="shared" si="27"/>
        <v>140</v>
      </c>
      <c r="N23" s="315">
        <f t="shared" si="28"/>
        <v>132</v>
      </c>
      <c r="O23" s="263">
        <v>38</v>
      </c>
      <c r="P23" s="264">
        <v>2</v>
      </c>
      <c r="Q23" s="265">
        <v>4</v>
      </c>
      <c r="R23" s="266">
        <v>0</v>
      </c>
      <c r="S23" s="267">
        <v>36</v>
      </c>
      <c r="T23" s="268">
        <v>2</v>
      </c>
      <c r="U23" s="265">
        <v>12</v>
      </c>
      <c r="V23" s="268">
        <v>0</v>
      </c>
      <c r="W23" s="267">
        <v>26</v>
      </c>
      <c r="X23" s="268">
        <v>2</v>
      </c>
      <c r="Y23" s="267">
        <v>18</v>
      </c>
      <c r="Z23" s="268">
        <v>2</v>
      </c>
      <c r="AA23" s="267">
        <v>29</v>
      </c>
      <c r="AB23" s="266">
        <v>2</v>
      </c>
      <c r="AC23" s="263">
        <v>11</v>
      </c>
      <c r="AD23" s="264">
        <v>2</v>
      </c>
      <c r="AE23" s="269">
        <v>7</v>
      </c>
      <c r="AF23" s="266">
        <v>2</v>
      </c>
      <c r="AG23" s="265">
        <v>2</v>
      </c>
      <c r="AH23" s="268">
        <v>2</v>
      </c>
      <c r="AI23" s="265">
        <v>10</v>
      </c>
      <c r="AJ23" s="268">
        <v>2</v>
      </c>
      <c r="AK23" s="242"/>
      <c r="AL23" s="243">
        <f t="shared" si="2"/>
        <v>18</v>
      </c>
      <c r="AM23" s="242"/>
      <c r="AN23" s="270">
        <f t="shared" si="3"/>
        <v>1000</v>
      </c>
      <c r="AO23" s="249">
        <f t="shared" si="4"/>
        <v>1408</v>
      </c>
      <c r="AP23" s="271">
        <f t="shared" si="5"/>
        <v>1000</v>
      </c>
      <c r="AQ23" s="249">
        <f t="shared" si="6"/>
        <v>1284</v>
      </c>
      <c r="AR23" s="271">
        <f t="shared" si="7"/>
        <v>1109</v>
      </c>
      <c r="AS23" s="271">
        <f t="shared" si="8"/>
        <v>1224</v>
      </c>
      <c r="AT23" s="271">
        <f t="shared" si="9"/>
        <v>1088</v>
      </c>
      <c r="AU23" s="271">
        <f t="shared" si="10"/>
        <v>1296</v>
      </c>
      <c r="AV23" s="249">
        <f t="shared" si="11"/>
        <v>1333</v>
      </c>
      <c r="AW23" s="271">
        <f t="shared" si="12"/>
        <v>1523</v>
      </c>
      <c r="AX23" s="271">
        <f t="shared" si="13"/>
        <v>1296</v>
      </c>
      <c r="AY23" s="213"/>
      <c r="AZ23" s="272">
        <f t="shared" si="14"/>
        <v>8</v>
      </c>
      <c r="BA23" s="271">
        <f t="shared" si="15"/>
        <v>16</v>
      </c>
      <c r="BB23" s="271">
        <f t="shared" si="16"/>
        <v>8</v>
      </c>
      <c r="BC23" s="249">
        <f t="shared" si="17"/>
        <v>18</v>
      </c>
      <c r="BD23" s="271">
        <f t="shared" si="18"/>
        <v>10</v>
      </c>
      <c r="BE23" s="271">
        <f t="shared" si="19"/>
        <v>10</v>
      </c>
      <c r="BF23" s="271">
        <f t="shared" si="20"/>
        <v>14</v>
      </c>
      <c r="BG23" s="271">
        <f t="shared" si="21"/>
        <v>12</v>
      </c>
      <c r="BH23" s="271">
        <f t="shared" si="22"/>
        <v>16</v>
      </c>
      <c r="BI23" s="271">
        <f t="shared" si="23"/>
        <v>16</v>
      </c>
      <c r="BJ23" s="271">
        <f t="shared" si="24"/>
        <v>12</v>
      </c>
      <c r="BK23" s="250">
        <f t="shared" si="29"/>
        <v>140</v>
      </c>
      <c r="BL23" s="249">
        <f t="shared" si="30"/>
        <v>8</v>
      </c>
      <c r="BM23" s="249">
        <f t="shared" si="31"/>
        <v>18</v>
      </c>
      <c r="BN23" s="251">
        <f t="shared" si="32"/>
        <v>132</v>
      </c>
      <c r="BO23" s="217"/>
    </row>
    <row r="24" spans="1:67" ht="13.8" x14ac:dyDescent="0.25">
      <c r="A24" s="341">
        <v>20</v>
      </c>
      <c r="B24" s="253" t="s">
        <v>47</v>
      </c>
      <c r="C24" s="273" t="s">
        <v>33</v>
      </c>
      <c r="D24" s="254"/>
      <c r="E24" s="255">
        <f t="shared" si="25"/>
        <v>1185.82</v>
      </c>
      <c r="F24" s="256">
        <f t="shared" si="0"/>
        <v>-16.180000000000021</v>
      </c>
      <c r="G24" s="254">
        <v>1202</v>
      </c>
      <c r="H24" s="257">
        <f t="shared" si="1"/>
        <v>-62.818181818181756</v>
      </c>
      <c r="I24" s="258">
        <v>29</v>
      </c>
      <c r="J24" s="259">
        <v>8</v>
      </c>
      <c r="K24" s="260">
        <v>11</v>
      </c>
      <c r="L24" s="261">
        <f t="shared" si="26"/>
        <v>1264.8181818181818</v>
      </c>
      <c r="M24" s="257">
        <f t="shared" si="27"/>
        <v>122</v>
      </c>
      <c r="N24" s="262">
        <f t="shared" si="28"/>
        <v>118</v>
      </c>
      <c r="O24" s="263">
        <v>1</v>
      </c>
      <c r="P24" s="264">
        <v>0</v>
      </c>
      <c r="Q24" s="265">
        <v>34</v>
      </c>
      <c r="R24" s="266">
        <v>2</v>
      </c>
      <c r="S24" s="267">
        <v>35</v>
      </c>
      <c r="T24" s="268">
        <v>2</v>
      </c>
      <c r="U24" s="265">
        <v>5</v>
      </c>
      <c r="V24" s="268">
        <v>2</v>
      </c>
      <c r="W24" s="267">
        <v>13</v>
      </c>
      <c r="X24" s="268">
        <v>2</v>
      </c>
      <c r="Y24" s="267">
        <v>11</v>
      </c>
      <c r="Z24" s="268">
        <v>0</v>
      </c>
      <c r="AA24" s="267">
        <v>8</v>
      </c>
      <c r="AB24" s="266">
        <v>0</v>
      </c>
      <c r="AC24" s="263">
        <v>6</v>
      </c>
      <c r="AD24" s="264">
        <v>0</v>
      </c>
      <c r="AE24" s="269">
        <v>10</v>
      </c>
      <c r="AF24" s="266">
        <v>0</v>
      </c>
      <c r="AG24" s="265">
        <v>26</v>
      </c>
      <c r="AH24" s="268">
        <v>0</v>
      </c>
      <c r="AI24" s="265">
        <v>17</v>
      </c>
      <c r="AJ24" s="268">
        <v>0</v>
      </c>
      <c r="AK24" s="242"/>
      <c r="AL24" s="243">
        <f t="shared" si="2"/>
        <v>8</v>
      </c>
      <c r="AM24" s="242"/>
      <c r="AN24" s="270">
        <f t="shared" si="3"/>
        <v>1566</v>
      </c>
      <c r="AO24" s="249">
        <f t="shared" si="4"/>
        <v>1002</v>
      </c>
      <c r="AP24" s="271">
        <f t="shared" si="5"/>
        <v>1000</v>
      </c>
      <c r="AQ24" s="249">
        <f t="shared" si="6"/>
        <v>1404</v>
      </c>
      <c r="AR24" s="271">
        <f t="shared" si="7"/>
        <v>1281</v>
      </c>
      <c r="AS24" s="271">
        <f t="shared" si="8"/>
        <v>1296</v>
      </c>
      <c r="AT24" s="271">
        <f t="shared" si="9"/>
        <v>1317</v>
      </c>
      <c r="AU24" s="271">
        <f t="shared" si="10"/>
        <v>1392</v>
      </c>
      <c r="AV24" s="249">
        <f t="shared" si="11"/>
        <v>1296</v>
      </c>
      <c r="AW24" s="271">
        <f t="shared" si="12"/>
        <v>1109</v>
      </c>
      <c r="AX24" s="271">
        <f t="shared" si="13"/>
        <v>1250</v>
      </c>
      <c r="AY24" s="213"/>
      <c r="AZ24" s="272">
        <f t="shared" si="14"/>
        <v>12</v>
      </c>
      <c r="BA24" s="271">
        <f t="shared" si="15"/>
        <v>4</v>
      </c>
      <c r="BB24" s="271">
        <f t="shared" si="16"/>
        <v>10</v>
      </c>
      <c r="BC24" s="249">
        <f t="shared" si="17"/>
        <v>12</v>
      </c>
      <c r="BD24" s="271">
        <f t="shared" si="18"/>
        <v>12</v>
      </c>
      <c r="BE24" s="271">
        <f t="shared" si="19"/>
        <v>12</v>
      </c>
      <c r="BF24" s="271">
        <f t="shared" si="20"/>
        <v>14</v>
      </c>
      <c r="BG24" s="271">
        <f t="shared" si="21"/>
        <v>14</v>
      </c>
      <c r="BH24" s="271">
        <f t="shared" si="22"/>
        <v>12</v>
      </c>
      <c r="BI24" s="271">
        <f t="shared" si="23"/>
        <v>10</v>
      </c>
      <c r="BJ24" s="271">
        <f t="shared" si="24"/>
        <v>10</v>
      </c>
      <c r="BK24" s="250">
        <f t="shared" si="29"/>
        <v>122</v>
      </c>
      <c r="BL24" s="249">
        <f t="shared" si="30"/>
        <v>4</v>
      </c>
      <c r="BM24" s="249">
        <f t="shared" si="31"/>
        <v>14</v>
      </c>
      <c r="BN24" s="251">
        <f t="shared" si="32"/>
        <v>118</v>
      </c>
      <c r="BO24" s="217"/>
    </row>
    <row r="25" spans="1:67" ht="13.8" x14ac:dyDescent="0.25">
      <c r="A25" s="341">
        <v>21</v>
      </c>
      <c r="B25" s="253" t="s">
        <v>40</v>
      </c>
      <c r="C25" s="273" t="s">
        <v>37</v>
      </c>
      <c r="D25" s="254"/>
      <c r="E25" s="255">
        <f t="shared" si="25"/>
        <v>1155.8399999999999</v>
      </c>
      <c r="F25" s="256">
        <f t="shared" si="0"/>
        <v>-8.1600000000000072</v>
      </c>
      <c r="G25" s="254">
        <v>1164</v>
      </c>
      <c r="H25" s="257">
        <f t="shared" si="1"/>
        <v>-8.3636363636362603</v>
      </c>
      <c r="I25" s="258">
        <v>28</v>
      </c>
      <c r="J25" s="259">
        <v>10</v>
      </c>
      <c r="K25" s="260">
        <v>11</v>
      </c>
      <c r="L25" s="261">
        <f t="shared" si="26"/>
        <v>1172.3636363636363</v>
      </c>
      <c r="M25" s="257">
        <f t="shared" si="27"/>
        <v>104</v>
      </c>
      <c r="N25" s="262">
        <f t="shared" si="28"/>
        <v>98</v>
      </c>
      <c r="O25" s="263">
        <v>2</v>
      </c>
      <c r="P25" s="264">
        <v>0</v>
      </c>
      <c r="Q25" s="265">
        <v>36</v>
      </c>
      <c r="R25" s="266">
        <v>0</v>
      </c>
      <c r="S25" s="267">
        <v>33</v>
      </c>
      <c r="T25" s="268">
        <v>2</v>
      </c>
      <c r="U25" s="265">
        <v>26</v>
      </c>
      <c r="V25" s="268">
        <v>0</v>
      </c>
      <c r="W25" s="267">
        <v>27</v>
      </c>
      <c r="X25" s="268">
        <v>2</v>
      </c>
      <c r="Y25" s="267">
        <v>13</v>
      </c>
      <c r="Z25" s="268">
        <v>0</v>
      </c>
      <c r="AA25" s="267">
        <v>17</v>
      </c>
      <c r="AB25" s="266">
        <v>0</v>
      </c>
      <c r="AC25" s="263">
        <v>31</v>
      </c>
      <c r="AD25" s="264">
        <v>2</v>
      </c>
      <c r="AE25" s="269">
        <v>15</v>
      </c>
      <c r="AF25" s="266">
        <v>2</v>
      </c>
      <c r="AG25" s="265">
        <v>35</v>
      </c>
      <c r="AH25" s="268">
        <v>0</v>
      </c>
      <c r="AI25" s="265">
        <v>9</v>
      </c>
      <c r="AJ25" s="268">
        <v>2</v>
      </c>
      <c r="AK25" s="242"/>
      <c r="AL25" s="243">
        <f t="shared" si="2"/>
        <v>10</v>
      </c>
      <c r="AM25" s="242"/>
      <c r="AN25" s="270">
        <f t="shared" si="3"/>
        <v>1523</v>
      </c>
      <c r="AO25" s="249">
        <f t="shared" si="4"/>
        <v>1000</v>
      </c>
      <c r="AP25" s="271">
        <f t="shared" si="5"/>
        <v>1004</v>
      </c>
      <c r="AQ25" s="249">
        <f t="shared" si="6"/>
        <v>1109</v>
      </c>
      <c r="AR25" s="271">
        <f t="shared" si="7"/>
        <v>1107</v>
      </c>
      <c r="AS25" s="271">
        <f t="shared" si="8"/>
        <v>1281</v>
      </c>
      <c r="AT25" s="271">
        <f t="shared" si="9"/>
        <v>1250</v>
      </c>
      <c r="AU25" s="271">
        <f t="shared" si="10"/>
        <v>1047</v>
      </c>
      <c r="AV25" s="249">
        <f t="shared" si="11"/>
        <v>1275</v>
      </c>
      <c r="AW25" s="271">
        <f t="shared" si="12"/>
        <v>1000</v>
      </c>
      <c r="AX25" s="271">
        <f t="shared" si="13"/>
        <v>1300</v>
      </c>
      <c r="AY25" s="213"/>
      <c r="AZ25" s="272">
        <f t="shared" si="14"/>
        <v>16</v>
      </c>
      <c r="BA25" s="271">
        <f t="shared" si="15"/>
        <v>8</v>
      </c>
      <c r="BB25" s="271">
        <f t="shared" si="16"/>
        <v>6</v>
      </c>
      <c r="BC25" s="249">
        <f t="shared" si="17"/>
        <v>10</v>
      </c>
      <c r="BD25" s="271">
        <f t="shared" si="18"/>
        <v>6</v>
      </c>
      <c r="BE25" s="271">
        <f t="shared" si="19"/>
        <v>12</v>
      </c>
      <c r="BF25" s="271">
        <f t="shared" si="20"/>
        <v>10</v>
      </c>
      <c r="BG25" s="271">
        <f t="shared" si="21"/>
        <v>8</v>
      </c>
      <c r="BH25" s="271">
        <f t="shared" si="22"/>
        <v>10</v>
      </c>
      <c r="BI25" s="271">
        <f t="shared" si="23"/>
        <v>10</v>
      </c>
      <c r="BJ25" s="271">
        <f t="shared" si="24"/>
        <v>8</v>
      </c>
      <c r="BK25" s="250">
        <f t="shared" si="29"/>
        <v>104</v>
      </c>
      <c r="BL25" s="249">
        <f t="shared" si="30"/>
        <v>6</v>
      </c>
      <c r="BM25" s="249">
        <f t="shared" si="31"/>
        <v>16</v>
      </c>
      <c r="BN25" s="251">
        <f t="shared" si="32"/>
        <v>98</v>
      </c>
      <c r="BO25" s="217"/>
    </row>
    <row r="26" spans="1:67" ht="13.8" x14ac:dyDescent="0.25">
      <c r="A26" s="341">
        <v>22</v>
      </c>
      <c r="B26" s="253" t="s">
        <v>42</v>
      </c>
      <c r="C26" s="273" t="s">
        <v>7</v>
      </c>
      <c r="D26" s="254"/>
      <c r="E26" s="255">
        <f t="shared" si="25"/>
        <v>1131.72</v>
      </c>
      <c r="F26" s="256">
        <f t="shared" si="0"/>
        <v>-29.280000000000008</v>
      </c>
      <c r="G26" s="254">
        <v>1161</v>
      </c>
      <c r="H26" s="257">
        <f t="shared" si="1"/>
        <v>-3.2727272727272521</v>
      </c>
      <c r="I26" s="258">
        <v>34</v>
      </c>
      <c r="J26" s="259">
        <v>8</v>
      </c>
      <c r="K26" s="260">
        <v>11</v>
      </c>
      <c r="L26" s="261">
        <f t="shared" si="26"/>
        <v>1164.2727272727273</v>
      </c>
      <c r="M26" s="257">
        <f t="shared" si="27"/>
        <v>100</v>
      </c>
      <c r="N26" s="262">
        <f t="shared" si="28"/>
        <v>96</v>
      </c>
      <c r="O26" s="263">
        <v>3</v>
      </c>
      <c r="P26" s="264">
        <v>0</v>
      </c>
      <c r="Q26" s="265">
        <v>35</v>
      </c>
      <c r="R26" s="266">
        <v>0</v>
      </c>
      <c r="S26" s="267">
        <v>34</v>
      </c>
      <c r="T26" s="268">
        <v>2</v>
      </c>
      <c r="U26" s="265">
        <v>17</v>
      </c>
      <c r="V26" s="268">
        <v>2</v>
      </c>
      <c r="W26" s="267">
        <v>1</v>
      </c>
      <c r="X26" s="268">
        <v>0</v>
      </c>
      <c r="Y26" s="267">
        <v>23</v>
      </c>
      <c r="Z26" s="268">
        <v>0</v>
      </c>
      <c r="AA26" s="267">
        <v>9</v>
      </c>
      <c r="AB26" s="266">
        <v>0</v>
      </c>
      <c r="AC26" s="263">
        <v>36</v>
      </c>
      <c r="AD26" s="264">
        <v>2</v>
      </c>
      <c r="AE26" s="269">
        <v>32</v>
      </c>
      <c r="AF26" s="266">
        <v>0</v>
      </c>
      <c r="AG26" s="265">
        <v>31</v>
      </c>
      <c r="AH26" s="268">
        <v>0</v>
      </c>
      <c r="AI26" s="265">
        <v>33</v>
      </c>
      <c r="AJ26" s="268">
        <v>2</v>
      </c>
      <c r="AK26" s="242"/>
      <c r="AL26" s="243">
        <f t="shared" si="2"/>
        <v>8</v>
      </c>
      <c r="AM26" s="242"/>
      <c r="AN26" s="270">
        <f t="shared" si="3"/>
        <v>1437</v>
      </c>
      <c r="AO26" s="249">
        <f t="shared" si="4"/>
        <v>1000</v>
      </c>
      <c r="AP26" s="271">
        <f t="shared" si="5"/>
        <v>1002</v>
      </c>
      <c r="AQ26" s="249">
        <f t="shared" si="6"/>
        <v>1250</v>
      </c>
      <c r="AR26" s="271">
        <f t="shared" si="7"/>
        <v>1566</v>
      </c>
      <c r="AS26" s="271">
        <f t="shared" si="8"/>
        <v>1157</v>
      </c>
      <c r="AT26" s="271">
        <f t="shared" si="9"/>
        <v>1300</v>
      </c>
      <c r="AU26" s="271">
        <f t="shared" si="10"/>
        <v>1000</v>
      </c>
      <c r="AV26" s="249">
        <f t="shared" si="11"/>
        <v>1044</v>
      </c>
      <c r="AW26" s="271">
        <f t="shared" si="12"/>
        <v>1047</v>
      </c>
      <c r="AX26" s="271">
        <f t="shared" si="13"/>
        <v>1004</v>
      </c>
      <c r="AY26" s="213"/>
      <c r="AZ26" s="272">
        <f t="shared" si="14"/>
        <v>12</v>
      </c>
      <c r="BA26" s="271">
        <f t="shared" si="15"/>
        <v>10</v>
      </c>
      <c r="BB26" s="271">
        <f t="shared" si="16"/>
        <v>4</v>
      </c>
      <c r="BC26" s="249">
        <f t="shared" si="17"/>
        <v>10</v>
      </c>
      <c r="BD26" s="271">
        <f t="shared" si="18"/>
        <v>12</v>
      </c>
      <c r="BE26" s="271">
        <f t="shared" si="19"/>
        <v>12</v>
      </c>
      <c r="BF26" s="271">
        <f t="shared" si="20"/>
        <v>8</v>
      </c>
      <c r="BG26" s="271">
        <f t="shared" si="21"/>
        <v>8</v>
      </c>
      <c r="BH26" s="271">
        <f t="shared" si="22"/>
        <v>10</v>
      </c>
      <c r="BI26" s="271">
        <f t="shared" si="23"/>
        <v>8</v>
      </c>
      <c r="BJ26" s="271">
        <f t="shared" si="24"/>
        <v>6</v>
      </c>
      <c r="BK26" s="250">
        <f t="shared" si="29"/>
        <v>100</v>
      </c>
      <c r="BL26" s="249">
        <f t="shared" si="30"/>
        <v>4</v>
      </c>
      <c r="BM26" s="249">
        <f t="shared" si="31"/>
        <v>12</v>
      </c>
      <c r="BN26" s="251">
        <f t="shared" si="32"/>
        <v>96</v>
      </c>
      <c r="BO26" s="217"/>
    </row>
    <row r="27" spans="1:67" ht="13.8" x14ac:dyDescent="0.25">
      <c r="A27" s="341">
        <v>23</v>
      </c>
      <c r="B27" s="253" t="s">
        <v>232</v>
      </c>
      <c r="C27" s="273" t="s">
        <v>7</v>
      </c>
      <c r="D27" s="254"/>
      <c r="E27" s="255">
        <f t="shared" si="25"/>
        <v>1174.7</v>
      </c>
      <c r="F27" s="256">
        <f t="shared" si="0"/>
        <v>17.699999999999996</v>
      </c>
      <c r="G27" s="254">
        <v>1157</v>
      </c>
      <c r="H27" s="257">
        <f t="shared" si="1"/>
        <v>-35</v>
      </c>
      <c r="I27" s="258">
        <v>17</v>
      </c>
      <c r="J27" s="259">
        <v>12</v>
      </c>
      <c r="K27" s="260">
        <v>11</v>
      </c>
      <c r="L27" s="261">
        <f t="shared" si="26"/>
        <v>1192</v>
      </c>
      <c r="M27" s="257">
        <f t="shared" si="27"/>
        <v>124</v>
      </c>
      <c r="N27" s="262">
        <f t="shared" si="28"/>
        <v>120</v>
      </c>
      <c r="O27" s="263">
        <v>4</v>
      </c>
      <c r="P27" s="264">
        <v>0</v>
      </c>
      <c r="Q27" s="265">
        <v>38</v>
      </c>
      <c r="R27" s="266">
        <v>0</v>
      </c>
      <c r="S27" s="267">
        <v>37</v>
      </c>
      <c r="T27" s="268">
        <v>2</v>
      </c>
      <c r="U27" s="265">
        <v>3</v>
      </c>
      <c r="V27" s="268">
        <v>2</v>
      </c>
      <c r="W27" s="267">
        <v>5</v>
      </c>
      <c r="X27" s="268">
        <v>0</v>
      </c>
      <c r="Y27" s="267">
        <v>22</v>
      </c>
      <c r="Z27" s="268">
        <v>2</v>
      </c>
      <c r="AA27" s="267">
        <v>30</v>
      </c>
      <c r="AB27" s="266">
        <v>2</v>
      </c>
      <c r="AC27" s="263">
        <v>29</v>
      </c>
      <c r="AD27" s="264">
        <v>0</v>
      </c>
      <c r="AE27" s="269">
        <v>26</v>
      </c>
      <c r="AF27" s="266">
        <v>2</v>
      </c>
      <c r="AG27" s="265">
        <v>28</v>
      </c>
      <c r="AH27" s="268">
        <v>2</v>
      </c>
      <c r="AI27" s="265">
        <v>8</v>
      </c>
      <c r="AJ27" s="268">
        <v>0</v>
      </c>
      <c r="AK27" s="242"/>
      <c r="AL27" s="243">
        <f t="shared" si="2"/>
        <v>12</v>
      </c>
      <c r="AM27" s="242"/>
      <c r="AN27" s="270">
        <f t="shared" si="3"/>
        <v>1408</v>
      </c>
      <c r="AO27" s="249">
        <f t="shared" si="4"/>
        <v>1000</v>
      </c>
      <c r="AP27" s="271">
        <f t="shared" si="5"/>
        <v>1000</v>
      </c>
      <c r="AQ27" s="249">
        <f t="shared" si="6"/>
        <v>1437</v>
      </c>
      <c r="AR27" s="271">
        <f t="shared" si="7"/>
        <v>1404</v>
      </c>
      <c r="AS27" s="271">
        <f t="shared" si="8"/>
        <v>1161</v>
      </c>
      <c r="AT27" s="271">
        <f t="shared" si="9"/>
        <v>1088</v>
      </c>
      <c r="AU27" s="271">
        <f t="shared" si="10"/>
        <v>1088</v>
      </c>
      <c r="AV27" s="249">
        <f t="shared" si="11"/>
        <v>1109</v>
      </c>
      <c r="AW27" s="271">
        <f t="shared" si="12"/>
        <v>1100</v>
      </c>
      <c r="AX27" s="271">
        <f t="shared" si="13"/>
        <v>1317</v>
      </c>
      <c r="AY27" s="213"/>
      <c r="AZ27" s="272">
        <f t="shared" si="14"/>
        <v>16</v>
      </c>
      <c r="BA27" s="271">
        <f t="shared" si="15"/>
        <v>8</v>
      </c>
      <c r="BB27" s="271">
        <f t="shared" si="16"/>
        <v>4</v>
      </c>
      <c r="BC27" s="249">
        <f t="shared" si="17"/>
        <v>12</v>
      </c>
      <c r="BD27" s="271">
        <f t="shared" si="18"/>
        <v>12</v>
      </c>
      <c r="BE27" s="271">
        <f t="shared" si="19"/>
        <v>8</v>
      </c>
      <c r="BF27" s="271">
        <f t="shared" si="20"/>
        <v>14</v>
      </c>
      <c r="BG27" s="271">
        <f t="shared" si="21"/>
        <v>14</v>
      </c>
      <c r="BH27" s="271">
        <f t="shared" si="22"/>
        <v>10</v>
      </c>
      <c r="BI27" s="271">
        <f t="shared" si="23"/>
        <v>12</v>
      </c>
      <c r="BJ27" s="271">
        <f t="shared" si="24"/>
        <v>14</v>
      </c>
      <c r="BK27" s="250">
        <f t="shared" si="29"/>
        <v>124</v>
      </c>
      <c r="BL27" s="249">
        <f t="shared" si="30"/>
        <v>4</v>
      </c>
      <c r="BM27" s="249">
        <f t="shared" si="31"/>
        <v>16</v>
      </c>
      <c r="BN27" s="251">
        <f t="shared" si="32"/>
        <v>120</v>
      </c>
      <c r="BO27" s="217"/>
    </row>
    <row r="28" spans="1:67" ht="13.8" x14ac:dyDescent="0.25">
      <c r="A28" s="341">
        <v>24</v>
      </c>
      <c r="B28" s="253" t="s">
        <v>138</v>
      </c>
      <c r="C28" s="338" t="s">
        <v>6</v>
      </c>
      <c r="D28" s="254"/>
      <c r="E28" s="255">
        <f t="shared" si="25"/>
        <v>1158.22</v>
      </c>
      <c r="F28" s="256">
        <f t="shared" si="0"/>
        <v>13.219999999999992</v>
      </c>
      <c r="G28" s="254">
        <v>1145</v>
      </c>
      <c r="H28" s="257">
        <f t="shared" si="1"/>
        <v>-105.5454545454545</v>
      </c>
      <c r="I28" s="258">
        <v>23</v>
      </c>
      <c r="J28" s="259">
        <v>10</v>
      </c>
      <c r="K28" s="260">
        <v>11</v>
      </c>
      <c r="L28" s="261">
        <f t="shared" si="26"/>
        <v>1250.5454545454545</v>
      </c>
      <c r="M28" s="257">
        <f t="shared" si="27"/>
        <v>114</v>
      </c>
      <c r="N28" s="262">
        <f t="shared" si="28"/>
        <v>110</v>
      </c>
      <c r="O28" s="263">
        <v>5</v>
      </c>
      <c r="P28" s="264">
        <v>0</v>
      </c>
      <c r="Q28" s="265">
        <v>37</v>
      </c>
      <c r="R28" s="266">
        <v>2</v>
      </c>
      <c r="S28" s="267">
        <v>3</v>
      </c>
      <c r="T28" s="268">
        <v>2</v>
      </c>
      <c r="U28" s="265">
        <v>1</v>
      </c>
      <c r="V28" s="268">
        <v>2</v>
      </c>
      <c r="W28" s="267">
        <v>11</v>
      </c>
      <c r="X28" s="268">
        <v>0</v>
      </c>
      <c r="Y28" s="267">
        <v>25</v>
      </c>
      <c r="Z28" s="268">
        <v>0</v>
      </c>
      <c r="AA28" s="267">
        <v>35</v>
      </c>
      <c r="AB28" s="266">
        <v>0</v>
      </c>
      <c r="AC28" s="263">
        <v>10</v>
      </c>
      <c r="AD28" s="264">
        <v>0</v>
      </c>
      <c r="AE28" s="269">
        <v>17</v>
      </c>
      <c r="AF28" s="266">
        <v>2</v>
      </c>
      <c r="AG28" s="265">
        <v>13</v>
      </c>
      <c r="AH28" s="268">
        <v>0</v>
      </c>
      <c r="AI28" s="265">
        <v>27</v>
      </c>
      <c r="AJ28" s="268">
        <v>2</v>
      </c>
      <c r="AK28" s="242"/>
      <c r="AL28" s="243">
        <f t="shared" si="2"/>
        <v>10</v>
      </c>
      <c r="AM28" s="242"/>
      <c r="AN28" s="270">
        <f t="shared" si="3"/>
        <v>1404</v>
      </c>
      <c r="AO28" s="249">
        <f t="shared" si="4"/>
        <v>1000</v>
      </c>
      <c r="AP28" s="271">
        <f t="shared" si="5"/>
        <v>1437</v>
      </c>
      <c r="AQ28" s="249">
        <f t="shared" si="6"/>
        <v>1566</v>
      </c>
      <c r="AR28" s="271">
        <f t="shared" si="7"/>
        <v>1296</v>
      </c>
      <c r="AS28" s="271">
        <f t="shared" si="8"/>
        <v>1119</v>
      </c>
      <c r="AT28" s="271">
        <f t="shared" si="9"/>
        <v>1000</v>
      </c>
      <c r="AU28" s="271">
        <f t="shared" si="10"/>
        <v>1296</v>
      </c>
      <c r="AV28" s="249">
        <f t="shared" si="11"/>
        <v>1250</v>
      </c>
      <c r="AW28" s="271">
        <f t="shared" si="12"/>
        <v>1281</v>
      </c>
      <c r="AX28" s="271">
        <f t="shared" si="13"/>
        <v>1107</v>
      </c>
      <c r="AY28" s="213"/>
      <c r="AZ28" s="272">
        <f t="shared" si="14"/>
        <v>12</v>
      </c>
      <c r="BA28" s="271">
        <f t="shared" si="15"/>
        <v>4</v>
      </c>
      <c r="BB28" s="271">
        <f t="shared" si="16"/>
        <v>12</v>
      </c>
      <c r="BC28" s="249">
        <f t="shared" si="17"/>
        <v>12</v>
      </c>
      <c r="BD28" s="271">
        <f t="shared" si="18"/>
        <v>12</v>
      </c>
      <c r="BE28" s="271">
        <f t="shared" si="19"/>
        <v>12</v>
      </c>
      <c r="BF28" s="271">
        <f t="shared" si="20"/>
        <v>10</v>
      </c>
      <c r="BG28" s="271">
        <f t="shared" si="21"/>
        <v>12</v>
      </c>
      <c r="BH28" s="271">
        <f t="shared" si="22"/>
        <v>10</v>
      </c>
      <c r="BI28" s="271">
        <f t="shared" si="23"/>
        <v>12</v>
      </c>
      <c r="BJ28" s="271">
        <f t="shared" si="24"/>
        <v>6</v>
      </c>
      <c r="BK28" s="250">
        <f t="shared" si="29"/>
        <v>114</v>
      </c>
      <c r="BL28" s="249">
        <f t="shared" si="30"/>
        <v>4</v>
      </c>
      <c r="BM28" s="249">
        <f t="shared" si="31"/>
        <v>12</v>
      </c>
      <c r="BN28" s="251">
        <f t="shared" si="32"/>
        <v>110</v>
      </c>
      <c r="BO28" s="217"/>
    </row>
    <row r="29" spans="1:67" ht="13.8" x14ac:dyDescent="0.25">
      <c r="A29" s="341">
        <v>25</v>
      </c>
      <c r="B29" s="253" t="s">
        <v>109</v>
      </c>
      <c r="C29" s="273" t="s">
        <v>7</v>
      </c>
      <c r="D29" s="254"/>
      <c r="E29" s="255">
        <f t="shared" si="25"/>
        <v>1155.22</v>
      </c>
      <c r="F29" s="256">
        <f t="shared" si="0"/>
        <v>36.220000000000013</v>
      </c>
      <c r="G29" s="254">
        <v>1119</v>
      </c>
      <c r="H29" s="257">
        <f t="shared" si="1"/>
        <v>-119.18181818181824</v>
      </c>
      <c r="I29" s="258">
        <v>11</v>
      </c>
      <c r="J29" s="259">
        <v>12</v>
      </c>
      <c r="K29" s="260">
        <v>11</v>
      </c>
      <c r="L29" s="261">
        <f t="shared" si="26"/>
        <v>1238.1818181818182</v>
      </c>
      <c r="M29" s="257">
        <f t="shared" si="27"/>
        <v>138</v>
      </c>
      <c r="N29" s="262">
        <f t="shared" si="28"/>
        <v>130</v>
      </c>
      <c r="O29" s="263">
        <v>6</v>
      </c>
      <c r="P29" s="264">
        <v>2</v>
      </c>
      <c r="Q29" s="265">
        <v>12</v>
      </c>
      <c r="R29" s="266">
        <v>0</v>
      </c>
      <c r="S29" s="267">
        <v>8</v>
      </c>
      <c r="T29" s="268">
        <v>0</v>
      </c>
      <c r="U29" s="265">
        <v>36</v>
      </c>
      <c r="V29" s="268">
        <v>2</v>
      </c>
      <c r="W29" s="267">
        <v>15</v>
      </c>
      <c r="X29" s="268">
        <v>2</v>
      </c>
      <c r="Y29" s="267">
        <v>24</v>
      </c>
      <c r="Z29" s="268">
        <v>2</v>
      </c>
      <c r="AA29" s="267">
        <v>16</v>
      </c>
      <c r="AB29" s="266">
        <v>0</v>
      </c>
      <c r="AC29" s="263">
        <v>18</v>
      </c>
      <c r="AD29" s="264">
        <v>2</v>
      </c>
      <c r="AE29" s="269">
        <v>11</v>
      </c>
      <c r="AF29" s="266">
        <v>2</v>
      </c>
      <c r="AG29" s="265">
        <v>7</v>
      </c>
      <c r="AH29" s="268">
        <v>0</v>
      </c>
      <c r="AI29" s="265">
        <v>30</v>
      </c>
      <c r="AJ29" s="268">
        <v>0</v>
      </c>
      <c r="AK29" s="242"/>
      <c r="AL29" s="243">
        <f t="shared" si="2"/>
        <v>12</v>
      </c>
      <c r="AM29" s="242"/>
      <c r="AN29" s="270">
        <f t="shared" si="3"/>
        <v>1392</v>
      </c>
      <c r="AO29" s="249">
        <f t="shared" si="4"/>
        <v>1284</v>
      </c>
      <c r="AP29" s="271">
        <f t="shared" si="5"/>
        <v>1317</v>
      </c>
      <c r="AQ29" s="249">
        <f t="shared" si="6"/>
        <v>1000</v>
      </c>
      <c r="AR29" s="271">
        <f t="shared" si="7"/>
        <v>1275</v>
      </c>
      <c r="AS29" s="271">
        <f t="shared" si="8"/>
        <v>1145</v>
      </c>
      <c r="AT29" s="271">
        <f t="shared" si="9"/>
        <v>1266</v>
      </c>
      <c r="AU29" s="271">
        <f t="shared" si="10"/>
        <v>1224</v>
      </c>
      <c r="AV29" s="249">
        <f t="shared" si="11"/>
        <v>1296</v>
      </c>
      <c r="AW29" s="271">
        <f t="shared" si="12"/>
        <v>1333</v>
      </c>
      <c r="AX29" s="271">
        <f t="shared" si="13"/>
        <v>1088</v>
      </c>
      <c r="AY29" s="213"/>
      <c r="AZ29" s="272">
        <f t="shared" si="14"/>
        <v>14</v>
      </c>
      <c r="BA29" s="271">
        <f t="shared" si="15"/>
        <v>18</v>
      </c>
      <c r="BB29" s="271">
        <f t="shared" si="16"/>
        <v>14</v>
      </c>
      <c r="BC29" s="249">
        <f t="shared" si="17"/>
        <v>8</v>
      </c>
      <c r="BD29" s="271">
        <f t="shared" si="18"/>
        <v>10</v>
      </c>
      <c r="BE29" s="271">
        <f t="shared" si="19"/>
        <v>10</v>
      </c>
      <c r="BF29" s="271">
        <f t="shared" si="20"/>
        <v>12</v>
      </c>
      <c r="BG29" s="271">
        <f t="shared" si="21"/>
        <v>10</v>
      </c>
      <c r="BH29" s="271">
        <f t="shared" si="22"/>
        <v>12</v>
      </c>
      <c r="BI29" s="271">
        <f t="shared" si="23"/>
        <v>16</v>
      </c>
      <c r="BJ29" s="271">
        <f t="shared" si="24"/>
        <v>14</v>
      </c>
      <c r="BK29" s="250">
        <f t="shared" si="29"/>
        <v>138</v>
      </c>
      <c r="BL29" s="249">
        <f t="shared" si="30"/>
        <v>8</v>
      </c>
      <c r="BM29" s="249">
        <f t="shared" si="31"/>
        <v>18</v>
      </c>
      <c r="BN29" s="251">
        <f t="shared" si="32"/>
        <v>130</v>
      </c>
      <c r="BO29" s="217"/>
    </row>
    <row r="30" spans="1:67" ht="13.8" x14ac:dyDescent="0.25">
      <c r="A30" s="341">
        <v>26</v>
      </c>
      <c r="B30" s="253" t="s">
        <v>35</v>
      </c>
      <c r="C30" s="273" t="s">
        <v>33</v>
      </c>
      <c r="D30" s="254"/>
      <c r="E30" s="255">
        <f t="shared" si="25"/>
        <v>1130.6200000000001</v>
      </c>
      <c r="F30" s="256">
        <f t="shared" si="0"/>
        <v>21.620000000000008</v>
      </c>
      <c r="G30" s="254">
        <v>1109</v>
      </c>
      <c r="H30" s="257">
        <f t="shared" si="1"/>
        <v>-143.72727272727275</v>
      </c>
      <c r="I30" s="258">
        <v>20</v>
      </c>
      <c r="J30" s="259">
        <v>10</v>
      </c>
      <c r="K30" s="260">
        <v>11</v>
      </c>
      <c r="L30" s="261">
        <f t="shared" si="26"/>
        <v>1252.7272727272727</v>
      </c>
      <c r="M30" s="257">
        <f t="shared" si="27"/>
        <v>130</v>
      </c>
      <c r="N30" s="262">
        <f t="shared" si="28"/>
        <v>122</v>
      </c>
      <c r="O30" s="263">
        <v>7</v>
      </c>
      <c r="P30" s="264">
        <v>2</v>
      </c>
      <c r="Q30" s="265">
        <v>11</v>
      </c>
      <c r="R30" s="266">
        <v>0</v>
      </c>
      <c r="S30" s="267">
        <v>5</v>
      </c>
      <c r="T30" s="268">
        <v>0</v>
      </c>
      <c r="U30" s="265">
        <v>21</v>
      </c>
      <c r="V30" s="268">
        <v>2</v>
      </c>
      <c r="W30" s="267">
        <v>19</v>
      </c>
      <c r="X30" s="268">
        <v>0</v>
      </c>
      <c r="Y30" s="267">
        <v>31</v>
      </c>
      <c r="Z30" s="268">
        <v>2</v>
      </c>
      <c r="AA30" s="267">
        <v>6</v>
      </c>
      <c r="AB30" s="266">
        <v>0</v>
      </c>
      <c r="AC30" s="263">
        <v>9</v>
      </c>
      <c r="AD30" s="264">
        <v>2</v>
      </c>
      <c r="AE30" s="269">
        <v>23</v>
      </c>
      <c r="AF30" s="266">
        <v>0</v>
      </c>
      <c r="AG30" s="265">
        <v>20</v>
      </c>
      <c r="AH30" s="268">
        <v>2</v>
      </c>
      <c r="AI30" s="265">
        <v>16</v>
      </c>
      <c r="AJ30" s="268">
        <v>0</v>
      </c>
      <c r="AK30" s="242"/>
      <c r="AL30" s="243">
        <f t="shared" si="2"/>
        <v>10</v>
      </c>
      <c r="AM30" s="242"/>
      <c r="AN30" s="270">
        <f t="shared" si="3"/>
        <v>1333</v>
      </c>
      <c r="AO30" s="249">
        <f t="shared" si="4"/>
        <v>1296</v>
      </c>
      <c r="AP30" s="271">
        <f t="shared" si="5"/>
        <v>1404</v>
      </c>
      <c r="AQ30" s="249">
        <f t="shared" si="6"/>
        <v>1164</v>
      </c>
      <c r="AR30" s="271">
        <f t="shared" si="7"/>
        <v>1219</v>
      </c>
      <c r="AS30" s="271">
        <f t="shared" si="8"/>
        <v>1047</v>
      </c>
      <c r="AT30" s="271">
        <f t="shared" si="9"/>
        <v>1392</v>
      </c>
      <c r="AU30" s="271">
        <f t="shared" si="10"/>
        <v>1300</v>
      </c>
      <c r="AV30" s="249">
        <f t="shared" si="11"/>
        <v>1157</v>
      </c>
      <c r="AW30" s="271">
        <f t="shared" si="12"/>
        <v>1202</v>
      </c>
      <c r="AX30" s="271">
        <f t="shared" si="13"/>
        <v>1266</v>
      </c>
      <c r="AY30" s="213"/>
      <c r="AZ30" s="272">
        <f t="shared" si="14"/>
        <v>16</v>
      </c>
      <c r="BA30" s="271">
        <f t="shared" si="15"/>
        <v>12</v>
      </c>
      <c r="BB30" s="271">
        <f t="shared" si="16"/>
        <v>12</v>
      </c>
      <c r="BC30" s="249">
        <f t="shared" si="17"/>
        <v>10</v>
      </c>
      <c r="BD30" s="271">
        <f t="shared" si="18"/>
        <v>18</v>
      </c>
      <c r="BE30" s="271">
        <f t="shared" si="19"/>
        <v>8</v>
      </c>
      <c r="BF30" s="271">
        <f t="shared" si="20"/>
        <v>14</v>
      </c>
      <c r="BG30" s="271">
        <f t="shared" si="21"/>
        <v>8</v>
      </c>
      <c r="BH30" s="271">
        <f t="shared" si="22"/>
        <v>12</v>
      </c>
      <c r="BI30" s="271">
        <f t="shared" si="23"/>
        <v>8</v>
      </c>
      <c r="BJ30" s="271">
        <f t="shared" si="24"/>
        <v>12</v>
      </c>
      <c r="BK30" s="250">
        <f t="shared" si="29"/>
        <v>130</v>
      </c>
      <c r="BL30" s="249">
        <f t="shared" si="30"/>
        <v>8</v>
      </c>
      <c r="BM30" s="249">
        <f t="shared" si="31"/>
        <v>18</v>
      </c>
      <c r="BN30" s="251">
        <f t="shared" si="32"/>
        <v>122</v>
      </c>
      <c r="BO30" s="217"/>
    </row>
    <row r="31" spans="1:67" ht="13.8" x14ac:dyDescent="0.25">
      <c r="A31" s="341">
        <v>27</v>
      </c>
      <c r="B31" s="253" t="s">
        <v>41</v>
      </c>
      <c r="C31" s="273" t="s">
        <v>9</v>
      </c>
      <c r="D31" s="254"/>
      <c r="E31" s="255">
        <f t="shared" si="25"/>
        <v>1058.46</v>
      </c>
      <c r="F31" s="256">
        <f t="shared" si="0"/>
        <v>-48.539999999999978</v>
      </c>
      <c r="G31" s="254">
        <v>1107</v>
      </c>
      <c r="H31" s="257">
        <f t="shared" si="1"/>
        <v>-6.6363636363637397</v>
      </c>
      <c r="I31" s="258">
        <v>35</v>
      </c>
      <c r="J31" s="259">
        <v>6</v>
      </c>
      <c r="K31" s="260">
        <v>11</v>
      </c>
      <c r="L31" s="261">
        <f t="shared" si="26"/>
        <v>1113.6363636363637</v>
      </c>
      <c r="M31" s="257">
        <f t="shared" si="27"/>
        <v>96</v>
      </c>
      <c r="N31" s="262">
        <f t="shared" si="28"/>
        <v>92</v>
      </c>
      <c r="O31" s="263">
        <v>8</v>
      </c>
      <c r="P31" s="264">
        <v>2</v>
      </c>
      <c r="Q31" s="265">
        <v>14</v>
      </c>
      <c r="R31" s="266">
        <v>0</v>
      </c>
      <c r="S31" s="267">
        <v>10</v>
      </c>
      <c r="T31" s="268">
        <v>0</v>
      </c>
      <c r="U31" s="265">
        <v>34</v>
      </c>
      <c r="V31" s="268">
        <v>0</v>
      </c>
      <c r="W31" s="267">
        <v>21</v>
      </c>
      <c r="X31" s="268">
        <v>0</v>
      </c>
      <c r="Y31" s="267">
        <v>32</v>
      </c>
      <c r="Z31" s="268">
        <v>0</v>
      </c>
      <c r="AA31" s="267">
        <v>33</v>
      </c>
      <c r="AB31" s="266">
        <v>2</v>
      </c>
      <c r="AC31" s="263">
        <v>38</v>
      </c>
      <c r="AD31" s="264">
        <v>0</v>
      </c>
      <c r="AE31" s="269">
        <v>37</v>
      </c>
      <c r="AF31" s="266">
        <v>2</v>
      </c>
      <c r="AG31" s="265">
        <v>36</v>
      </c>
      <c r="AH31" s="268">
        <v>0</v>
      </c>
      <c r="AI31" s="265">
        <v>24</v>
      </c>
      <c r="AJ31" s="268">
        <v>0</v>
      </c>
      <c r="AK31" s="242"/>
      <c r="AL31" s="243">
        <f t="shared" si="2"/>
        <v>6</v>
      </c>
      <c r="AM31" s="242"/>
      <c r="AN31" s="270">
        <f t="shared" si="3"/>
        <v>1317</v>
      </c>
      <c r="AO31" s="249">
        <f t="shared" si="4"/>
        <v>1278</v>
      </c>
      <c r="AP31" s="271">
        <f t="shared" si="5"/>
        <v>1296</v>
      </c>
      <c r="AQ31" s="249">
        <f t="shared" si="6"/>
        <v>1002</v>
      </c>
      <c r="AR31" s="271">
        <f t="shared" si="7"/>
        <v>1164</v>
      </c>
      <c r="AS31" s="271">
        <f t="shared" si="8"/>
        <v>1044</v>
      </c>
      <c r="AT31" s="271">
        <f t="shared" si="9"/>
        <v>1004</v>
      </c>
      <c r="AU31" s="271">
        <f t="shared" si="10"/>
        <v>1000</v>
      </c>
      <c r="AV31" s="249">
        <f t="shared" si="11"/>
        <v>1000</v>
      </c>
      <c r="AW31" s="271">
        <f t="shared" si="12"/>
        <v>1000</v>
      </c>
      <c r="AX31" s="271">
        <f t="shared" si="13"/>
        <v>1145</v>
      </c>
      <c r="AY31" s="213"/>
      <c r="AZ31" s="272">
        <f t="shared" si="14"/>
        <v>14</v>
      </c>
      <c r="BA31" s="271">
        <f t="shared" si="15"/>
        <v>10</v>
      </c>
      <c r="BB31" s="271">
        <f t="shared" si="16"/>
        <v>12</v>
      </c>
      <c r="BC31" s="249">
        <f t="shared" si="17"/>
        <v>4</v>
      </c>
      <c r="BD31" s="271">
        <f t="shared" si="18"/>
        <v>10</v>
      </c>
      <c r="BE31" s="271">
        <f t="shared" si="19"/>
        <v>10</v>
      </c>
      <c r="BF31" s="271">
        <f t="shared" si="20"/>
        <v>6</v>
      </c>
      <c r="BG31" s="271">
        <f t="shared" si="21"/>
        <v>8</v>
      </c>
      <c r="BH31" s="271">
        <f t="shared" si="22"/>
        <v>4</v>
      </c>
      <c r="BI31" s="271">
        <f t="shared" si="23"/>
        <v>8</v>
      </c>
      <c r="BJ31" s="271">
        <f t="shared" si="24"/>
        <v>10</v>
      </c>
      <c r="BK31" s="250">
        <f t="shared" si="29"/>
        <v>96</v>
      </c>
      <c r="BL31" s="249">
        <f t="shared" si="30"/>
        <v>4</v>
      </c>
      <c r="BM31" s="249">
        <f t="shared" si="31"/>
        <v>14</v>
      </c>
      <c r="BN31" s="251">
        <f t="shared" si="32"/>
        <v>92</v>
      </c>
      <c r="BO31" s="217"/>
    </row>
    <row r="32" spans="1:67" ht="13.8" x14ac:dyDescent="0.25">
      <c r="A32" s="341">
        <v>28</v>
      </c>
      <c r="B32" s="253" t="s">
        <v>139</v>
      </c>
      <c r="C32" s="338" t="s">
        <v>6</v>
      </c>
      <c r="D32" s="254"/>
      <c r="E32" s="255">
        <f t="shared" si="25"/>
        <v>1148.6199999999999</v>
      </c>
      <c r="F32" s="256">
        <f t="shared" si="0"/>
        <v>48.619999999999983</v>
      </c>
      <c r="G32" s="254">
        <v>1100</v>
      </c>
      <c r="H32" s="257">
        <f t="shared" si="1"/>
        <v>-175.5454545454545</v>
      </c>
      <c r="I32" s="258">
        <v>12</v>
      </c>
      <c r="J32" s="259">
        <v>12</v>
      </c>
      <c r="K32" s="260">
        <v>11</v>
      </c>
      <c r="L32" s="261">
        <f t="shared" si="26"/>
        <v>1275.5454545454545</v>
      </c>
      <c r="M32" s="257">
        <f t="shared" si="27"/>
        <v>134</v>
      </c>
      <c r="N32" s="262">
        <f t="shared" si="28"/>
        <v>126</v>
      </c>
      <c r="O32" s="263">
        <v>9</v>
      </c>
      <c r="P32" s="264">
        <v>2</v>
      </c>
      <c r="Q32" s="265">
        <v>13</v>
      </c>
      <c r="R32" s="266">
        <v>0</v>
      </c>
      <c r="S32" s="267">
        <v>15</v>
      </c>
      <c r="T32" s="268">
        <v>2</v>
      </c>
      <c r="U32" s="265">
        <v>30</v>
      </c>
      <c r="V32" s="268">
        <v>2</v>
      </c>
      <c r="W32" s="267">
        <v>14</v>
      </c>
      <c r="X32" s="268">
        <v>2</v>
      </c>
      <c r="Y32" s="267">
        <v>2</v>
      </c>
      <c r="Z32" s="268">
        <v>0</v>
      </c>
      <c r="AA32" s="267">
        <v>5</v>
      </c>
      <c r="AB32" s="266">
        <v>2</v>
      </c>
      <c r="AC32" s="263">
        <v>8</v>
      </c>
      <c r="AD32" s="264">
        <v>0</v>
      </c>
      <c r="AE32" s="269">
        <v>4</v>
      </c>
      <c r="AF32" s="266">
        <v>0</v>
      </c>
      <c r="AG32" s="265">
        <v>23</v>
      </c>
      <c r="AH32" s="268">
        <v>0</v>
      </c>
      <c r="AI32" s="265">
        <v>35</v>
      </c>
      <c r="AJ32" s="268">
        <v>2</v>
      </c>
      <c r="AK32" s="242"/>
      <c r="AL32" s="243">
        <f t="shared" si="2"/>
        <v>12</v>
      </c>
      <c r="AM32" s="242"/>
      <c r="AN32" s="270">
        <f t="shared" si="3"/>
        <v>1300</v>
      </c>
      <c r="AO32" s="249">
        <f t="shared" si="4"/>
        <v>1281</v>
      </c>
      <c r="AP32" s="271">
        <f t="shared" si="5"/>
        <v>1275</v>
      </c>
      <c r="AQ32" s="249">
        <f t="shared" si="6"/>
        <v>1088</v>
      </c>
      <c r="AR32" s="271">
        <f t="shared" si="7"/>
        <v>1278</v>
      </c>
      <c r="AS32" s="271">
        <f t="shared" si="8"/>
        <v>1523</v>
      </c>
      <c r="AT32" s="271">
        <f t="shared" si="9"/>
        <v>1404</v>
      </c>
      <c r="AU32" s="271">
        <f t="shared" si="10"/>
        <v>1317</v>
      </c>
      <c r="AV32" s="249">
        <f t="shared" si="11"/>
        <v>1408</v>
      </c>
      <c r="AW32" s="271">
        <f t="shared" si="12"/>
        <v>1157</v>
      </c>
      <c r="AX32" s="271">
        <f t="shared" si="13"/>
        <v>1000</v>
      </c>
      <c r="AY32" s="213"/>
      <c r="AZ32" s="272">
        <f t="shared" si="14"/>
        <v>8</v>
      </c>
      <c r="BA32" s="271">
        <f t="shared" si="15"/>
        <v>12</v>
      </c>
      <c r="BB32" s="271">
        <f t="shared" si="16"/>
        <v>10</v>
      </c>
      <c r="BC32" s="249">
        <f t="shared" si="17"/>
        <v>14</v>
      </c>
      <c r="BD32" s="271">
        <f t="shared" si="18"/>
        <v>10</v>
      </c>
      <c r="BE32" s="271">
        <f t="shared" si="19"/>
        <v>16</v>
      </c>
      <c r="BF32" s="271">
        <f t="shared" si="20"/>
        <v>12</v>
      </c>
      <c r="BG32" s="271">
        <f t="shared" si="21"/>
        <v>14</v>
      </c>
      <c r="BH32" s="271">
        <f t="shared" si="22"/>
        <v>16</v>
      </c>
      <c r="BI32" s="271">
        <f t="shared" si="23"/>
        <v>12</v>
      </c>
      <c r="BJ32" s="271">
        <f t="shared" si="24"/>
        <v>10</v>
      </c>
      <c r="BK32" s="250">
        <f t="shared" si="29"/>
        <v>134</v>
      </c>
      <c r="BL32" s="249">
        <f t="shared" si="30"/>
        <v>8</v>
      </c>
      <c r="BM32" s="249">
        <f t="shared" si="31"/>
        <v>16</v>
      </c>
      <c r="BN32" s="251">
        <f t="shared" si="32"/>
        <v>126</v>
      </c>
      <c r="BO32" s="217"/>
    </row>
    <row r="33" spans="1:67" ht="13.8" x14ac:dyDescent="0.25">
      <c r="A33" s="341">
        <v>29</v>
      </c>
      <c r="B33" s="253" t="s">
        <v>172</v>
      </c>
      <c r="C33" s="273" t="s">
        <v>108</v>
      </c>
      <c r="D33" s="254"/>
      <c r="E33" s="255">
        <f t="shared" si="25"/>
        <v>1170.0999999999999</v>
      </c>
      <c r="F33" s="256">
        <f t="shared" si="0"/>
        <v>82.1</v>
      </c>
      <c r="G33" s="254">
        <v>1088</v>
      </c>
      <c r="H33" s="257">
        <f t="shared" si="1"/>
        <v>-236.81818181818176</v>
      </c>
      <c r="I33" s="258">
        <v>6</v>
      </c>
      <c r="J33" s="259">
        <v>14</v>
      </c>
      <c r="K33" s="260">
        <v>11</v>
      </c>
      <c r="L33" s="261">
        <f t="shared" si="26"/>
        <v>1324.8181818181818</v>
      </c>
      <c r="M33" s="257">
        <f t="shared" si="27"/>
        <v>154</v>
      </c>
      <c r="N33" s="262">
        <f t="shared" si="28"/>
        <v>144</v>
      </c>
      <c r="O33" s="263">
        <v>10</v>
      </c>
      <c r="P33" s="264">
        <v>2</v>
      </c>
      <c r="Q33" s="265">
        <v>6</v>
      </c>
      <c r="R33" s="266">
        <v>2</v>
      </c>
      <c r="S33" s="267">
        <v>12</v>
      </c>
      <c r="T33" s="268">
        <v>2</v>
      </c>
      <c r="U33" s="265">
        <v>14</v>
      </c>
      <c r="V33" s="268">
        <v>2</v>
      </c>
      <c r="W33" s="267">
        <v>2</v>
      </c>
      <c r="X33" s="268">
        <v>0</v>
      </c>
      <c r="Y33" s="267">
        <v>7</v>
      </c>
      <c r="Z33" s="268">
        <v>0</v>
      </c>
      <c r="AA33" s="267">
        <v>19</v>
      </c>
      <c r="AB33" s="266">
        <v>0</v>
      </c>
      <c r="AC33" s="263">
        <v>23</v>
      </c>
      <c r="AD33" s="264">
        <v>2</v>
      </c>
      <c r="AE33" s="269">
        <v>1</v>
      </c>
      <c r="AF33" s="266">
        <v>2</v>
      </c>
      <c r="AG33" s="265">
        <v>30</v>
      </c>
      <c r="AH33" s="268">
        <v>0</v>
      </c>
      <c r="AI33" s="265">
        <v>3</v>
      </c>
      <c r="AJ33" s="268">
        <v>2</v>
      </c>
      <c r="AK33" s="242"/>
      <c r="AL33" s="243">
        <f t="shared" si="2"/>
        <v>14</v>
      </c>
      <c r="AM33" s="242"/>
      <c r="AN33" s="270">
        <f t="shared" si="3"/>
        <v>1296</v>
      </c>
      <c r="AO33" s="249">
        <f t="shared" si="4"/>
        <v>1392</v>
      </c>
      <c r="AP33" s="271">
        <f t="shared" si="5"/>
        <v>1284</v>
      </c>
      <c r="AQ33" s="249">
        <f t="shared" si="6"/>
        <v>1278</v>
      </c>
      <c r="AR33" s="271">
        <f t="shared" si="7"/>
        <v>1523</v>
      </c>
      <c r="AS33" s="271">
        <f t="shared" si="8"/>
        <v>1333</v>
      </c>
      <c r="AT33" s="271">
        <f t="shared" si="9"/>
        <v>1219</v>
      </c>
      <c r="AU33" s="271">
        <f t="shared" si="10"/>
        <v>1157</v>
      </c>
      <c r="AV33" s="249">
        <f t="shared" si="11"/>
        <v>1566</v>
      </c>
      <c r="AW33" s="271">
        <f t="shared" si="12"/>
        <v>1088</v>
      </c>
      <c r="AX33" s="271">
        <f t="shared" si="13"/>
        <v>1437</v>
      </c>
      <c r="AY33" s="213"/>
      <c r="AZ33" s="272">
        <f t="shared" si="14"/>
        <v>12</v>
      </c>
      <c r="BA33" s="271">
        <f t="shared" si="15"/>
        <v>14</v>
      </c>
      <c r="BB33" s="271">
        <f t="shared" si="16"/>
        <v>18</v>
      </c>
      <c r="BC33" s="249">
        <f t="shared" si="17"/>
        <v>10</v>
      </c>
      <c r="BD33" s="271">
        <f t="shared" si="18"/>
        <v>16</v>
      </c>
      <c r="BE33" s="271">
        <f t="shared" si="19"/>
        <v>16</v>
      </c>
      <c r="BF33" s="271">
        <f t="shared" si="20"/>
        <v>18</v>
      </c>
      <c r="BG33" s="271">
        <f t="shared" si="21"/>
        <v>12</v>
      </c>
      <c r="BH33" s="271">
        <f t="shared" si="22"/>
        <v>12</v>
      </c>
      <c r="BI33" s="271">
        <f t="shared" si="23"/>
        <v>14</v>
      </c>
      <c r="BJ33" s="271">
        <f t="shared" si="24"/>
        <v>12</v>
      </c>
      <c r="BK33" s="250">
        <f t="shared" si="29"/>
        <v>154</v>
      </c>
      <c r="BL33" s="249">
        <f t="shared" si="30"/>
        <v>10</v>
      </c>
      <c r="BM33" s="249">
        <f t="shared" si="31"/>
        <v>18</v>
      </c>
      <c r="BN33" s="251">
        <f t="shared" si="32"/>
        <v>144</v>
      </c>
      <c r="BO33" s="217"/>
    </row>
    <row r="34" spans="1:67" ht="13.8" x14ac:dyDescent="0.25">
      <c r="A34" s="341">
        <v>30</v>
      </c>
      <c r="B34" s="253" t="s">
        <v>233</v>
      </c>
      <c r="C34" s="273" t="s">
        <v>9</v>
      </c>
      <c r="D34" s="254"/>
      <c r="E34" s="255">
        <f t="shared" si="25"/>
        <v>1144.06</v>
      </c>
      <c r="F34" s="256">
        <f t="shared" si="0"/>
        <v>56.060000000000016</v>
      </c>
      <c r="G34" s="254">
        <v>1088</v>
      </c>
      <c r="H34" s="257">
        <f t="shared" si="1"/>
        <v>-118.4545454545455</v>
      </c>
      <c r="I34" s="258">
        <v>9</v>
      </c>
      <c r="J34" s="259">
        <v>14</v>
      </c>
      <c r="K34" s="260">
        <v>11</v>
      </c>
      <c r="L34" s="261">
        <f t="shared" si="26"/>
        <v>1206.4545454545455</v>
      </c>
      <c r="M34" s="257">
        <f t="shared" si="27"/>
        <v>126</v>
      </c>
      <c r="N34" s="262">
        <f t="shared" si="28"/>
        <v>118</v>
      </c>
      <c r="O34" s="263">
        <v>11</v>
      </c>
      <c r="P34" s="264">
        <v>0</v>
      </c>
      <c r="Q34" s="265">
        <v>7</v>
      </c>
      <c r="R34" s="266">
        <v>2</v>
      </c>
      <c r="S34" s="267">
        <v>9</v>
      </c>
      <c r="T34" s="268">
        <v>2</v>
      </c>
      <c r="U34" s="265">
        <v>28</v>
      </c>
      <c r="V34" s="268">
        <v>0</v>
      </c>
      <c r="W34" s="267">
        <v>38</v>
      </c>
      <c r="X34" s="268">
        <v>2</v>
      </c>
      <c r="Y34" s="267">
        <v>5</v>
      </c>
      <c r="Z34" s="268">
        <v>0</v>
      </c>
      <c r="AA34" s="267">
        <v>23</v>
      </c>
      <c r="AB34" s="266">
        <v>0</v>
      </c>
      <c r="AC34" s="263">
        <v>17</v>
      </c>
      <c r="AD34" s="264">
        <v>2</v>
      </c>
      <c r="AE34" s="269">
        <v>18</v>
      </c>
      <c r="AF34" s="266">
        <v>2</v>
      </c>
      <c r="AG34" s="265">
        <v>29</v>
      </c>
      <c r="AH34" s="268">
        <v>2</v>
      </c>
      <c r="AI34" s="265">
        <v>25</v>
      </c>
      <c r="AJ34" s="268">
        <v>2</v>
      </c>
      <c r="AK34" s="242"/>
      <c r="AL34" s="243">
        <f t="shared" si="2"/>
        <v>14</v>
      </c>
      <c r="AM34" s="242"/>
      <c r="AN34" s="270">
        <f t="shared" si="3"/>
        <v>1296</v>
      </c>
      <c r="AO34" s="249">
        <f t="shared" si="4"/>
        <v>1333</v>
      </c>
      <c r="AP34" s="271">
        <f t="shared" si="5"/>
        <v>1300</v>
      </c>
      <c r="AQ34" s="249">
        <f t="shared" si="6"/>
        <v>1100</v>
      </c>
      <c r="AR34" s="271">
        <f t="shared" si="7"/>
        <v>1000</v>
      </c>
      <c r="AS34" s="271">
        <f t="shared" si="8"/>
        <v>1404</v>
      </c>
      <c r="AT34" s="271">
        <f t="shared" si="9"/>
        <v>1157</v>
      </c>
      <c r="AU34" s="271">
        <f t="shared" si="10"/>
        <v>1250</v>
      </c>
      <c r="AV34" s="249">
        <f t="shared" si="11"/>
        <v>1224</v>
      </c>
      <c r="AW34" s="271">
        <f t="shared" si="12"/>
        <v>1088</v>
      </c>
      <c r="AX34" s="271">
        <f t="shared" si="13"/>
        <v>1119</v>
      </c>
      <c r="AY34" s="213"/>
      <c r="AZ34" s="272">
        <f t="shared" si="14"/>
        <v>12</v>
      </c>
      <c r="BA34" s="271">
        <f t="shared" si="15"/>
        <v>16</v>
      </c>
      <c r="BB34" s="271">
        <f t="shared" si="16"/>
        <v>8</v>
      </c>
      <c r="BC34" s="249">
        <f t="shared" si="17"/>
        <v>12</v>
      </c>
      <c r="BD34" s="271">
        <f t="shared" si="18"/>
        <v>8</v>
      </c>
      <c r="BE34" s="271">
        <f t="shared" si="19"/>
        <v>12</v>
      </c>
      <c r="BF34" s="271">
        <f t="shared" si="20"/>
        <v>12</v>
      </c>
      <c r="BG34" s="271">
        <f t="shared" si="21"/>
        <v>10</v>
      </c>
      <c r="BH34" s="271">
        <f t="shared" si="22"/>
        <v>10</v>
      </c>
      <c r="BI34" s="271">
        <f t="shared" si="23"/>
        <v>14</v>
      </c>
      <c r="BJ34" s="271">
        <f t="shared" si="24"/>
        <v>12</v>
      </c>
      <c r="BK34" s="250">
        <f t="shared" si="29"/>
        <v>126</v>
      </c>
      <c r="BL34" s="249">
        <f t="shared" si="30"/>
        <v>8</v>
      </c>
      <c r="BM34" s="249">
        <f t="shared" si="31"/>
        <v>16</v>
      </c>
      <c r="BN34" s="251">
        <f t="shared" si="32"/>
        <v>118</v>
      </c>
      <c r="BO34" s="217"/>
    </row>
    <row r="35" spans="1:67" ht="13.8" x14ac:dyDescent="0.25">
      <c r="A35" s="341">
        <v>31</v>
      </c>
      <c r="B35" s="253" t="s">
        <v>174</v>
      </c>
      <c r="C35" s="273" t="s">
        <v>165</v>
      </c>
      <c r="D35" s="278"/>
      <c r="E35" s="255">
        <f t="shared" si="25"/>
        <v>1035.32</v>
      </c>
      <c r="F35" s="256">
        <f t="shared" si="0"/>
        <v>-11.679999999999993</v>
      </c>
      <c r="G35" s="257">
        <v>1047</v>
      </c>
      <c r="H35" s="257">
        <f t="shared" si="1"/>
        <v>-83.272727272727252</v>
      </c>
      <c r="I35" s="258">
        <v>32</v>
      </c>
      <c r="J35" s="259">
        <v>8</v>
      </c>
      <c r="K35" s="260">
        <v>11</v>
      </c>
      <c r="L35" s="261">
        <f t="shared" si="26"/>
        <v>1130.2727272727273</v>
      </c>
      <c r="M35" s="257">
        <f t="shared" si="27"/>
        <v>104</v>
      </c>
      <c r="N35" s="262">
        <f t="shared" si="28"/>
        <v>100</v>
      </c>
      <c r="O35" s="263">
        <v>12</v>
      </c>
      <c r="P35" s="264">
        <v>0</v>
      </c>
      <c r="Q35" s="265">
        <v>8</v>
      </c>
      <c r="R35" s="266">
        <v>0</v>
      </c>
      <c r="S35" s="267">
        <v>6</v>
      </c>
      <c r="T35" s="268">
        <v>0</v>
      </c>
      <c r="U35" s="265">
        <v>37</v>
      </c>
      <c r="V35" s="268">
        <v>0</v>
      </c>
      <c r="W35" s="267">
        <v>33</v>
      </c>
      <c r="X35" s="268">
        <v>2</v>
      </c>
      <c r="Y35" s="267">
        <v>26</v>
      </c>
      <c r="Z35" s="268">
        <v>0</v>
      </c>
      <c r="AA35" s="267">
        <v>38</v>
      </c>
      <c r="AB35" s="266">
        <v>2</v>
      </c>
      <c r="AC35" s="263">
        <v>21</v>
      </c>
      <c r="AD35" s="264">
        <v>0</v>
      </c>
      <c r="AE35" s="269">
        <v>36</v>
      </c>
      <c r="AF35" s="266">
        <v>0</v>
      </c>
      <c r="AG35" s="265">
        <v>22</v>
      </c>
      <c r="AH35" s="268">
        <v>2</v>
      </c>
      <c r="AI35" s="265">
        <v>34</v>
      </c>
      <c r="AJ35" s="268">
        <v>2</v>
      </c>
      <c r="AK35" s="242"/>
      <c r="AL35" s="243">
        <f t="shared" si="2"/>
        <v>8</v>
      </c>
      <c r="AM35" s="242"/>
      <c r="AN35" s="270">
        <f t="shared" si="3"/>
        <v>1284</v>
      </c>
      <c r="AO35" s="249">
        <f t="shared" si="4"/>
        <v>1317</v>
      </c>
      <c r="AP35" s="271">
        <f t="shared" si="5"/>
        <v>1392</v>
      </c>
      <c r="AQ35" s="249">
        <f t="shared" si="6"/>
        <v>1000</v>
      </c>
      <c r="AR35" s="271">
        <f t="shared" si="7"/>
        <v>1004</v>
      </c>
      <c r="AS35" s="271">
        <f t="shared" si="8"/>
        <v>1109</v>
      </c>
      <c r="AT35" s="271">
        <f t="shared" si="9"/>
        <v>1000</v>
      </c>
      <c r="AU35" s="271">
        <f t="shared" si="10"/>
        <v>1164</v>
      </c>
      <c r="AV35" s="249">
        <f t="shared" si="11"/>
        <v>1000</v>
      </c>
      <c r="AW35" s="271">
        <f t="shared" si="12"/>
        <v>1161</v>
      </c>
      <c r="AX35" s="271">
        <f t="shared" si="13"/>
        <v>1002</v>
      </c>
      <c r="AY35" s="213"/>
      <c r="AZ35" s="272">
        <f t="shared" si="14"/>
        <v>18</v>
      </c>
      <c r="BA35" s="271">
        <f t="shared" si="15"/>
        <v>14</v>
      </c>
      <c r="BB35" s="271">
        <f t="shared" si="16"/>
        <v>14</v>
      </c>
      <c r="BC35" s="249">
        <f t="shared" si="17"/>
        <v>4</v>
      </c>
      <c r="BD35" s="271">
        <f t="shared" si="18"/>
        <v>6</v>
      </c>
      <c r="BE35" s="271">
        <f t="shared" si="19"/>
        <v>10</v>
      </c>
      <c r="BF35" s="271">
        <f t="shared" si="20"/>
        <v>8</v>
      </c>
      <c r="BG35" s="271">
        <f t="shared" si="21"/>
        <v>10</v>
      </c>
      <c r="BH35" s="271">
        <f t="shared" si="22"/>
        <v>8</v>
      </c>
      <c r="BI35" s="271">
        <f t="shared" si="23"/>
        <v>8</v>
      </c>
      <c r="BJ35" s="271">
        <f t="shared" si="24"/>
        <v>4</v>
      </c>
      <c r="BK35" s="250">
        <f t="shared" si="29"/>
        <v>104</v>
      </c>
      <c r="BL35" s="249">
        <f t="shared" si="30"/>
        <v>4</v>
      </c>
      <c r="BM35" s="249">
        <f t="shared" si="31"/>
        <v>18</v>
      </c>
      <c r="BN35" s="251">
        <f t="shared" si="32"/>
        <v>100</v>
      </c>
      <c r="BO35" s="217"/>
    </row>
    <row r="36" spans="1:67" ht="13.8" x14ac:dyDescent="0.25">
      <c r="A36" s="341">
        <v>32</v>
      </c>
      <c r="B36" s="253" t="s">
        <v>192</v>
      </c>
      <c r="C36" s="338" t="s">
        <v>6</v>
      </c>
      <c r="D36" s="278"/>
      <c r="E36" s="255">
        <f t="shared" si="25"/>
        <v>1079.56</v>
      </c>
      <c r="F36" s="256">
        <f t="shared" si="0"/>
        <v>35.559999999999974</v>
      </c>
      <c r="G36" s="257">
        <v>1044</v>
      </c>
      <c r="H36" s="257">
        <f t="shared" si="1"/>
        <v>-207.09090909090901</v>
      </c>
      <c r="I36" s="258">
        <v>26</v>
      </c>
      <c r="J36" s="259">
        <v>10</v>
      </c>
      <c r="K36" s="260">
        <v>11</v>
      </c>
      <c r="L36" s="261">
        <f t="shared" si="26"/>
        <v>1251.090909090909</v>
      </c>
      <c r="M36" s="257">
        <f t="shared" si="27"/>
        <v>106</v>
      </c>
      <c r="N36" s="262">
        <f t="shared" si="28"/>
        <v>102</v>
      </c>
      <c r="O36" s="263">
        <v>13</v>
      </c>
      <c r="P36" s="264">
        <v>0</v>
      </c>
      <c r="Q36" s="265">
        <v>9</v>
      </c>
      <c r="R36" s="266">
        <v>0</v>
      </c>
      <c r="S36" s="267">
        <v>7</v>
      </c>
      <c r="T36" s="268">
        <v>0</v>
      </c>
      <c r="U36" s="265">
        <v>33</v>
      </c>
      <c r="V36" s="268">
        <v>2</v>
      </c>
      <c r="W36" s="267">
        <v>3</v>
      </c>
      <c r="X36" s="268">
        <v>0</v>
      </c>
      <c r="Y36" s="267">
        <v>27</v>
      </c>
      <c r="Z36" s="268">
        <v>2</v>
      </c>
      <c r="AA36" s="267">
        <v>15</v>
      </c>
      <c r="AB36" s="266">
        <v>0</v>
      </c>
      <c r="AC36" s="263">
        <v>34</v>
      </c>
      <c r="AD36" s="264">
        <v>2</v>
      </c>
      <c r="AE36" s="269">
        <v>22</v>
      </c>
      <c r="AF36" s="266">
        <v>2</v>
      </c>
      <c r="AG36" s="265">
        <v>11</v>
      </c>
      <c r="AH36" s="268">
        <v>2</v>
      </c>
      <c r="AI36" s="265">
        <v>1</v>
      </c>
      <c r="AJ36" s="268">
        <v>0</v>
      </c>
      <c r="AK36" s="242"/>
      <c r="AL36" s="243">
        <f t="shared" si="2"/>
        <v>10</v>
      </c>
      <c r="AM36" s="242"/>
      <c r="AN36" s="270">
        <f t="shared" si="3"/>
        <v>1281</v>
      </c>
      <c r="AO36" s="249">
        <f t="shared" si="4"/>
        <v>1300</v>
      </c>
      <c r="AP36" s="271">
        <f t="shared" si="5"/>
        <v>1333</v>
      </c>
      <c r="AQ36" s="249">
        <f t="shared" si="6"/>
        <v>1004</v>
      </c>
      <c r="AR36" s="271">
        <f t="shared" si="7"/>
        <v>1437</v>
      </c>
      <c r="AS36" s="271">
        <f t="shared" si="8"/>
        <v>1107</v>
      </c>
      <c r="AT36" s="271">
        <f t="shared" si="9"/>
        <v>1275</v>
      </c>
      <c r="AU36" s="271">
        <f t="shared" si="10"/>
        <v>1002</v>
      </c>
      <c r="AV36" s="249">
        <f t="shared" si="11"/>
        <v>1161</v>
      </c>
      <c r="AW36" s="271">
        <f t="shared" si="12"/>
        <v>1296</v>
      </c>
      <c r="AX36" s="271">
        <f t="shared" si="13"/>
        <v>1566</v>
      </c>
      <c r="AY36" s="213"/>
      <c r="AZ36" s="272">
        <f t="shared" si="14"/>
        <v>12</v>
      </c>
      <c r="BA36" s="271">
        <f t="shared" si="15"/>
        <v>8</v>
      </c>
      <c r="BB36" s="271">
        <f t="shared" si="16"/>
        <v>16</v>
      </c>
      <c r="BC36" s="249">
        <f t="shared" si="17"/>
        <v>6</v>
      </c>
      <c r="BD36" s="271">
        <f t="shared" si="18"/>
        <v>12</v>
      </c>
      <c r="BE36" s="271">
        <f t="shared" si="19"/>
        <v>6</v>
      </c>
      <c r="BF36" s="271">
        <f t="shared" si="20"/>
        <v>10</v>
      </c>
      <c r="BG36" s="271">
        <f t="shared" si="21"/>
        <v>4</v>
      </c>
      <c r="BH36" s="271">
        <f t="shared" si="22"/>
        <v>8</v>
      </c>
      <c r="BI36" s="271">
        <f t="shared" si="23"/>
        <v>12</v>
      </c>
      <c r="BJ36" s="271">
        <f t="shared" si="24"/>
        <v>12</v>
      </c>
      <c r="BK36" s="250">
        <f t="shared" si="29"/>
        <v>106</v>
      </c>
      <c r="BL36" s="249">
        <f t="shared" si="30"/>
        <v>4</v>
      </c>
      <c r="BM36" s="249">
        <f t="shared" si="31"/>
        <v>16</v>
      </c>
      <c r="BN36" s="251">
        <f t="shared" si="32"/>
        <v>102</v>
      </c>
      <c r="BO36" s="217"/>
    </row>
    <row r="37" spans="1:67" ht="13.8" x14ac:dyDescent="0.25">
      <c r="A37" s="341">
        <v>33</v>
      </c>
      <c r="B37" s="253" t="s">
        <v>175</v>
      </c>
      <c r="C37" s="273" t="s">
        <v>33</v>
      </c>
      <c r="D37" s="278"/>
      <c r="E37" s="255">
        <f t="shared" si="25"/>
        <v>1000</v>
      </c>
      <c r="F37" s="256">
        <f t="shared" si="0"/>
        <v>-23.89999999999997</v>
      </c>
      <c r="G37" s="257">
        <v>1004</v>
      </c>
      <c r="H37" s="257">
        <f t="shared" si="1"/>
        <v>-118.63636363636374</v>
      </c>
      <c r="I37" s="258">
        <v>36</v>
      </c>
      <c r="J37" s="259">
        <v>6</v>
      </c>
      <c r="K37" s="260">
        <v>11</v>
      </c>
      <c r="L37" s="261">
        <f t="shared" si="26"/>
        <v>1122.6363636363637</v>
      </c>
      <c r="M37" s="257">
        <f t="shared" si="27"/>
        <v>90</v>
      </c>
      <c r="N37" s="262">
        <f t="shared" si="28"/>
        <v>86</v>
      </c>
      <c r="O37" s="263">
        <v>14</v>
      </c>
      <c r="P37" s="264">
        <v>0</v>
      </c>
      <c r="Q37" s="265">
        <v>10</v>
      </c>
      <c r="R37" s="266">
        <v>0</v>
      </c>
      <c r="S37" s="267">
        <v>21</v>
      </c>
      <c r="T37" s="268">
        <v>0</v>
      </c>
      <c r="U37" s="265">
        <v>32</v>
      </c>
      <c r="V37" s="268">
        <v>0</v>
      </c>
      <c r="W37" s="267">
        <v>31</v>
      </c>
      <c r="X37" s="268">
        <v>0</v>
      </c>
      <c r="Y37" s="267">
        <v>36</v>
      </c>
      <c r="Z37" s="268">
        <v>2</v>
      </c>
      <c r="AA37" s="267">
        <v>27</v>
      </c>
      <c r="AB37" s="266">
        <v>0</v>
      </c>
      <c r="AC37" s="263">
        <v>37</v>
      </c>
      <c r="AD37" s="264">
        <v>2</v>
      </c>
      <c r="AE37" s="269">
        <v>34</v>
      </c>
      <c r="AF37" s="266">
        <v>2</v>
      </c>
      <c r="AG37" s="265">
        <v>17</v>
      </c>
      <c r="AH37" s="268">
        <v>0</v>
      </c>
      <c r="AI37" s="265">
        <v>22</v>
      </c>
      <c r="AJ37" s="268">
        <v>0</v>
      </c>
      <c r="AK37" s="242"/>
      <c r="AL37" s="243">
        <f t="shared" si="2"/>
        <v>6</v>
      </c>
      <c r="AM37" s="242"/>
      <c r="AN37" s="270">
        <f t="shared" si="3"/>
        <v>1278</v>
      </c>
      <c r="AO37" s="249">
        <f t="shared" si="4"/>
        <v>1296</v>
      </c>
      <c r="AP37" s="271">
        <f t="shared" si="5"/>
        <v>1164</v>
      </c>
      <c r="AQ37" s="249">
        <f t="shared" si="6"/>
        <v>1044</v>
      </c>
      <c r="AR37" s="271">
        <f t="shared" si="7"/>
        <v>1047</v>
      </c>
      <c r="AS37" s="271">
        <f t="shared" si="8"/>
        <v>1000</v>
      </c>
      <c r="AT37" s="271">
        <f t="shared" si="9"/>
        <v>1107</v>
      </c>
      <c r="AU37" s="271">
        <f t="shared" si="10"/>
        <v>1000</v>
      </c>
      <c r="AV37" s="249">
        <f t="shared" si="11"/>
        <v>1002</v>
      </c>
      <c r="AW37" s="271">
        <f t="shared" si="12"/>
        <v>1250</v>
      </c>
      <c r="AX37" s="271">
        <f t="shared" si="13"/>
        <v>1161</v>
      </c>
      <c r="AY37" s="213"/>
      <c r="AZ37" s="272">
        <f t="shared" si="14"/>
        <v>10</v>
      </c>
      <c r="BA37" s="271">
        <f t="shared" si="15"/>
        <v>12</v>
      </c>
      <c r="BB37" s="271">
        <f t="shared" si="16"/>
        <v>10</v>
      </c>
      <c r="BC37" s="249">
        <f t="shared" si="17"/>
        <v>10</v>
      </c>
      <c r="BD37" s="271">
        <f t="shared" si="18"/>
        <v>8</v>
      </c>
      <c r="BE37" s="271">
        <f t="shared" si="19"/>
        <v>8</v>
      </c>
      <c r="BF37" s="271">
        <f t="shared" si="20"/>
        <v>6</v>
      </c>
      <c r="BG37" s="271">
        <f t="shared" si="21"/>
        <v>4</v>
      </c>
      <c r="BH37" s="271">
        <f t="shared" si="22"/>
        <v>4</v>
      </c>
      <c r="BI37" s="271">
        <f t="shared" si="23"/>
        <v>10</v>
      </c>
      <c r="BJ37" s="271">
        <f t="shared" si="24"/>
        <v>8</v>
      </c>
      <c r="BK37" s="250">
        <f t="shared" si="29"/>
        <v>90</v>
      </c>
      <c r="BL37" s="249">
        <f t="shared" si="30"/>
        <v>4</v>
      </c>
      <c r="BM37" s="249">
        <f t="shared" si="31"/>
        <v>12</v>
      </c>
      <c r="BN37" s="251">
        <f t="shared" si="32"/>
        <v>86</v>
      </c>
      <c r="BO37" s="217"/>
    </row>
    <row r="38" spans="1:67" ht="13.8" x14ac:dyDescent="0.25">
      <c r="A38" s="341">
        <v>34</v>
      </c>
      <c r="B38" s="253" t="s">
        <v>234</v>
      </c>
      <c r="C38" s="273" t="s">
        <v>33</v>
      </c>
      <c r="D38" s="278"/>
      <c r="E38" s="255">
        <f t="shared" si="25"/>
        <v>1000</v>
      </c>
      <c r="F38" s="256">
        <f t="shared" si="0"/>
        <v>-39.479999999999997</v>
      </c>
      <c r="G38" s="257">
        <v>1002</v>
      </c>
      <c r="H38" s="257">
        <f t="shared" si="1"/>
        <v>-138.72727272727275</v>
      </c>
      <c r="I38" s="258">
        <v>37</v>
      </c>
      <c r="J38" s="259">
        <v>4</v>
      </c>
      <c r="K38" s="260">
        <v>11</v>
      </c>
      <c r="L38" s="261">
        <f t="shared" si="26"/>
        <v>1140.7272727272727</v>
      </c>
      <c r="M38" s="257">
        <f t="shared" si="27"/>
        <v>94</v>
      </c>
      <c r="N38" s="262">
        <f t="shared" si="28"/>
        <v>90</v>
      </c>
      <c r="O38" s="263">
        <v>15</v>
      </c>
      <c r="P38" s="264">
        <v>0</v>
      </c>
      <c r="Q38" s="265">
        <v>20</v>
      </c>
      <c r="R38" s="266">
        <v>0</v>
      </c>
      <c r="S38" s="267">
        <v>22</v>
      </c>
      <c r="T38" s="268">
        <v>0</v>
      </c>
      <c r="U38" s="265">
        <v>27</v>
      </c>
      <c r="V38" s="268">
        <v>2</v>
      </c>
      <c r="W38" s="267">
        <v>9</v>
      </c>
      <c r="X38" s="268">
        <v>2</v>
      </c>
      <c r="Y38" s="267">
        <v>35</v>
      </c>
      <c r="Z38" s="268">
        <v>0</v>
      </c>
      <c r="AA38" s="267">
        <v>4</v>
      </c>
      <c r="AB38" s="266">
        <v>0</v>
      </c>
      <c r="AC38" s="263">
        <v>32</v>
      </c>
      <c r="AD38" s="264">
        <v>0</v>
      </c>
      <c r="AE38" s="269">
        <v>33</v>
      </c>
      <c r="AF38" s="266">
        <v>0</v>
      </c>
      <c r="AG38" s="265">
        <v>37</v>
      </c>
      <c r="AH38" s="268">
        <v>0</v>
      </c>
      <c r="AI38" s="265">
        <v>31</v>
      </c>
      <c r="AJ38" s="268">
        <v>0</v>
      </c>
      <c r="AK38" s="242"/>
      <c r="AL38" s="243">
        <f t="shared" si="2"/>
        <v>4</v>
      </c>
      <c r="AM38" s="242"/>
      <c r="AN38" s="270">
        <f t="shared" si="3"/>
        <v>1275</v>
      </c>
      <c r="AO38" s="249">
        <f t="shared" si="4"/>
        <v>1202</v>
      </c>
      <c r="AP38" s="271">
        <f t="shared" si="5"/>
        <v>1161</v>
      </c>
      <c r="AQ38" s="249">
        <f t="shared" si="6"/>
        <v>1107</v>
      </c>
      <c r="AR38" s="271">
        <f t="shared" si="7"/>
        <v>1300</v>
      </c>
      <c r="AS38" s="271">
        <f t="shared" si="8"/>
        <v>1000</v>
      </c>
      <c r="AT38" s="271">
        <f t="shared" si="9"/>
        <v>1408</v>
      </c>
      <c r="AU38" s="271">
        <f t="shared" si="10"/>
        <v>1044</v>
      </c>
      <c r="AV38" s="249">
        <f t="shared" si="11"/>
        <v>1004</v>
      </c>
      <c r="AW38" s="271">
        <f t="shared" si="12"/>
        <v>1000</v>
      </c>
      <c r="AX38" s="271">
        <f t="shared" si="13"/>
        <v>1047</v>
      </c>
      <c r="AY38" s="213"/>
      <c r="AZ38" s="272">
        <f t="shared" si="14"/>
        <v>10</v>
      </c>
      <c r="BA38" s="271">
        <f t="shared" si="15"/>
        <v>8</v>
      </c>
      <c r="BB38" s="271">
        <f t="shared" si="16"/>
        <v>8</v>
      </c>
      <c r="BC38" s="249">
        <f t="shared" si="17"/>
        <v>6</v>
      </c>
      <c r="BD38" s="271">
        <f t="shared" si="18"/>
        <v>8</v>
      </c>
      <c r="BE38" s="271">
        <f t="shared" si="19"/>
        <v>10</v>
      </c>
      <c r="BF38" s="271">
        <f t="shared" si="20"/>
        <v>16</v>
      </c>
      <c r="BG38" s="271">
        <f t="shared" si="21"/>
        <v>10</v>
      </c>
      <c r="BH38" s="271">
        <f t="shared" si="22"/>
        <v>6</v>
      </c>
      <c r="BI38" s="271">
        <f t="shared" si="23"/>
        <v>4</v>
      </c>
      <c r="BJ38" s="271">
        <f t="shared" si="24"/>
        <v>8</v>
      </c>
      <c r="BK38" s="250">
        <f t="shared" si="29"/>
        <v>94</v>
      </c>
      <c r="BL38" s="249">
        <f t="shared" si="30"/>
        <v>4</v>
      </c>
      <c r="BM38" s="249">
        <f t="shared" si="31"/>
        <v>16</v>
      </c>
      <c r="BN38" s="251">
        <f t="shared" si="32"/>
        <v>90</v>
      </c>
      <c r="BO38" s="217"/>
    </row>
    <row r="39" spans="1:67" ht="13.8" x14ac:dyDescent="0.25">
      <c r="A39" s="341">
        <v>35</v>
      </c>
      <c r="B39" s="253" t="s">
        <v>110</v>
      </c>
      <c r="C39" s="273" t="s">
        <v>107</v>
      </c>
      <c r="D39" s="278"/>
      <c r="E39" s="255">
        <f t="shared" si="25"/>
        <v>1032.54</v>
      </c>
      <c r="F39" s="256">
        <f t="shared" si="0"/>
        <v>32.539999999999971</v>
      </c>
      <c r="G39" s="257">
        <v>1000</v>
      </c>
      <c r="H39" s="257">
        <f t="shared" si="1"/>
        <v>-193.36363636363626</v>
      </c>
      <c r="I39" s="258">
        <v>24</v>
      </c>
      <c r="J39" s="259">
        <v>10</v>
      </c>
      <c r="K39" s="260">
        <v>11</v>
      </c>
      <c r="L39" s="261">
        <f t="shared" si="26"/>
        <v>1193.3636363636363</v>
      </c>
      <c r="M39" s="257">
        <f t="shared" si="27"/>
        <v>110</v>
      </c>
      <c r="N39" s="262">
        <f t="shared" si="28"/>
        <v>106</v>
      </c>
      <c r="O39" s="263">
        <v>16</v>
      </c>
      <c r="P39" s="264">
        <v>0</v>
      </c>
      <c r="Q39" s="265">
        <v>22</v>
      </c>
      <c r="R39" s="266">
        <v>2</v>
      </c>
      <c r="S39" s="267">
        <v>20</v>
      </c>
      <c r="T39" s="268">
        <v>0</v>
      </c>
      <c r="U39" s="265">
        <v>15</v>
      </c>
      <c r="V39" s="268">
        <v>0</v>
      </c>
      <c r="W39" s="267">
        <v>36</v>
      </c>
      <c r="X39" s="268">
        <v>2</v>
      </c>
      <c r="Y39" s="267">
        <v>34</v>
      </c>
      <c r="Z39" s="268">
        <v>2</v>
      </c>
      <c r="AA39" s="267">
        <v>24</v>
      </c>
      <c r="AB39" s="266">
        <v>2</v>
      </c>
      <c r="AC39" s="263">
        <v>4</v>
      </c>
      <c r="AD39" s="264">
        <v>0</v>
      </c>
      <c r="AE39" s="269">
        <v>5</v>
      </c>
      <c r="AF39" s="266">
        <v>0</v>
      </c>
      <c r="AG39" s="265">
        <v>21</v>
      </c>
      <c r="AH39" s="268">
        <v>2</v>
      </c>
      <c r="AI39" s="265">
        <v>28</v>
      </c>
      <c r="AJ39" s="268">
        <v>0</v>
      </c>
      <c r="AK39" s="242"/>
      <c r="AL39" s="243">
        <f t="shared" si="2"/>
        <v>10</v>
      </c>
      <c r="AM39" s="242"/>
      <c r="AN39" s="270">
        <f t="shared" si="3"/>
        <v>1266</v>
      </c>
      <c r="AO39" s="249">
        <f t="shared" si="4"/>
        <v>1161</v>
      </c>
      <c r="AP39" s="271">
        <f t="shared" si="5"/>
        <v>1202</v>
      </c>
      <c r="AQ39" s="249">
        <f t="shared" si="6"/>
        <v>1275</v>
      </c>
      <c r="AR39" s="271">
        <f t="shared" si="7"/>
        <v>1000</v>
      </c>
      <c r="AS39" s="271">
        <f t="shared" si="8"/>
        <v>1002</v>
      </c>
      <c r="AT39" s="271">
        <f t="shared" si="9"/>
        <v>1145</v>
      </c>
      <c r="AU39" s="271">
        <f t="shared" si="10"/>
        <v>1408</v>
      </c>
      <c r="AV39" s="249">
        <f t="shared" si="11"/>
        <v>1404</v>
      </c>
      <c r="AW39" s="271">
        <f t="shared" si="12"/>
        <v>1164</v>
      </c>
      <c r="AX39" s="271">
        <f t="shared" si="13"/>
        <v>1100</v>
      </c>
      <c r="AY39" s="213"/>
      <c r="AZ39" s="272">
        <f t="shared" si="14"/>
        <v>12</v>
      </c>
      <c r="BA39" s="271">
        <f t="shared" si="15"/>
        <v>8</v>
      </c>
      <c r="BB39" s="271">
        <f t="shared" si="16"/>
        <v>8</v>
      </c>
      <c r="BC39" s="249">
        <f t="shared" si="17"/>
        <v>10</v>
      </c>
      <c r="BD39" s="271">
        <f t="shared" si="18"/>
        <v>8</v>
      </c>
      <c r="BE39" s="271">
        <f t="shared" si="19"/>
        <v>4</v>
      </c>
      <c r="BF39" s="271">
        <f t="shared" si="20"/>
        <v>10</v>
      </c>
      <c r="BG39" s="271">
        <f t="shared" si="21"/>
        <v>16</v>
      </c>
      <c r="BH39" s="271">
        <f t="shared" si="22"/>
        <v>12</v>
      </c>
      <c r="BI39" s="271">
        <f t="shared" si="23"/>
        <v>10</v>
      </c>
      <c r="BJ39" s="271">
        <f t="shared" si="24"/>
        <v>12</v>
      </c>
      <c r="BK39" s="250">
        <f t="shared" si="29"/>
        <v>110</v>
      </c>
      <c r="BL39" s="249">
        <f t="shared" si="30"/>
        <v>4</v>
      </c>
      <c r="BM39" s="249">
        <f t="shared" si="31"/>
        <v>16</v>
      </c>
      <c r="BN39" s="251">
        <f t="shared" si="32"/>
        <v>106</v>
      </c>
      <c r="BO39" s="217"/>
    </row>
    <row r="40" spans="1:67" ht="13.8" x14ac:dyDescent="0.25">
      <c r="A40" s="341">
        <v>36</v>
      </c>
      <c r="B40" s="253" t="s">
        <v>36</v>
      </c>
      <c r="C40" s="273" t="s">
        <v>7</v>
      </c>
      <c r="D40" s="278"/>
      <c r="E40" s="255">
        <f t="shared" si="25"/>
        <v>1000</v>
      </c>
      <c r="F40" s="256">
        <f t="shared" si="0"/>
        <v>-3.0800000000000161</v>
      </c>
      <c r="G40" s="257">
        <v>1000</v>
      </c>
      <c r="H40" s="257">
        <f t="shared" si="1"/>
        <v>-122.36363636363626</v>
      </c>
      <c r="I40" s="258">
        <v>33</v>
      </c>
      <c r="J40" s="259">
        <v>8</v>
      </c>
      <c r="K40" s="260">
        <v>11</v>
      </c>
      <c r="L40" s="261">
        <f t="shared" si="26"/>
        <v>1122.3636363636363</v>
      </c>
      <c r="M40" s="257">
        <f t="shared" si="27"/>
        <v>102</v>
      </c>
      <c r="N40" s="262">
        <f t="shared" si="28"/>
        <v>98</v>
      </c>
      <c r="O40" s="263">
        <v>17</v>
      </c>
      <c r="P40" s="264">
        <v>0</v>
      </c>
      <c r="Q40" s="265">
        <v>21</v>
      </c>
      <c r="R40" s="266">
        <v>2</v>
      </c>
      <c r="S40" s="267">
        <v>19</v>
      </c>
      <c r="T40" s="268">
        <v>0</v>
      </c>
      <c r="U40" s="265">
        <v>25</v>
      </c>
      <c r="V40" s="268">
        <v>0</v>
      </c>
      <c r="W40" s="267">
        <v>35</v>
      </c>
      <c r="X40" s="268">
        <v>0</v>
      </c>
      <c r="Y40" s="267">
        <v>33</v>
      </c>
      <c r="Z40" s="268">
        <v>0</v>
      </c>
      <c r="AA40" s="267">
        <v>37</v>
      </c>
      <c r="AB40" s="266">
        <v>2</v>
      </c>
      <c r="AC40" s="263">
        <v>22</v>
      </c>
      <c r="AD40" s="264">
        <v>0</v>
      </c>
      <c r="AE40" s="269">
        <v>31</v>
      </c>
      <c r="AF40" s="266">
        <v>2</v>
      </c>
      <c r="AG40" s="265">
        <v>27</v>
      </c>
      <c r="AH40" s="268">
        <v>2</v>
      </c>
      <c r="AI40" s="265">
        <v>15</v>
      </c>
      <c r="AJ40" s="268">
        <v>0</v>
      </c>
      <c r="AK40" s="242"/>
      <c r="AL40" s="243">
        <f t="shared" si="2"/>
        <v>8</v>
      </c>
      <c r="AM40" s="242"/>
      <c r="AN40" s="270">
        <f t="shared" si="3"/>
        <v>1250</v>
      </c>
      <c r="AO40" s="249">
        <f t="shared" si="4"/>
        <v>1164</v>
      </c>
      <c r="AP40" s="271">
        <f t="shared" si="5"/>
        <v>1219</v>
      </c>
      <c r="AQ40" s="249">
        <f t="shared" si="6"/>
        <v>1119</v>
      </c>
      <c r="AR40" s="271">
        <f t="shared" si="7"/>
        <v>1000</v>
      </c>
      <c r="AS40" s="271">
        <f t="shared" si="8"/>
        <v>1004</v>
      </c>
      <c r="AT40" s="271">
        <f t="shared" si="9"/>
        <v>1000</v>
      </c>
      <c r="AU40" s="271">
        <f t="shared" si="10"/>
        <v>1161</v>
      </c>
      <c r="AV40" s="249">
        <f t="shared" si="11"/>
        <v>1047</v>
      </c>
      <c r="AW40" s="271">
        <f t="shared" si="12"/>
        <v>1107</v>
      </c>
      <c r="AX40" s="271">
        <f t="shared" si="13"/>
        <v>1275</v>
      </c>
      <c r="AY40" s="213"/>
      <c r="AZ40" s="272">
        <f t="shared" si="14"/>
        <v>10</v>
      </c>
      <c r="BA40" s="271">
        <f t="shared" si="15"/>
        <v>10</v>
      </c>
      <c r="BB40" s="271">
        <f t="shared" si="16"/>
        <v>18</v>
      </c>
      <c r="BC40" s="249">
        <f t="shared" si="17"/>
        <v>12</v>
      </c>
      <c r="BD40" s="271">
        <f t="shared" si="18"/>
        <v>10</v>
      </c>
      <c r="BE40" s="271">
        <f t="shared" si="19"/>
        <v>6</v>
      </c>
      <c r="BF40" s="271">
        <f t="shared" si="20"/>
        <v>4</v>
      </c>
      <c r="BG40" s="271">
        <f t="shared" si="21"/>
        <v>8</v>
      </c>
      <c r="BH40" s="271">
        <f t="shared" si="22"/>
        <v>8</v>
      </c>
      <c r="BI40" s="271">
        <f t="shared" si="23"/>
        <v>6</v>
      </c>
      <c r="BJ40" s="271">
        <f t="shared" si="24"/>
        <v>10</v>
      </c>
      <c r="BK40" s="250">
        <f t="shared" si="29"/>
        <v>102</v>
      </c>
      <c r="BL40" s="249">
        <f t="shared" si="30"/>
        <v>4</v>
      </c>
      <c r="BM40" s="249">
        <f t="shared" si="31"/>
        <v>18</v>
      </c>
      <c r="BN40" s="251">
        <f t="shared" si="32"/>
        <v>98</v>
      </c>
      <c r="BO40" s="217"/>
    </row>
    <row r="41" spans="1:67" ht="13.8" x14ac:dyDescent="0.25">
      <c r="A41" s="341">
        <v>37</v>
      </c>
      <c r="B41" s="253" t="s">
        <v>111</v>
      </c>
      <c r="C41" s="273" t="s">
        <v>34</v>
      </c>
      <c r="D41" s="278"/>
      <c r="E41" s="255">
        <f t="shared" si="25"/>
        <v>1000</v>
      </c>
      <c r="F41" s="256">
        <f t="shared" si="0"/>
        <v>-45.280000000000022</v>
      </c>
      <c r="G41" s="257">
        <v>1000</v>
      </c>
      <c r="H41" s="257">
        <f t="shared" si="1"/>
        <v>-112.36363636363626</v>
      </c>
      <c r="I41" s="258">
        <v>38</v>
      </c>
      <c r="J41" s="259">
        <v>4</v>
      </c>
      <c r="K41" s="260">
        <v>11</v>
      </c>
      <c r="L41" s="261">
        <f t="shared" si="26"/>
        <v>1112.3636363636363</v>
      </c>
      <c r="M41" s="257">
        <f t="shared" si="27"/>
        <v>90</v>
      </c>
      <c r="N41" s="262">
        <f t="shared" si="28"/>
        <v>86</v>
      </c>
      <c r="O41" s="263">
        <v>18</v>
      </c>
      <c r="P41" s="264">
        <v>0</v>
      </c>
      <c r="Q41" s="265">
        <v>24</v>
      </c>
      <c r="R41" s="266">
        <v>0</v>
      </c>
      <c r="S41" s="267">
        <v>23</v>
      </c>
      <c r="T41" s="268">
        <v>0</v>
      </c>
      <c r="U41" s="265">
        <v>31</v>
      </c>
      <c r="V41" s="268">
        <v>2</v>
      </c>
      <c r="W41" s="267">
        <v>17</v>
      </c>
      <c r="X41" s="268">
        <v>0</v>
      </c>
      <c r="Y41" s="267">
        <v>9</v>
      </c>
      <c r="Z41" s="268">
        <v>0</v>
      </c>
      <c r="AA41" s="267">
        <v>36</v>
      </c>
      <c r="AB41" s="266">
        <v>0</v>
      </c>
      <c r="AC41" s="263">
        <v>33</v>
      </c>
      <c r="AD41" s="264">
        <v>0</v>
      </c>
      <c r="AE41" s="269">
        <v>27</v>
      </c>
      <c r="AF41" s="266">
        <v>0</v>
      </c>
      <c r="AG41" s="265">
        <v>34</v>
      </c>
      <c r="AH41" s="268">
        <v>2</v>
      </c>
      <c r="AI41" s="265">
        <v>38</v>
      </c>
      <c r="AJ41" s="268">
        <v>0</v>
      </c>
      <c r="AK41" s="242"/>
      <c r="AL41" s="243">
        <f t="shared" si="2"/>
        <v>4</v>
      </c>
      <c r="AM41" s="242"/>
      <c r="AN41" s="270">
        <f t="shared" si="3"/>
        <v>1224</v>
      </c>
      <c r="AO41" s="249">
        <f t="shared" si="4"/>
        <v>1145</v>
      </c>
      <c r="AP41" s="271">
        <f t="shared" si="5"/>
        <v>1157</v>
      </c>
      <c r="AQ41" s="249">
        <f t="shared" si="6"/>
        <v>1047</v>
      </c>
      <c r="AR41" s="271">
        <f t="shared" si="7"/>
        <v>1250</v>
      </c>
      <c r="AS41" s="271">
        <f t="shared" si="8"/>
        <v>1300</v>
      </c>
      <c r="AT41" s="271">
        <f t="shared" si="9"/>
        <v>1000</v>
      </c>
      <c r="AU41" s="271">
        <f t="shared" si="10"/>
        <v>1004</v>
      </c>
      <c r="AV41" s="249">
        <f t="shared" si="11"/>
        <v>1107</v>
      </c>
      <c r="AW41" s="271">
        <f t="shared" si="12"/>
        <v>1002</v>
      </c>
      <c r="AX41" s="271">
        <f t="shared" si="13"/>
        <v>1000</v>
      </c>
      <c r="AY41" s="213"/>
      <c r="AZ41" s="272">
        <f t="shared" si="14"/>
        <v>10</v>
      </c>
      <c r="BA41" s="271">
        <f t="shared" si="15"/>
        <v>10</v>
      </c>
      <c r="BB41" s="271">
        <f t="shared" si="16"/>
        <v>12</v>
      </c>
      <c r="BC41" s="249">
        <f t="shared" si="17"/>
        <v>8</v>
      </c>
      <c r="BD41" s="271">
        <f t="shared" si="18"/>
        <v>10</v>
      </c>
      <c r="BE41" s="271">
        <f t="shared" si="19"/>
        <v>8</v>
      </c>
      <c r="BF41" s="271">
        <f t="shared" si="20"/>
        <v>8</v>
      </c>
      <c r="BG41" s="271">
        <f t="shared" si="21"/>
        <v>6</v>
      </c>
      <c r="BH41" s="271">
        <f t="shared" si="22"/>
        <v>6</v>
      </c>
      <c r="BI41" s="271">
        <f t="shared" si="23"/>
        <v>4</v>
      </c>
      <c r="BJ41" s="271">
        <f t="shared" si="24"/>
        <v>8</v>
      </c>
      <c r="BK41" s="250">
        <f t="shared" si="29"/>
        <v>90</v>
      </c>
      <c r="BL41" s="249">
        <f t="shared" si="30"/>
        <v>4</v>
      </c>
      <c r="BM41" s="249">
        <f t="shared" si="31"/>
        <v>12</v>
      </c>
      <c r="BN41" s="251">
        <f t="shared" si="32"/>
        <v>86</v>
      </c>
      <c r="BO41" s="217"/>
    </row>
    <row r="42" spans="1:67" ht="13.8" x14ac:dyDescent="0.25">
      <c r="A42" s="252">
        <v>38</v>
      </c>
      <c r="B42" s="253" t="s">
        <v>235</v>
      </c>
      <c r="C42" s="273" t="s">
        <v>33</v>
      </c>
      <c r="D42" s="278"/>
      <c r="E42" s="255">
        <f t="shared" si="25"/>
        <v>1011.1800000000001</v>
      </c>
      <c r="F42" s="256">
        <f t="shared" si="0"/>
        <v>11.180000000000021</v>
      </c>
      <c r="G42" s="257">
        <v>1000</v>
      </c>
      <c r="H42" s="257">
        <f t="shared" si="1"/>
        <v>-187.18181818181824</v>
      </c>
      <c r="I42" s="258">
        <v>30</v>
      </c>
      <c r="J42" s="259">
        <v>8</v>
      </c>
      <c r="K42" s="260">
        <v>11</v>
      </c>
      <c r="L42" s="261">
        <f t="shared" si="26"/>
        <v>1187.1818181818182</v>
      </c>
      <c r="M42" s="257">
        <f t="shared" si="27"/>
        <v>114</v>
      </c>
      <c r="N42" s="262">
        <f t="shared" si="28"/>
        <v>110</v>
      </c>
      <c r="O42" s="263">
        <v>19</v>
      </c>
      <c r="P42" s="264">
        <v>0</v>
      </c>
      <c r="Q42" s="265">
        <v>23</v>
      </c>
      <c r="R42" s="266">
        <v>2</v>
      </c>
      <c r="S42" s="267">
        <v>17</v>
      </c>
      <c r="T42" s="268">
        <v>2</v>
      </c>
      <c r="U42" s="265">
        <v>18</v>
      </c>
      <c r="V42" s="268">
        <v>0</v>
      </c>
      <c r="W42" s="267">
        <v>30</v>
      </c>
      <c r="X42" s="268">
        <v>0</v>
      </c>
      <c r="Y42" s="267">
        <v>6</v>
      </c>
      <c r="Z42" s="268">
        <v>0</v>
      </c>
      <c r="AA42" s="267">
        <v>31</v>
      </c>
      <c r="AB42" s="266">
        <v>0</v>
      </c>
      <c r="AC42" s="263">
        <v>27</v>
      </c>
      <c r="AD42" s="264">
        <v>2</v>
      </c>
      <c r="AE42" s="269">
        <v>9</v>
      </c>
      <c r="AF42" s="266">
        <v>0</v>
      </c>
      <c r="AG42" s="265">
        <v>15</v>
      </c>
      <c r="AH42" s="268">
        <v>0</v>
      </c>
      <c r="AI42" s="265">
        <v>37</v>
      </c>
      <c r="AJ42" s="268">
        <v>2</v>
      </c>
      <c r="AK42" s="242"/>
      <c r="AL42" s="243">
        <f t="shared" si="2"/>
        <v>8</v>
      </c>
      <c r="AM42" s="242"/>
      <c r="AN42" s="270">
        <f t="shared" si="3"/>
        <v>1219</v>
      </c>
      <c r="AO42" s="249">
        <f t="shared" si="4"/>
        <v>1157</v>
      </c>
      <c r="AP42" s="271">
        <f t="shared" si="5"/>
        <v>1250</v>
      </c>
      <c r="AQ42" s="249">
        <f t="shared" si="6"/>
        <v>1224</v>
      </c>
      <c r="AR42" s="271">
        <f t="shared" si="7"/>
        <v>1088</v>
      </c>
      <c r="AS42" s="271">
        <f t="shared" si="8"/>
        <v>1392</v>
      </c>
      <c r="AT42" s="271">
        <f t="shared" si="9"/>
        <v>1047</v>
      </c>
      <c r="AU42" s="271">
        <f t="shared" si="10"/>
        <v>1107</v>
      </c>
      <c r="AV42" s="249">
        <f t="shared" si="11"/>
        <v>1300</v>
      </c>
      <c r="AW42" s="271">
        <f t="shared" si="12"/>
        <v>1275</v>
      </c>
      <c r="AX42" s="271">
        <f t="shared" si="13"/>
        <v>1000</v>
      </c>
      <c r="AY42" s="213"/>
      <c r="AZ42" s="272">
        <f t="shared" si="14"/>
        <v>18</v>
      </c>
      <c r="BA42" s="271">
        <f t="shared" si="15"/>
        <v>12</v>
      </c>
      <c r="BB42" s="271">
        <f t="shared" si="16"/>
        <v>10</v>
      </c>
      <c r="BC42" s="249">
        <f t="shared" si="17"/>
        <v>10</v>
      </c>
      <c r="BD42" s="271">
        <f t="shared" si="18"/>
        <v>14</v>
      </c>
      <c r="BE42" s="271">
        <f t="shared" si="19"/>
        <v>14</v>
      </c>
      <c r="BF42" s="271">
        <f t="shared" si="20"/>
        <v>8</v>
      </c>
      <c r="BG42" s="271">
        <f t="shared" si="21"/>
        <v>6</v>
      </c>
      <c r="BH42" s="271">
        <f t="shared" si="22"/>
        <v>8</v>
      </c>
      <c r="BI42" s="271">
        <f t="shared" si="23"/>
        <v>10</v>
      </c>
      <c r="BJ42" s="271">
        <f t="shared" si="24"/>
        <v>4</v>
      </c>
      <c r="BK42" s="250">
        <f t="shared" si="29"/>
        <v>114</v>
      </c>
      <c r="BL42" s="249">
        <f t="shared" si="30"/>
        <v>4</v>
      </c>
      <c r="BM42" s="249">
        <f t="shared" si="31"/>
        <v>18</v>
      </c>
      <c r="BN42" s="251">
        <f t="shared" si="32"/>
        <v>110</v>
      </c>
      <c r="BO42" s="217"/>
    </row>
    <row r="43" spans="1:67" ht="20.25" customHeight="1" x14ac:dyDescent="0.25">
      <c r="A43" s="280">
        <f>COUNTIF(A5:A42,"&lt;201")</f>
        <v>38</v>
      </c>
      <c r="B43" s="281"/>
      <c r="C43" s="282"/>
      <c r="D43" s="282"/>
      <c r="E43" s="282"/>
      <c r="F43" s="283"/>
      <c r="G43" s="284"/>
      <c r="H43" s="285"/>
      <c r="I43" s="285"/>
      <c r="J43" s="286"/>
      <c r="K43" s="285"/>
      <c r="L43" s="285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287"/>
      <c r="AF43" s="282"/>
      <c r="AG43" s="282"/>
      <c r="AH43" s="282"/>
      <c r="AI43" s="282"/>
      <c r="AJ43" s="282"/>
      <c r="AK43" s="282"/>
      <c r="AL43" s="282"/>
      <c r="AM43" s="282"/>
      <c r="AN43" s="288"/>
      <c r="AO43" s="289"/>
      <c r="AP43" s="289"/>
      <c r="AQ43" s="288"/>
      <c r="AR43" s="288"/>
      <c r="AS43" s="288"/>
      <c r="AT43" s="288"/>
      <c r="AU43" s="288"/>
      <c r="AV43" s="288"/>
      <c r="AW43" s="288"/>
      <c r="AX43" s="289"/>
      <c r="AY43" s="213"/>
      <c r="AZ43" s="213"/>
      <c r="BA43" s="213"/>
      <c r="BB43" s="213"/>
      <c r="BC43" s="213"/>
      <c r="BD43" s="289"/>
      <c r="BE43" s="288"/>
      <c r="BF43" s="289"/>
      <c r="BG43" s="289"/>
      <c r="BH43" s="289"/>
      <c r="BI43" s="289"/>
      <c r="BJ43" s="289"/>
      <c r="BK43" s="289"/>
      <c r="BL43" s="288"/>
      <c r="BM43" s="289"/>
      <c r="BN43" s="213"/>
      <c r="BO43" s="217"/>
    </row>
    <row r="44" spans="1:67" ht="18" customHeight="1" x14ac:dyDescent="0.25">
      <c r="A44" s="290"/>
      <c r="B44" s="291"/>
      <c r="C44" s="282"/>
      <c r="D44" s="282"/>
      <c r="E44" s="282"/>
      <c r="F44" s="292"/>
      <c r="G44" s="284"/>
      <c r="H44" s="285"/>
      <c r="I44" s="285"/>
      <c r="J44" s="286"/>
      <c r="K44" s="285"/>
      <c r="L44" s="285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2"/>
      <c r="AK44" s="282"/>
      <c r="AL44" s="282"/>
      <c r="AM44" s="282"/>
      <c r="AN44" s="288"/>
      <c r="AO44" s="289"/>
      <c r="AP44" s="289"/>
      <c r="AQ44" s="288"/>
      <c r="AR44" s="288"/>
      <c r="AS44" s="288"/>
      <c r="AT44" s="288"/>
      <c r="AU44" s="288"/>
      <c r="AV44" s="288"/>
      <c r="AW44" s="288"/>
      <c r="AX44" s="289"/>
      <c r="AY44" s="213"/>
      <c r="AZ44" s="213"/>
      <c r="BA44" s="213"/>
      <c r="BB44" s="213"/>
      <c r="BC44" s="213"/>
      <c r="BD44" s="289"/>
      <c r="BE44" s="288"/>
      <c r="BF44" s="289"/>
      <c r="BG44" s="289"/>
      <c r="BH44" s="289"/>
      <c r="BI44" s="289"/>
      <c r="BJ44" s="289"/>
      <c r="BK44" s="289"/>
      <c r="BL44" s="288"/>
      <c r="BM44" s="289"/>
      <c r="BN44" s="213"/>
      <c r="BO44" s="217"/>
    </row>
    <row r="45" spans="1:67" x14ac:dyDescent="0.25">
      <c r="A45" s="293"/>
      <c r="B45" s="294"/>
      <c r="C45" s="282"/>
      <c r="D45" s="282"/>
      <c r="E45" s="282"/>
      <c r="F45" s="213"/>
      <c r="G45" s="284"/>
      <c r="H45" s="285"/>
      <c r="I45" s="285"/>
      <c r="J45" s="285"/>
      <c r="K45" s="285"/>
      <c r="L45" s="285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2"/>
      <c r="AK45" s="282"/>
      <c r="AL45" s="282"/>
      <c r="AM45" s="282"/>
      <c r="AN45" s="213"/>
      <c r="AO45" s="213"/>
      <c r="AP45" s="213"/>
      <c r="AQ45" s="288"/>
      <c r="AR45" s="288"/>
      <c r="AS45" s="288"/>
      <c r="AT45" s="288"/>
      <c r="AU45" s="288"/>
      <c r="AV45" s="288"/>
      <c r="AW45" s="288"/>
      <c r="AX45" s="213"/>
      <c r="AY45" s="213"/>
      <c r="AZ45" s="213"/>
      <c r="BA45" s="213"/>
      <c r="BB45" s="213"/>
      <c r="BC45" s="213"/>
      <c r="BD45" s="289"/>
      <c r="BE45" s="289"/>
      <c r="BF45" s="289"/>
      <c r="BG45" s="289"/>
      <c r="BH45" s="289"/>
      <c r="BI45" s="289"/>
      <c r="BJ45" s="289"/>
      <c r="BK45" s="289"/>
      <c r="BL45" s="289"/>
      <c r="BM45" s="289"/>
      <c r="BN45" s="213"/>
      <c r="BO45" s="217"/>
    </row>
    <row r="46" spans="1:67" ht="15.6" x14ac:dyDescent="0.3">
      <c r="A46" s="356" t="s">
        <v>208</v>
      </c>
      <c r="B46" s="356"/>
      <c r="C46" s="372" t="s">
        <v>209</v>
      </c>
      <c r="D46" s="372"/>
      <c r="E46" s="372"/>
      <c r="F46" s="372"/>
      <c r="G46" s="372"/>
      <c r="H46" s="372"/>
      <c r="I46" s="372"/>
      <c r="J46" s="372"/>
      <c r="K46" s="358" t="s">
        <v>135</v>
      </c>
      <c r="L46" s="358"/>
      <c r="M46" s="358"/>
      <c r="N46" s="358"/>
      <c r="O46" s="358"/>
      <c r="P46" s="372" t="s">
        <v>183</v>
      </c>
      <c r="Q46" s="372"/>
      <c r="R46" s="372"/>
      <c r="S46" s="372"/>
      <c r="T46" s="372"/>
      <c r="U46" s="372"/>
      <c r="V46" s="372"/>
      <c r="W46" s="372"/>
      <c r="X46" s="372"/>
      <c r="Y46" s="372"/>
      <c r="Z46" s="372"/>
      <c r="AA46" s="372"/>
      <c r="AB46" s="372"/>
      <c r="AC46" s="372"/>
      <c r="AD46" s="36"/>
      <c r="AE46" s="36"/>
      <c r="AF46" s="36"/>
      <c r="AG46" s="36"/>
      <c r="AH46" s="36"/>
      <c r="AI46" s="36"/>
      <c r="AJ46" s="36"/>
      <c r="AK46" s="37"/>
      <c r="AL46" s="37"/>
      <c r="AM46" s="37"/>
      <c r="AN46" s="213"/>
      <c r="AO46" s="213"/>
      <c r="AP46" s="213"/>
      <c r="AQ46" s="289"/>
      <c r="AR46" s="289"/>
      <c r="AS46" s="289"/>
      <c r="AT46" s="289"/>
      <c r="AU46" s="289"/>
      <c r="AV46" s="289"/>
      <c r="AW46" s="289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  <c r="BI46" s="213"/>
      <c r="BJ46" s="213"/>
      <c r="BK46" s="213"/>
      <c r="BL46" s="213"/>
      <c r="BM46" s="213"/>
      <c r="BN46" s="213"/>
      <c r="BO46" s="217"/>
    </row>
    <row r="47" spans="1:67" x14ac:dyDescent="0.25">
      <c r="A47" s="213"/>
      <c r="B47" s="213"/>
      <c r="C47" s="213"/>
      <c r="D47" s="213"/>
      <c r="E47" s="373"/>
      <c r="F47" s="37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  <c r="BI47" s="213"/>
      <c r="BJ47" s="213"/>
      <c r="BK47" s="213"/>
      <c r="BL47" s="213"/>
      <c r="BM47" s="213"/>
      <c r="BN47" s="213"/>
      <c r="BO47" s="217"/>
    </row>
    <row r="48" spans="1:67" x14ac:dyDescent="0.25">
      <c r="A48" s="213"/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7"/>
    </row>
    <row r="49" spans="1:67" x14ac:dyDescent="0.25">
      <c r="A49" s="213"/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7"/>
    </row>
    <row r="50" spans="1:67" x14ac:dyDescent="0.25">
      <c r="A50" s="213"/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7"/>
    </row>
    <row r="51" spans="1:67" x14ac:dyDescent="0.25">
      <c r="A51" s="213"/>
      <c r="B51" s="213"/>
      <c r="C51" s="289"/>
      <c r="D51" s="213"/>
      <c r="E51" s="213"/>
      <c r="F51" s="213"/>
      <c r="G51" s="213"/>
      <c r="H51" s="213"/>
      <c r="I51" s="213"/>
      <c r="J51" s="213"/>
      <c r="K51" s="213"/>
      <c r="L51" s="289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7"/>
    </row>
    <row r="52" spans="1:67" x14ac:dyDescent="0.25">
      <c r="A52" s="213"/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7"/>
    </row>
    <row r="53" spans="1:67" x14ac:dyDescent="0.25">
      <c r="A53" s="217"/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</row>
    <row r="54" spans="1:67" x14ac:dyDescent="0.25">
      <c r="A54" s="217"/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</row>
    <row r="55" spans="1:67" x14ac:dyDescent="0.25">
      <c r="A55" s="217"/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</row>
    <row r="56" spans="1:67" x14ac:dyDescent="0.25">
      <c r="A56" s="217"/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</row>
    <row r="57" spans="1:67" x14ac:dyDescent="0.25">
      <c r="A57" s="217"/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</row>
    <row r="58" spans="1:67" x14ac:dyDescent="0.25">
      <c r="A58" s="217"/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</row>
    <row r="59" spans="1:67" x14ac:dyDescent="0.25">
      <c r="A59" s="217"/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</row>
    <row r="60" spans="1:67" x14ac:dyDescent="0.25">
      <c r="A60" s="217"/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</row>
    <row r="61" spans="1:67" x14ac:dyDescent="0.25">
      <c r="A61" s="217"/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217"/>
    </row>
    <row r="62" spans="1:67" x14ac:dyDescent="0.25">
      <c r="A62" s="217"/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7"/>
    </row>
    <row r="63" spans="1:67" x14ac:dyDescent="0.25">
      <c r="A63" s="217"/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  <c r="AJ63" s="217"/>
      <c r="AK63" s="217"/>
      <c r="AL63" s="217"/>
    </row>
    <row r="64" spans="1:67" x14ac:dyDescent="0.25">
      <c r="A64" s="217"/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</row>
    <row r="65" spans="1:38" x14ac:dyDescent="0.25">
      <c r="A65" s="217"/>
      <c r="B65" s="217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7"/>
    </row>
    <row r="66" spans="1:38" x14ac:dyDescent="0.25">
      <c r="A66" s="217"/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  <c r="AI66" s="217"/>
      <c r="AJ66" s="217"/>
      <c r="AK66" s="217"/>
      <c r="AL66" s="217"/>
    </row>
    <row r="67" spans="1:38" x14ac:dyDescent="0.25">
      <c r="A67" s="217"/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</row>
    <row r="68" spans="1:38" x14ac:dyDescent="0.25">
      <c r="A68" s="217"/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</row>
    <row r="69" spans="1:38" x14ac:dyDescent="0.25">
      <c r="A69" s="217"/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</row>
    <row r="70" spans="1:38" x14ac:dyDescent="0.25">
      <c r="A70" s="217"/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</row>
    <row r="71" spans="1:38" x14ac:dyDescent="0.25">
      <c r="A71" s="217"/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217"/>
      <c r="AJ71" s="217"/>
      <c r="AK71" s="217"/>
      <c r="AL71" s="217"/>
    </row>
    <row r="72" spans="1:38" x14ac:dyDescent="0.25">
      <c r="A72" s="217"/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  <c r="AE72" s="217"/>
      <c r="AF72" s="217"/>
      <c r="AG72" s="217"/>
      <c r="AH72" s="217"/>
      <c r="AI72" s="217"/>
      <c r="AJ72" s="217"/>
      <c r="AK72" s="217"/>
      <c r="AL72" s="217"/>
    </row>
    <row r="73" spans="1:38" x14ac:dyDescent="0.25">
      <c r="A73" s="217"/>
      <c r="B73" s="217"/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17"/>
      <c r="AG73" s="217"/>
      <c r="AH73" s="217"/>
      <c r="AI73" s="217"/>
      <c r="AJ73" s="217"/>
      <c r="AK73" s="217"/>
      <c r="AL73" s="217"/>
    </row>
    <row r="74" spans="1:38" x14ac:dyDescent="0.25">
      <c r="A74" s="217"/>
      <c r="B74" s="217"/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</row>
    <row r="75" spans="1:38" x14ac:dyDescent="0.25">
      <c r="A75" s="217"/>
      <c r="B75" s="217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217"/>
      <c r="AK75" s="217"/>
      <c r="AL75" s="217"/>
    </row>
    <row r="76" spans="1:38" x14ac:dyDescent="0.25">
      <c r="A76" s="217"/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7"/>
      <c r="AK76" s="217"/>
      <c r="AL76" s="217"/>
    </row>
    <row r="77" spans="1:38" x14ac:dyDescent="0.25">
      <c r="A77" s="217"/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  <c r="AG77" s="217"/>
      <c r="AH77" s="217"/>
      <c r="AI77" s="217"/>
      <c r="AJ77" s="217"/>
      <c r="AK77" s="217"/>
      <c r="AL77" s="217"/>
    </row>
    <row r="78" spans="1:38" x14ac:dyDescent="0.25">
      <c r="A78" s="217"/>
      <c r="B78" s="217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</row>
    <row r="79" spans="1:38" x14ac:dyDescent="0.25">
      <c r="A79" s="217"/>
      <c r="B79" s="217"/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</row>
    <row r="80" spans="1:38" x14ac:dyDescent="0.25">
      <c r="A80" s="217"/>
      <c r="B80" s="217"/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</row>
    <row r="81" spans="1:38" x14ac:dyDescent="0.25">
      <c r="A81" s="217"/>
      <c r="B81" s="217"/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  <c r="AE81" s="217"/>
      <c r="AF81" s="217"/>
      <c r="AG81" s="217"/>
      <c r="AH81" s="217"/>
      <c r="AI81" s="217"/>
      <c r="AJ81" s="217"/>
      <c r="AK81" s="217"/>
      <c r="AL81" s="217"/>
    </row>
    <row r="82" spans="1:38" x14ac:dyDescent="0.25">
      <c r="A82" s="217"/>
      <c r="B82" s="217"/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H82" s="217"/>
      <c r="AI82" s="217"/>
      <c r="AJ82" s="217"/>
      <c r="AK82" s="217"/>
      <c r="AL82" s="217"/>
    </row>
    <row r="83" spans="1:38" x14ac:dyDescent="0.25">
      <c r="A83" s="217"/>
      <c r="B83" s="217"/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7"/>
      <c r="Z83" s="217"/>
      <c r="AA83" s="217"/>
      <c r="AB83" s="217"/>
      <c r="AC83" s="217"/>
      <c r="AD83" s="217"/>
      <c r="AE83" s="217"/>
      <c r="AF83" s="217"/>
      <c r="AG83" s="217"/>
      <c r="AH83" s="217"/>
      <c r="AI83" s="217"/>
      <c r="AJ83" s="217"/>
      <c r="AK83" s="217"/>
      <c r="AL83" s="217"/>
    </row>
    <row r="84" spans="1:38" x14ac:dyDescent="0.25">
      <c r="A84" s="217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</row>
    <row r="85" spans="1:38" x14ac:dyDescent="0.25">
      <c r="A85" s="217"/>
      <c r="B85" s="217"/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</row>
    <row r="86" spans="1:38" x14ac:dyDescent="0.25">
      <c r="A86" s="217"/>
      <c r="B86" s="217"/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17"/>
      <c r="AE86" s="217"/>
      <c r="AF86" s="217"/>
      <c r="AG86" s="217"/>
      <c r="AH86" s="217"/>
      <c r="AI86" s="217"/>
      <c r="AJ86" s="217"/>
      <c r="AK86" s="217"/>
      <c r="AL86" s="217"/>
    </row>
    <row r="87" spans="1:38" x14ac:dyDescent="0.25">
      <c r="A87" s="217"/>
      <c r="B87" s="217"/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7"/>
      <c r="Z87" s="217"/>
      <c r="AA87" s="217"/>
      <c r="AB87" s="217"/>
      <c r="AC87" s="217"/>
      <c r="AD87" s="217"/>
      <c r="AE87" s="217"/>
      <c r="AF87" s="217"/>
      <c r="AG87" s="217"/>
      <c r="AH87" s="217"/>
      <c r="AI87" s="217"/>
      <c r="AJ87" s="217"/>
      <c r="AK87" s="217"/>
      <c r="AL87" s="217"/>
    </row>
    <row r="88" spans="1:38" x14ac:dyDescent="0.25">
      <c r="A88" s="217"/>
      <c r="B88" s="217"/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  <c r="Z88" s="217"/>
      <c r="AA88" s="217"/>
      <c r="AB88" s="217"/>
      <c r="AC88" s="217"/>
      <c r="AD88" s="217"/>
      <c r="AE88" s="217"/>
      <c r="AF88" s="217"/>
      <c r="AG88" s="217"/>
      <c r="AH88" s="217"/>
      <c r="AI88" s="217"/>
      <c r="AJ88" s="217"/>
      <c r="AK88" s="217"/>
      <c r="AL88" s="217"/>
    </row>
    <row r="89" spans="1:38" x14ac:dyDescent="0.25">
      <c r="A89" s="217"/>
      <c r="B89" s="217"/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  <c r="Z89" s="217"/>
      <c r="AA89" s="217"/>
      <c r="AB89" s="217"/>
      <c r="AC89" s="217"/>
      <c r="AD89" s="217"/>
      <c r="AE89" s="217"/>
      <c r="AF89" s="217"/>
      <c r="AG89" s="217"/>
      <c r="AH89" s="217"/>
      <c r="AI89" s="217"/>
      <c r="AJ89" s="217"/>
      <c r="AK89" s="217"/>
      <c r="AL89" s="217"/>
    </row>
    <row r="90" spans="1:38" x14ac:dyDescent="0.25">
      <c r="A90" s="217"/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17"/>
      <c r="Y90" s="217"/>
      <c r="Z90" s="217"/>
      <c r="AA90" s="217"/>
      <c r="AB90" s="217"/>
      <c r="AC90" s="217"/>
      <c r="AD90" s="217"/>
      <c r="AE90" s="217"/>
      <c r="AF90" s="217"/>
      <c r="AG90" s="217"/>
      <c r="AH90" s="217"/>
      <c r="AI90" s="217"/>
      <c r="AJ90" s="217"/>
      <c r="AK90" s="217"/>
      <c r="AL90" s="217"/>
    </row>
    <row r="91" spans="1:38" x14ac:dyDescent="0.25">
      <c r="A91" s="217"/>
      <c r="B91" s="217"/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/>
      <c r="T91" s="217"/>
      <c r="U91" s="217"/>
      <c r="V91" s="217"/>
      <c r="W91" s="217"/>
      <c r="X91" s="217"/>
      <c r="Y91" s="217"/>
      <c r="Z91" s="217"/>
      <c r="AA91" s="217"/>
      <c r="AB91" s="217"/>
      <c r="AC91" s="217"/>
      <c r="AD91" s="217"/>
      <c r="AE91" s="217"/>
      <c r="AF91" s="217"/>
      <c r="AG91" s="217"/>
      <c r="AH91" s="217"/>
      <c r="AI91" s="217"/>
      <c r="AJ91" s="217"/>
      <c r="AK91" s="217"/>
      <c r="AL91" s="217"/>
    </row>
    <row r="92" spans="1:38" x14ac:dyDescent="0.25">
      <c r="A92" s="217"/>
      <c r="B92" s="217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  <c r="AA92" s="217"/>
      <c r="AB92" s="217"/>
      <c r="AC92" s="217"/>
      <c r="AD92" s="217"/>
      <c r="AE92" s="217"/>
      <c r="AF92" s="217"/>
      <c r="AG92" s="217"/>
      <c r="AH92" s="217"/>
      <c r="AI92" s="217"/>
      <c r="AJ92" s="217"/>
      <c r="AK92" s="217"/>
      <c r="AL92" s="217"/>
    </row>
    <row r="93" spans="1:38" x14ac:dyDescent="0.25">
      <c r="A93" s="217"/>
      <c r="B93" s="217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  <c r="Z93" s="217"/>
      <c r="AA93" s="217"/>
      <c r="AB93" s="217"/>
      <c r="AC93" s="217"/>
      <c r="AD93" s="217"/>
      <c r="AE93" s="217"/>
      <c r="AF93" s="217"/>
      <c r="AG93" s="217"/>
      <c r="AH93" s="217"/>
      <c r="AI93" s="217"/>
      <c r="AJ93" s="217"/>
      <c r="AK93" s="217"/>
      <c r="AL93" s="217"/>
    </row>
  </sheetData>
  <protectedRanges>
    <protectedRange sqref="K5:K42" name="Diapazons4"/>
    <protectedRange sqref="O5:AJ42" name="Diapazons2"/>
    <protectedRange sqref="A1 A3 J43:J44 G5:G42 A43 B44 J5:K42 A5:D42" name="Diapazons1"/>
    <protectedRange sqref="P3 C46 P46 I5:I42" name="Diapazons3"/>
  </protectedRanges>
  <mergeCells count="26">
    <mergeCell ref="A1:AF2"/>
    <mergeCell ref="AN1:AO1"/>
    <mergeCell ref="AQ1:AS1"/>
    <mergeCell ref="AU1:AV1"/>
    <mergeCell ref="A3:B3"/>
    <mergeCell ref="D3:G3"/>
    <mergeCell ref="L3:O3"/>
    <mergeCell ref="P3:AJ3"/>
    <mergeCell ref="AN3:AX3"/>
    <mergeCell ref="AZ3:BN3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E47:F47"/>
    <mergeCell ref="AG4:AH4"/>
    <mergeCell ref="AI4:AJ4"/>
    <mergeCell ref="A46:B46"/>
    <mergeCell ref="C46:J46"/>
    <mergeCell ref="K46:O46"/>
    <mergeCell ref="P46:AC46"/>
  </mergeCells>
  <conditionalFormatting sqref="B5:B42">
    <cfRule type="expression" dxfId="103" priority="2" stopIfTrue="1">
      <formula>I5=1</formula>
    </cfRule>
    <cfRule type="expression" dxfId="102" priority="3" stopIfTrue="1">
      <formula>I5=2</formula>
    </cfRule>
    <cfRule type="expression" dxfId="101" priority="4" stopIfTrue="1">
      <formula>I5=3</formula>
    </cfRule>
  </conditionalFormatting>
  <conditionalFormatting sqref="BK7:BK42">
    <cfRule type="expression" dxfId="100" priority="5" stopIfTrue="1">
      <formula>A7="X"</formula>
    </cfRule>
  </conditionalFormatting>
  <conditionalFormatting sqref="BL7:BL42">
    <cfRule type="expression" dxfId="99" priority="6" stopIfTrue="1">
      <formula>A7="X"</formula>
    </cfRule>
  </conditionalFormatting>
  <conditionalFormatting sqref="BM7:BM42">
    <cfRule type="expression" dxfId="98" priority="7" stopIfTrue="1">
      <formula>A7="X"</formula>
    </cfRule>
  </conditionalFormatting>
  <conditionalFormatting sqref="BN7:BN42">
    <cfRule type="expression" dxfId="97" priority="8" stopIfTrue="1">
      <formula>A7="X"</formula>
    </cfRule>
  </conditionalFormatting>
  <conditionalFormatting sqref="H5:H42">
    <cfRule type="expression" dxfId="96" priority="9" stopIfTrue="1">
      <formula>H5&gt;150</formula>
    </cfRule>
    <cfRule type="expression" dxfId="95" priority="10" stopIfTrue="1">
      <formula>H5&lt;-150</formula>
    </cfRule>
  </conditionalFormatting>
  <conditionalFormatting sqref="O5:O42">
    <cfRule type="expression" dxfId="94" priority="11" stopIfTrue="1">
      <formula>O5=999</formula>
    </cfRule>
  </conditionalFormatting>
  <conditionalFormatting sqref="Q5:Q42 S5:S42 U5:U42">
    <cfRule type="expression" dxfId="93" priority="12" stopIfTrue="1">
      <formula>Q5=999</formula>
    </cfRule>
  </conditionalFormatting>
  <conditionalFormatting sqref="W5:W42 Y5:Y42 AA5:AA42 AC5:AC42 AE5:AE42 AG5:AG42 AI5:AI42">
    <cfRule type="expression" dxfId="92" priority="13" stopIfTrue="1">
      <formula>W5=999</formula>
    </cfRule>
  </conditionalFormatting>
  <conditionalFormatting sqref="P3:AJ3">
    <cfRule type="expression" dxfId="91" priority="14" stopIfTrue="1">
      <formula>$P$3=""</formula>
    </cfRule>
  </conditionalFormatting>
  <conditionalFormatting sqref="I5">
    <cfRule type="expression" dxfId="90" priority="15" stopIfTrue="1">
      <formula>$I5=""</formula>
    </cfRule>
  </conditionalFormatting>
  <conditionalFormatting sqref="I6:I42">
    <cfRule type="expression" dxfId="89" priority="16" stopIfTrue="1">
      <formula>$I6=0</formula>
    </cfRule>
  </conditionalFormatting>
  <conditionalFormatting sqref="C46:J46">
    <cfRule type="expression" dxfId="88" priority="17" stopIfTrue="1">
      <formula>$C$46=0</formula>
    </cfRule>
  </conditionalFormatting>
  <conditionalFormatting sqref="P46:AC46">
    <cfRule type="expression" dxfId="87" priority="18" stopIfTrue="1">
      <formula>$P$46=0</formula>
    </cfRule>
  </conditionalFormatting>
  <conditionalFormatting sqref="P5:P42 R5:R42 T5:T42 V5:V42 X5:X42 Z5:Z42 AB5:AB42 AD5:AD42 AF5:AF42 AH5:AH42 AJ5:AJ42">
    <cfRule type="cellIs" dxfId="86" priority="1" operator="equal">
      <formula>2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6"/>
  <dimension ref="A1"/>
  <sheetViews>
    <sheetView workbookViewId="0">
      <selection activeCell="J39" sqref="J39:K39"/>
    </sheetView>
  </sheetViews>
  <sheetFormatPr defaultRowHeight="13.2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7">
    <tabColor rgb="FFFFFF00"/>
  </sheetPr>
  <dimension ref="A1:CA1178"/>
  <sheetViews>
    <sheetView tabSelected="1" zoomScaleNormal="100" zoomScaleSheetLayoutView="70" workbookViewId="0">
      <selection activeCell="B6" sqref="B6:B65"/>
    </sheetView>
  </sheetViews>
  <sheetFormatPr defaultColWidth="9.109375" defaultRowHeight="22.2" outlineLevelRow="1" outlineLevelCol="1" x14ac:dyDescent="0.25"/>
  <cols>
    <col min="1" max="1" width="1" style="1" customWidth="1"/>
    <col min="2" max="2" width="4.5546875" style="3" customWidth="1"/>
    <col min="3" max="3" width="19.6640625" style="3" customWidth="1"/>
    <col min="4" max="4" width="14.44140625" style="3" customWidth="1"/>
    <col min="5" max="5" width="4.88671875" style="25" customWidth="1"/>
    <col min="6" max="6" width="5.21875" style="3" customWidth="1"/>
    <col min="7" max="7" width="5.6640625" style="3" hidden="1" customWidth="1" outlineLevel="1"/>
    <col min="8" max="8" width="5.33203125" style="3" customWidth="1" collapsed="1"/>
    <col min="9" max="9" width="5.33203125" style="3" customWidth="1"/>
    <col min="10" max="10" width="5.33203125" style="3" hidden="1" customWidth="1" outlineLevel="1"/>
    <col min="11" max="11" width="5.33203125" style="3" customWidth="1" collapsed="1"/>
    <col min="12" max="12" width="5.33203125" style="3" customWidth="1"/>
    <col min="13" max="13" width="5.33203125" style="3" hidden="1" customWidth="1" outlineLevel="1"/>
    <col min="14" max="14" width="5.33203125" style="3" customWidth="1" collapsed="1"/>
    <col min="15" max="15" width="5.33203125" style="3" customWidth="1"/>
    <col min="16" max="16" width="5.33203125" style="3" hidden="1" customWidth="1" outlineLevel="1"/>
    <col min="17" max="17" width="5.33203125" style="3" customWidth="1" collapsed="1"/>
    <col min="18" max="18" width="5.33203125" style="3" customWidth="1"/>
    <col min="19" max="19" width="5.33203125" style="3" hidden="1" customWidth="1" outlineLevel="1"/>
    <col min="20" max="20" width="5.33203125" style="3" customWidth="1" collapsed="1"/>
    <col min="21" max="21" width="5.33203125" style="3" customWidth="1"/>
    <col min="22" max="22" width="5.33203125" style="3" hidden="1" customWidth="1" outlineLevel="1"/>
    <col min="23" max="23" width="5.33203125" style="3" customWidth="1" collapsed="1"/>
    <col min="24" max="24" width="5.33203125" style="3" customWidth="1"/>
    <col min="25" max="25" width="6.88671875" style="3" customWidth="1"/>
    <col min="26" max="27" width="7" style="3" customWidth="1"/>
    <col min="28" max="28" width="7.33203125" style="29" customWidth="1"/>
    <col min="29" max="30" width="9.109375" style="2"/>
    <col min="31" max="32" width="9.109375" style="1"/>
    <col min="33" max="43" width="9.109375" style="3"/>
    <col min="44" max="79" width="9.109375" style="2"/>
    <col min="80" max="16384" width="9.109375" style="3"/>
  </cols>
  <sheetData>
    <row r="1" spans="1:77" ht="104.25" customHeight="1" x14ac:dyDescent="0.3">
      <c r="A1" s="392"/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C1" s="51"/>
      <c r="AD1" s="51"/>
      <c r="AE1"/>
      <c r="AF1" s="51"/>
      <c r="AG1"/>
      <c r="AH1" s="51"/>
      <c r="AI1"/>
      <c r="AJ1" s="51"/>
      <c r="AK1" s="51"/>
      <c r="AL1" s="51"/>
      <c r="AM1"/>
      <c r="AN1" s="51"/>
      <c r="AO1" s="51"/>
      <c r="AP1" s="51"/>
      <c r="AQ1" s="51"/>
    </row>
    <row r="2" spans="1:77" ht="51" customHeight="1" x14ac:dyDescent="0.3">
      <c r="B2" s="394" t="s">
        <v>182</v>
      </c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</row>
    <row r="3" spans="1:77" ht="36" customHeight="1" x14ac:dyDescent="0.25">
      <c r="B3" s="397" t="s">
        <v>10</v>
      </c>
      <c r="C3" s="397" t="s">
        <v>11</v>
      </c>
      <c r="D3" s="397" t="s">
        <v>12</v>
      </c>
      <c r="E3" s="398" t="s">
        <v>143</v>
      </c>
      <c r="F3" s="389"/>
      <c r="G3" s="387" t="s">
        <v>155</v>
      </c>
      <c r="H3" s="387"/>
      <c r="I3" s="388"/>
      <c r="J3" s="396" t="s">
        <v>156</v>
      </c>
      <c r="K3" s="387"/>
      <c r="L3" s="388"/>
      <c r="M3" s="396" t="s">
        <v>157</v>
      </c>
      <c r="N3" s="387"/>
      <c r="O3" s="388"/>
      <c r="P3" s="396" t="s">
        <v>158</v>
      </c>
      <c r="Q3" s="387"/>
      <c r="R3" s="388"/>
      <c r="S3" s="396" t="s">
        <v>238</v>
      </c>
      <c r="T3" s="387"/>
      <c r="U3" s="388"/>
      <c r="V3" s="396" t="s">
        <v>239</v>
      </c>
      <c r="W3" s="387"/>
      <c r="X3" s="388"/>
      <c r="Y3" s="400" t="s">
        <v>136</v>
      </c>
      <c r="Z3" s="400"/>
      <c r="AA3" s="400"/>
      <c r="AC3" s="391" t="s">
        <v>154</v>
      </c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</row>
    <row r="4" spans="1:77" ht="30" customHeight="1" x14ac:dyDescent="0.25">
      <c r="B4" s="397"/>
      <c r="C4" s="397"/>
      <c r="D4" s="397"/>
      <c r="E4" s="399"/>
      <c r="F4" s="389"/>
      <c r="G4" s="54"/>
      <c r="H4" s="20" t="s">
        <v>13</v>
      </c>
      <c r="I4" s="20" t="s">
        <v>1</v>
      </c>
      <c r="J4" s="20"/>
      <c r="K4" s="20" t="s">
        <v>13</v>
      </c>
      <c r="L4" s="20" t="s">
        <v>1</v>
      </c>
      <c r="M4" s="20"/>
      <c r="N4" s="20" t="s">
        <v>13</v>
      </c>
      <c r="O4" s="20" t="s">
        <v>1</v>
      </c>
      <c r="P4" s="20"/>
      <c r="Q4" s="20" t="s">
        <v>13</v>
      </c>
      <c r="R4" s="20" t="s">
        <v>1</v>
      </c>
      <c r="S4" s="20"/>
      <c r="T4" s="20" t="s">
        <v>13</v>
      </c>
      <c r="U4" s="20" t="s">
        <v>1</v>
      </c>
      <c r="V4" s="20"/>
      <c r="W4" s="20" t="s">
        <v>13</v>
      </c>
      <c r="X4" s="20" t="s">
        <v>1</v>
      </c>
      <c r="Y4" s="20" t="s">
        <v>141</v>
      </c>
      <c r="Z4" s="20" t="s">
        <v>142</v>
      </c>
      <c r="AA4" s="20" t="s">
        <v>14</v>
      </c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</row>
    <row r="5" spans="1:77" ht="18" customHeight="1" x14ac:dyDescent="0.25">
      <c r="B5" s="20"/>
      <c r="C5" s="20"/>
      <c r="D5" s="20"/>
      <c r="E5" s="21"/>
      <c r="F5" s="20"/>
      <c r="G5" s="48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C5" s="1"/>
      <c r="AD5" s="1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</row>
    <row r="6" spans="1:77" ht="18" customHeight="1" x14ac:dyDescent="0.25">
      <c r="B6" s="328" t="s">
        <v>48</v>
      </c>
      <c r="C6" s="27" t="s">
        <v>161</v>
      </c>
      <c r="D6" s="7" t="s">
        <v>159</v>
      </c>
      <c r="E6" s="10" t="s">
        <v>104</v>
      </c>
      <c r="F6" s="41">
        <v>1593</v>
      </c>
      <c r="G6" s="318"/>
      <c r="H6" s="53">
        <f t="shared" ref="H6" si="0">IF(I6&gt;$J$80,0,IF(I6=1,50)+IF(I6=2,49)+IF(I6=3,48)+IF(I6=4,47)+IF(I6=5,46)+IF(I6=6,45)+IF(I6=7,44)+IF(I6=8,43)+IF(I6=9,42)+IF(I6=10,41)+IF(I6=11,40)+IF(I6=12,39)+IF(I6=13,38)+IF(I6=14,37)+IF(I6=15,36)+IF(I6=16,35)+IF(I6=17,34)+IF(I6=18,33)+IF(I6=19,32)+IF(I6=20,31)+IF(I6=21,30)+IF(I6=22,29)+IF(I6=23,28)+IF(I6=24,27)+IF(I6=25,26)+IF(I6=26,25)+IF(I6=27,24)+IF(I6=28,23)+IF(I6=29,22)+IF(I6=30,21)+IF(I6=31,20)+IF(I6=32,19)+IF(I6=33,18)+IF(I6=34,17)+IF(I6=35,16)+IF(I6=36,15)+IF(I6=37,14)+IF(I6=38,13)+IF(I6=39,12)+IF(I6=40,11)+IF(I6=41,10)+IF(I6=42,9)+IF(I6=43,8)+IF(I6=44,7)+IF(I6=45,6)+IF(I6=46,5)+IF(I6=47,4)+IF(I6=48,3)+IF(I6=49,2)+IF(I6=50,1))</f>
        <v>47</v>
      </c>
      <c r="I6" s="52">
        <v>4</v>
      </c>
      <c r="J6" s="318" t="s">
        <v>140</v>
      </c>
      <c r="K6" s="319">
        <f t="shared" ref="K6" si="1">IF(L6&gt;$M$80,0,IF(L6=1,50)+IF(L6=2,49)+IF(L6=3,48)+IF(L6=4,47)+IF(L6=5,46)+IF(L6=6,45)+IF(L6=7,44)+IF(L6=8,43)+IF(L6=9,42)+IF(L6=10,41)+IF(L6=11,40)+IF(L6=12,39)+IF(L6=13,38)+IF(L6=14,37)+IF(L6=15,36)+IF(L6=16,35)+IF(L6=17,34)+IF(L6=18,33)+IF(L6=19,32)+IF(L6=20,31)+IF(L6=21,30)+IF(L6=22,29)+IF(L6=23,28)+IF(L6=24,27)+IF(L6=25,26)+IF(L6=26,25)+IF(L6=27,24)+IF(L6=28,23)+IF(L6=29,22)+IF(L6=30,21)+IF(L6=31,20)+IF(L6=32,19)+IF(L6=33,18)+IF(L6=34,17)+IF(L6=35,16)+IF(L6=36,15)+IF(L6=37,14)+IF(L6=38,13)+IF(L6=39,12)+IF(L6=40,11)+IF(L6=41,10)+IF(L6=42,9)+IF(L6=43,8)+IF(L6=44,7)+IF(L6=45,6)+IF(L6=46,5)+IF(L6=47,4)+IF(L6=48,3)+IF(L6=49,2)+IF(L6=50,1))</f>
        <v>0</v>
      </c>
      <c r="L6" s="320">
        <v>35</v>
      </c>
      <c r="M6" s="318"/>
      <c r="N6" s="53">
        <f t="shared" ref="N6" si="2">IF(O6&gt;$P$80,0,IF(O6=1,50)+IF(O6=2,49)+IF(O6=3,48)+IF(O6=4,47)+IF(O6=5,46)+IF(O6=6,45)+IF(O6=7,44)+IF(O6=8,43)+IF(O6=9,42)+IF(O6=10,41)+IF(O6=11,40)+IF(O6=12,39)+IF(O6=13,38)+IF(O6=14,37)+IF(O6=15,36)+IF(O6=16,35)+IF(O6=17,34)+IF(O6=18,33)+IF(O6=19,32)+IF(O6=20,31)+IF(O6=21,30)+IF(O6=22,29)+IF(O6=23,28)+IF(O6=24,27)+IF(O6=25,26)+IF(O6=26,25)+IF(O6=27,24)+IF(O6=28,23)+IF(O6=29,22)+IF(O6=30,21)+IF(O6=31,20)+IF(O6=32,19)+IF(O6=33,18)+IF(O6=34,17)+IF(O6=35,16)+IF(O6=36,15)+IF(O6=37,14)+IF(O6=38,13)+IF(O6=39,12)+IF(O6=40,11)+IF(O6=41,10)+IF(O6=42,9)+IF(O6=43,8)+IF(O6=44,7)+IF(O6=45,6)+IF(O6=46,5)+IF(O6=47,4)+IF(O6=48,3)+IF(O6=49,2)+IF(O6=50,1))</f>
        <v>50</v>
      </c>
      <c r="O6" s="13">
        <v>1</v>
      </c>
      <c r="P6" s="318"/>
      <c r="Q6" s="53">
        <f t="shared" ref="Q6" si="3">IF(R6&gt;$S$80,0,IF(R6=1,50)+IF(R6=2,49)+IF(R6=3,48)+IF(R6=4,47)+IF(R6=5,46)+IF(R6=6,45)+IF(R6=7,44)+IF(R6=8,43)+IF(R6=9,42)+IF(R6=10,41)+IF(R6=11,40)+IF(R6=12,39)+IF(R6=13,38)+IF(R6=14,37)+IF(R6=15,36)+IF(R6=16,35)+IF(R6=17,34)+IF(R6=18,33)+IF(R6=19,32)+IF(R6=20,31)+IF(R6=21,30)+IF(R6=22,29)+IF(R6=23,28)+IF(R6=24,27)+IF(R6=25,26)+IF(R6=26,25)+IF(R6=27,24)+IF(R6=28,23)+IF(R6=29,22)+IF(R6=30,21)+IF(R6=31,20)+IF(R6=32,19)+IF(R6=33,18)+IF(R6=34,17)+IF(R6=35,16)+IF(R6=36,15)+IF(R6=37,14)+IF(R6=38,13)+IF(R6=39,12)+IF(R6=40,11)+IF(R6=41,10)+IF(R6=42,9)+IF(R6=43,8)+IF(R6=44,7)+IF(R6=45,6)+IF(R6=46,5)+IF(R6=47,4)+IF(R6=48,3)+IF(R6=49,2)+IF(R6=50,1))</f>
        <v>49</v>
      </c>
      <c r="R6" s="13">
        <v>2</v>
      </c>
      <c r="S6" s="318"/>
      <c r="T6" s="53">
        <f t="shared" ref="T6" si="4">IF(U6&gt;$V$80,0,IF(U6=1,50)+IF(U6=2,49)+IF(U6=3,48)+IF(U6=4,47)+IF(U6=5,46)+IF(U6=6,45)+IF(U6=7,44)+IF(U6=8,43)+IF(U6=9,42)+IF(U6=10,41)+IF(U6=11,40)+IF(U6=12,39)+IF(U6=13,38)+IF(U6=14,37)+IF(U6=15,36)+IF(U6=16,35)+IF(U6=17,34)+IF(U6=18,33)+IF(U6=19,32)+IF(U6=20,31)+IF(U6=21,30)+IF(U6=22,29)+IF(U6=23,28)+IF(U6=24,27)+IF(U6=25,26)+IF(U6=26,25)+IF(U6=27,24)+IF(U6=28,23)+IF(U6=29,22)+IF(U6=30,21)+IF(U6=31,20)+IF(U6=32,19)+IF(U6=33,18)+IF(U6=34,17)+IF(U6=35,16)+IF(U6=36,15)+IF(U6=37,14)+IF(U6=38,13)+IF(U6=39,12)+IF(U6=40,11)+IF(U6=41,10)+IF(U6=42,9)+IF(U6=43,8)+IF(U6=44,7)+IF(U6=45,6)+IF(U6=46,5)+IF(U6=47,4)+IF(U6=48,3)+IF(U6=49,2)+IF(U6=50,1))</f>
        <v>48</v>
      </c>
      <c r="U6" s="13">
        <v>3</v>
      </c>
      <c r="V6" s="318"/>
      <c r="W6" s="53">
        <f t="shared" ref="W6" si="5">IF(X6&gt;$Y$80,0,IF(X6=1,50)+IF(X6=2,49)+IF(X6=3,48)+IF(X6=4,47)+IF(X6=5,46)+IF(X6=6,45)+IF(X6=7,44)+IF(X6=8,43)+IF(X6=9,42)+IF(X6=10,41)+IF(X6=11,40)+IF(X6=12,39)+IF(X6=13,38)+IF(X6=14,37)+IF(X6=15,36)+IF(X6=16,35)+IF(X6=17,34)+IF(X6=18,33)+IF(X6=19,32)+IF(X6=20,31)+IF(X6=21,30)+IF(X6=22,29)+IF(X6=23,28)+IF(X6=24,27)+IF(X6=25,26)+IF(X6=26,25)+IF(X6=27,24)+IF(X6=28,23)+IF(X6=29,22)+IF(X6=30,21)+IF(X6=31,20)+IF(X6=32,19)+IF(X6=33,18)+IF(X6=34,17)+IF(X6=35,16)+IF(X6=36,15)+IF(X6=37,14)+IF(X6=38,13)+IF(X6=39,12)+IF(X6=40,11)+IF(X6=41,10)+IF(X6=42,9)+IF(X6=43,8)+IF(X6=44,7)+IF(X6=45,6)+IF(X6=46,5)+IF(X6=47,4)+IF(X6=48,3)+IF(X6=49,2)+IF(X6=50,1))</f>
        <v>0</v>
      </c>
      <c r="X6" s="13"/>
      <c r="Y6" s="8">
        <f t="shared" ref="Y6" si="6">IF(G6="X",0,H6)+IF(J6="X",0,K6)+IF(M6="X",0,N6)+IF(P6="X",0,Q6)+IF(S6="X",0,T6)+IF(V6="X",0,W6)</f>
        <v>194</v>
      </c>
      <c r="Z6" s="13">
        <f t="shared" ref="Z6" si="7">IF(G6="X",0,I6)+IF(J6="X",0,L6)+IF(M6="X",0,O6)+IF(P6="X",0,R6)+IF(S6="X",0,U6)+IF(V6="X",0,X6)</f>
        <v>10</v>
      </c>
      <c r="AA6" s="13"/>
      <c r="AC6" s="390" t="s">
        <v>145</v>
      </c>
      <c r="AD6" s="390"/>
      <c r="AE6" s="390"/>
      <c r="AF6" s="390"/>
      <c r="AG6" s="390"/>
      <c r="AH6" s="390"/>
      <c r="AI6" s="390"/>
      <c r="AJ6" s="390"/>
      <c r="AK6" s="390"/>
      <c r="AL6" s="390"/>
      <c r="AM6" s="390"/>
      <c r="AN6" s="390"/>
      <c r="AO6" s="390"/>
      <c r="AP6" s="390"/>
      <c r="AQ6" s="390"/>
    </row>
    <row r="7" spans="1:77" ht="18" customHeight="1" x14ac:dyDescent="0.25">
      <c r="B7" s="328" t="s">
        <v>49</v>
      </c>
      <c r="C7" s="27" t="s">
        <v>163</v>
      </c>
      <c r="D7" s="42" t="s">
        <v>33</v>
      </c>
      <c r="E7" s="10" t="s">
        <v>104</v>
      </c>
      <c r="F7" s="41">
        <v>1481</v>
      </c>
      <c r="G7" s="318"/>
      <c r="H7" s="53">
        <f t="shared" ref="H7:H16" si="8">IF(I7&gt;$J$80,0,IF(I7=1,50)+IF(I7=2,49)+IF(I7=3,48)+IF(I7=4,47)+IF(I7=5,46)+IF(I7=6,45)+IF(I7=7,44)+IF(I7=8,43)+IF(I7=9,42)+IF(I7=10,41)+IF(I7=11,40)+IF(I7=12,39)+IF(I7=13,38)+IF(I7=14,37)+IF(I7=15,36)+IF(I7=16,35)+IF(I7=17,34)+IF(I7=18,33)+IF(I7=19,32)+IF(I7=20,31)+IF(I7=21,30)+IF(I7=22,29)+IF(I7=23,28)+IF(I7=24,27)+IF(I7=25,26)+IF(I7=26,25)+IF(I7=27,24)+IF(I7=28,23)+IF(I7=29,22)+IF(I7=30,21)+IF(I7=31,20)+IF(I7=32,19)+IF(I7=33,18)+IF(I7=34,17)+IF(I7=35,16)+IF(I7=36,15)+IF(I7=37,14)+IF(I7=38,13)+IF(I7=39,12)+IF(I7=40,11)+IF(I7=41,10)+IF(I7=42,9)+IF(I7=43,8)+IF(I7=44,7)+IF(I7=45,6)+IF(I7=46,5)+IF(I7=47,4)+IF(I7=48,3)+IF(I7=49,2)+IF(I7=50,1))</f>
        <v>49</v>
      </c>
      <c r="I7" s="13">
        <v>2</v>
      </c>
      <c r="J7" s="318"/>
      <c r="K7" s="53">
        <f t="shared" ref="K7:K16" si="9">IF(L7&gt;$M$80,0,IF(L7=1,50)+IF(L7=2,49)+IF(L7=3,48)+IF(L7=4,47)+IF(L7=5,46)+IF(L7=6,45)+IF(L7=7,44)+IF(L7=8,43)+IF(L7=9,42)+IF(L7=10,41)+IF(L7=11,40)+IF(L7=12,39)+IF(L7=13,38)+IF(L7=14,37)+IF(L7=15,36)+IF(L7=16,35)+IF(L7=17,34)+IF(L7=18,33)+IF(L7=19,32)+IF(L7=20,31)+IF(L7=21,30)+IF(L7=22,29)+IF(L7=23,28)+IF(L7=24,27)+IF(L7=25,26)+IF(L7=26,25)+IF(L7=27,24)+IF(L7=28,23)+IF(L7=29,22)+IF(L7=30,21)+IF(L7=31,20)+IF(L7=32,19)+IF(L7=33,18)+IF(L7=34,17)+IF(L7=35,16)+IF(L7=36,15)+IF(L7=37,14)+IF(L7=38,13)+IF(L7=39,12)+IF(L7=40,11)+IF(L7=41,10)+IF(L7=42,9)+IF(L7=43,8)+IF(L7=44,7)+IF(L7=45,6)+IF(L7=46,5)+IF(L7=47,4)+IF(L7=48,3)+IF(L7=49,2)+IF(L7=50,1))</f>
        <v>41</v>
      </c>
      <c r="L7" s="13">
        <v>10</v>
      </c>
      <c r="M7" s="318"/>
      <c r="N7" s="53">
        <f t="shared" ref="N7:N16" si="10">IF(O7&gt;$P$80,0,IF(O7=1,50)+IF(O7=2,49)+IF(O7=3,48)+IF(O7=4,47)+IF(O7=5,46)+IF(O7=6,45)+IF(O7=7,44)+IF(O7=8,43)+IF(O7=9,42)+IF(O7=10,41)+IF(O7=11,40)+IF(O7=12,39)+IF(O7=13,38)+IF(O7=14,37)+IF(O7=15,36)+IF(O7=16,35)+IF(O7=17,34)+IF(O7=18,33)+IF(O7=19,32)+IF(O7=20,31)+IF(O7=21,30)+IF(O7=22,29)+IF(O7=23,28)+IF(O7=24,27)+IF(O7=25,26)+IF(O7=26,25)+IF(O7=27,24)+IF(O7=28,23)+IF(O7=29,22)+IF(O7=30,21)+IF(O7=31,20)+IF(O7=32,19)+IF(O7=33,18)+IF(O7=34,17)+IF(O7=35,16)+IF(O7=36,15)+IF(O7=37,14)+IF(O7=38,13)+IF(O7=39,12)+IF(O7=40,11)+IF(O7=41,10)+IF(O7=42,9)+IF(O7=43,8)+IF(O7=44,7)+IF(O7=45,6)+IF(O7=46,5)+IF(O7=47,4)+IF(O7=48,3)+IF(O7=49,2)+IF(O7=50,1))</f>
        <v>44</v>
      </c>
      <c r="O7" s="13">
        <v>7</v>
      </c>
      <c r="P7" s="318" t="s">
        <v>140</v>
      </c>
      <c r="Q7" s="319">
        <f t="shared" ref="Q7:Q16" si="11">IF(R7&gt;$S$80,0,IF(R7=1,50)+IF(R7=2,49)+IF(R7=3,48)+IF(R7=4,47)+IF(R7=5,46)+IF(R7=6,45)+IF(R7=7,44)+IF(R7=8,43)+IF(R7=9,42)+IF(R7=10,41)+IF(R7=11,40)+IF(R7=12,39)+IF(R7=13,38)+IF(R7=14,37)+IF(R7=15,36)+IF(R7=16,35)+IF(R7=17,34)+IF(R7=18,33)+IF(R7=19,32)+IF(R7=20,31)+IF(R7=21,30)+IF(R7=22,29)+IF(R7=23,28)+IF(R7=24,27)+IF(R7=25,26)+IF(R7=26,25)+IF(R7=27,24)+IF(R7=28,23)+IF(R7=29,22)+IF(R7=30,21)+IF(R7=31,20)+IF(R7=32,19)+IF(R7=33,18)+IF(R7=34,17)+IF(R7=35,16)+IF(R7=36,15)+IF(R7=37,14)+IF(R7=38,13)+IF(R7=39,12)+IF(R7=40,11)+IF(R7=41,10)+IF(R7=42,9)+IF(R7=43,8)+IF(R7=44,7)+IF(R7=45,6)+IF(R7=46,5)+IF(R7=47,4)+IF(R7=48,3)+IF(R7=49,2)+IF(R7=50,1))</f>
        <v>33</v>
      </c>
      <c r="R7" s="320">
        <v>18</v>
      </c>
      <c r="S7" s="318"/>
      <c r="T7" s="53">
        <f t="shared" ref="T7:T16" si="12">IF(U7&gt;$V$80,0,IF(U7=1,50)+IF(U7=2,49)+IF(U7=3,48)+IF(U7=4,47)+IF(U7=5,46)+IF(U7=6,45)+IF(U7=7,44)+IF(U7=8,43)+IF(U7=9,42)+IF(U7=10,41)+IF(U7=11,40)+IF(U7=12,39)+IF(U7=13,38)+IF(U7=14,37)+IF(U7=15,36)+IF(U7=16,35)+IF(U7=17,34)+IF(U7=18,33)+IF(U7=19,32)+IF(U7=20,31)+IF(U7=21,30)+IF(U7=22,29)+IF(U7=23,28)+IF(U7=24,27)+IF(U7=25,26)+IF(U7=26,25)+IF(U7=27,24)+IF(U7=28,23)+IF(U7=29,22)+IF(U7=30,21)+IF(U7=31,20)+IF(U7=32,19)+IF(U7=33,18)+IF(U7=34,17)+IF(U7=35,16)+IF(U7=36,15)+IF(U7=37,14)+IF(U7=38,13)+IF(U7=39,12)+IF(U7=40,11)+IF(U7=41,10)+IF(U7=42,9)+IF(U7=43,8)+IF(U7=44,7)+IF(U7=45,6)+IF(U7=46,5)+IF(U7=47,4)+IF(U7=48,3)+IF(U7=49,2)+IF(U7=50,1))</f>
        <v>46</v>
      </c>
      <c r="U7" s="13">
        <v>5</v>
      </c>
      <c r="V7" s="318"/>
      <c r="W7" s="53">
        <f t="shared" ref="W7:W16" si="13">IF(X7&gt;$Y$80,0,IF(X7=1,50)+IF(X7=2,49)+IF(X7=3,48)+IF(X7=4,47)+IF(X7=5,46)+IF(X7=6,45)+IF(X7=7,44)+IF(X7=8,43)+IF(X7=9,42)+IF(X7=10,41)+IF(X7=11,40)+IF(X7=12,39)+IF(X7=13,38)+IF(X7=14,37)+IF(X7=15,36)+IF(X7=16,35)+IF(X7=17,34)+IF(X7=18,33)+IF(X7=19,32)+IF(X7=20,31)+IF(X7=21,30)+IF(X7=22,29)+IF(X7=23,28)+IF(X7=24,27)+IF(X7=25,26)+IF(X7=26,25)+IF(X7=27,24)+IF(X7=28,23)+IF(X7=29,22)+IF(X7=30,21)+IF(X7=31,20)+IF(X7=32,19)+IF(X7=33,18)+IF(X7=34,17)+IF(X7=35,16)+IF(X7=36,15)+IF(X7=37,14)+IF(X7=38,13)+IF(X7=39,12)+IF(X7=40,11)+IF(X7=41,10)+IF(X7=42,9)+IF(X7=43,8)+IF(X7=44,7)+IF(X7=45,6)+IF(X7=46,5)+IF(X7=47,4)+IF(X7=48,3)+IF(X7=49,2)+IF(X7=50,1))</f>
        <v>0</v>
      </c>
      <c r="X7" s="13"/>
      <c r="Y7" s="8">
        <f t="shared" ref="Y7:Y33" si="14">IF(G7="X",0,H7)+IF(J7="X",0,K7)+IF(M7="X",0,N7)+IF(P7="X",0,Q7)+IF(S7="X",0,T7)+IF(V7="X",0,W7)</f>
        <v>180</v>
      </c>
      <c r="Z7" s="13">
        <f t="shared" ref="Z7:Z48" si="15">IF(G7="X",0,I7)+IF(J7="X",0,L7)+IF(M7="X",0,O7)+IF(P7="X",0,R7)+IF(S7="X",0,U7)+IF(V7="X",0,X7)</f>
        <v>24</v>
      </c>
      <c r="AA7" s="13"/>
      <c r="AC7" s="390" t="s">
        <v>146</v>
      </c>
      <c r="AD7" s="390"/>
      <c r="AE7" s="390"/>
      <c r="AF7" s="390"/>
      <c r="AG7" s="390"/>
      <c r="AH7" s="390"/>
      <c r="AI7" s="390"/>
      <c r="AJ7" s="390"/>
      <c r="AK7" s="390"/>
      <c r="AL7" s="390"/>
      <c r="AM7" s="390"/>
      <c r="AN7" s="390"/>
      <c r="AO7" s="390"/>
      <c r="AP7" s="390"/>
      <c r="AQ7" s="390"/>
    </row>
    <row r="8" spans="1:77" ht="18" customHeight="1" x14ac:dyDescent="0.25">
      <c r="B8" s="328" t="s">
        <v>50</v>
      </c>
      <c r="C8" s="27" t="s">
        <v>2</v>
      </c>
      <c r="D8" s="42" t="s">
        <v>6</v>
      </c>
      <c r="E8" s="9"/>
      <c r="F8" s="41">
        <v>1390</v>
      </c>
      <c r="G8" s="318"/>
      <c r="H8" s="53">
        <f t="shared" si="8"/>
        <v>50</v>
      </c>
      <c r="I8" s="13">
        <v>1</v>
      </c>
      <c r="J8" s="318"/>
      <c r="K8" s="53">
        <f t="shared" si="9"/>
        <v>44</v>
      </c>
      <c r="L8" s="13">
        <v>7</v>
      </c>
      <c r="M8" s="318" t="s">
        <v>140</v>
      </c>
      <c r="N8" s="319">
        <f t="shared" si="10"/>
        <v>35</v>
      </c>
      <c r="O8" s="320">
        <v>16</v>
      </c>
      <c r="P8" s="318"/>
      <c r="Q8" s="53">
        <f t="shared" si="11"/>
        <v>48</v>
      </c>
      <c r="R8" s="13">
        <v>3</v>
      </c>
      <c r="S8" s="318"/>
      <c r="T8" s="53">
        <f t="shared" si="12"/>
        <v>37</v>
      </c>
      <c r="U8" s="13">
        <v>14</v>
      </c>
      <c r="V8" s="318"/>
      <c r="W8" s="53">
        <f t="shared" si="13"/>
        <v>0</v>
      </c>
      <c r="X8" s="13"/>
      <c r="Y8" s="8">
        <f t="shared" si="14"/>
        <v>179</v>
      </c>
      <c r="Z8" s="13">
        <f t="shared" si="15"/>
        <v>25</v>
      </c>
      <c r="AA8" s="13"/>
      <c r="AC8" s="390" t="s">
        <v>147</v>
      </c>
      <c r="AD8" s="390"/>
      <c r="AE8" s="390"/>
      <c r="AF8" s="390"/>
      <c r="AG8" s="390"/>
      <c r="AH8" s="390"/>
      <c r="AI8" s="390"/>
      <c r="AJ8" s="390"/>
      <c r="AK8" s="390"/>
      <c r="AL8" s="390"/>
      <c r="AM8" s="390"/>
      <c r="AN8" s="390"/>
      <c r="AO8" s="390"/>
      <c r="AP8" s="390"/>
      <c r="AQ8" s="390"/>
    </row>
    <row r="9" spans="1:77" s="1" customFormat="1" ht="18" customHeight="1" x14ac:dyDescent="0.25">
      <c r="B9" s="328" t="s">
        <v>51</v>
      </c>
      <c r="C9" s="26" t="s">
        <v>166</v>
      </c>
      <c r="D9" s="26" t="s">
        <v>165</v>
      </c>
      <c r="E9" s="12"/>
      <c r="F9" s="41">
        <v>1431</v>
      </c>
      <c r="G9" s="318"/>
      <c r="H9" s="53">
        <f t="shared" si="8"/>
        <v>45</v>
      </c>
      <c r="I9" s="13">
        <v>6</v>
      </c>
      <c r="J9" s="318"/>
      <c r="K9" s="53">
        <f t="shared" si="9"/>
        <v>47</v>
      </c>
      <c r="L9" s="13">
        <v>4</v>
      </c>
      <c r="M9" s="318"/>
      <c r="N9" s="53">
        <f t="shared" si="10"/>
        <v>49</v>
      </c>
      <c r="O9" s="13">
        <v>2</v>
      </c>
      <c r="P9" s="318" t="s">
        <v>140</v>
      </c>
      <c r="Q9" s="319">
        <f t="shared" si="11"/>
        <v>32</v>
      </c>
      <c r="R9" s="320">
        <v>19</v>
      </c>
      <c r="S9" s="318"/>
      <c r="T9" s="53">
        <f t="shared" si="12"/>
        <v>33</v>
      </c>
      <c r="U9" s="13">
        <v>18</v>
      </c>
      <c r="V9" s="318"/>
      <c r="W9" s="53">
        <f t="shared" si="13"/>
        <v>0</v>
      </c>
      <c r="X9" s="13"/>
      <c r="Y9" s="8">
        <f t="shared" si="14"/>
        <v>174</v>
      </c>
      <c r="Z9" s="13">
        <f t="shared" si="15"/>
        <v>30</v>
      </c>
      <c r="AA9" s="13"/>
      <c r="AB9" s="29"/>
      <c r="AC9" s="390" t="s">
        <v>148</v>
      </c>
      <c r="AD9" s="390"/>
      <c r="AE9" s="390"/>
      <c r="AF9" s="390"/>
      <c r="AG9" s="390"/>
      <c r="AH9" s="390"/>
      <c r="AI9" s="390"/>
      <c r="AJ9" s="390"/>
      <c r="AK9" s="390"/>
      <c r="AL9" s="390"/>
      <c r="AM9" s="390"/>
      <c r="AN9" s="390"/>
      <c r="AO9" s="390"/>
      <c r="AP9" s="390"/>
      <c r="AQ9" s="390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</row>
    <row r="10" spans="1:77" ht="18" customHeight="1" x14ac:dyDescent="0.25">
      <c r="B10" s="328" t="s">
        <v>52</v>
      </c>
      <c r="C10" s="27" t="s">
        <v>44</v>
      </c>
      <c r="D10" s="7" t="s">
        <v>45</v>
      </c>
      <c r="E10" s="10"/>
      <c r="F10" s="41">
        <v>1330</v>
      </c>
      <c r="G10" s="318"/>
      <c r="H10" s="53">
        <f>IF(I10&gt;$J$80,0,IF(I10=1,50)+IF(I10=2,49)+IF(I10=3,48)+IF(I10=4,47)+IF(I10=5,46)+IF(I10=6,45)+IF(I10=7,44)+IF(I10=8,43)+IF(I10=9,42)+IF(I10=10,41)+IF(I10=11,40)+IF(I10=12,39)+IF(I10=13,38)+IF(I10=14,37)+IF(I10=15,36)+IF(I10=16,35)+IF(I10=17,34)+IF(I10=18,33)+IF(I10=19,32)+IF(I10=20,31)+IF(I10=21,30)+IF(I10=22,29)+IF(I10=23,28)+IF(I10=24,27)+IF(I10=25,26)+IF(I10=26,25)+IF(I10=27,24)+IF(I10=28,23)+IF(I10=29,22)+IF(I10=30,21)+IF(I10=31,20)+IF(I10=32,19)+IF(I10=33,18)+IF(I10=34,17)+IF(I10=35,16)+IF(I10=36,15)+IF(I10=37,14)+IF(I10=38,13)+IF(I10=39,12)+IF(I10=40,11)+IF(I10=41,10)+IF(I10=42,9)+IF(I10=43,8)+IF(I10=44,7)+IF(I10=45,6)+IF(I10=46,5)+IF(I10=47,4)+IF(I10=48,3)+IF(I10=49,2)+IF(I10=50,1))</f>
        <v>43</v>
      </c>
      <c r="I10" s="13">
        <v>8</v>
      </c>
      <c r="J10" s="318"/>
      <c r="K10" s="53">
        <f>IF(L10&gt;$M$80,0,IF(L10=1,50)+IF(L10=2,49)+IF(L10=3,48)+IF(L10=4,47)+IF(L10=5,46)+IF(L10=6,45)+IF(L10=7,44)+IF(L10=8,43)+IF(L10=9,42)+IF(L10=10,41)+IF(L10=11,40)+IF(L10=12,39)+IF(L10=13,38)+IF(L10=14,37)+IF(L10=15,36)+IF(L10=16,35)+IF(L10=17,34)+IF(L10=18,33)+IF(L10=19,32)+IF(L10=20,31)+IF(L10=21,30)+IF(L10=22,29)+IF(L10=23,28)+IF(L10=24,27)+IF(L10=25,26)+IF(L10=26,25)+IF(L10=27,24)+IF(L10=28,23)+IF(L10=29,22)+IF(L10=30,21)+IF(L10=31,20)+IF(L10=32,19)+IF(L10=33,18)+IF(L10=34,17)+IF(L10=35,16)+IF(L10=36,15)+IF(L10=37,14)+IF(L10=38,13)+IF(L10=39,12)+IF(L10=40,11)+IF(L10=41,10)+IF(L10=42,9)+IF(L10=43,8)+IF(L10=44,7)+IF(L10=45,6)+IF(L10=46,5)+IF(L10=47,4)+IF(L10=48,3)+IF(L10=49,2)+IF(L10=50,1))</f>
        <v>46</v>
      </c>
      <c r="L10" s="13">
        <v>5</v>
      </c>
      <c r="M10" s="318"/>
      <c r="N10" s="53">
        <f>IF(O10&gt;$P$80,0,IF(O10=1,50)+IF(O10=2,49)+IF(O10=3,48)+IF(O10=4,47)+IF(O10=5,46)+IF(O10=6,45)+IF(O10=7,44)+IF(O10=8,43)+IF(O10=9,42)+IF(O10=10,41)+IF(O10=11,40)+IF(O10=12,39)+IF(O10=13,38)+IF(O10=14,37)+IF(O10=15,36)+IF(O10=16,35)+IF(O10=17,34)+IF(O10=18,33)+IF(O10=19,32)+IF(O10=20,31)+IF(O10=21,30)+IF(O10=22,29)+IF(O10=23,28)+IF(O10=24,27)+IF(O10=25,26)+IF(O10=26,25)+IF(O10=27,24)+IF(O10=28,23)+IF(O10=29,22)+IF(O10=30,21)+IF(O10=31,20)+IF(O10=32,19)+IF(O10=33,18)+IF(O10=34,17)+IF(O10=35,16)+IF(O10=36,15)+IF(O10=37,14)+IF(O10=38,13)+IF(O10=39,12)+IF(O10=40,11)+IF(O10=41,10)+IF(O10=42,9)+IF(O10=43,8)+IF(O10=44,7)+IF(O10=45,6)+IF(O10=46,5)+IF(O10=47,4)+IF(O10=48,3)+IF(O10=49,2)+IF(O10=50,1))</f>
        <v>48</v>
      </c>
      <c r="O10" s="13">
        <v>3</v>
      </c>
      <c r="P10" s="318"/>
      <c r="Q10" s="53">
        <f>IF(R10&gt;$S$80,0,IF(R10=1,50)+IF(R10=2,49)+IF(R10=3,48)+IF(R10=4,47)+IF(R10=5,46)+IF(R10=6,45)+IF(R10=7,44)+IF(R10=8,43)+IF(R10=9,42)+IF(R10=10,41)+IF(R10=11,40)+IF(R10=12,39)+IF(R10=13,38)+IF(R10=14,37)+IF(R10=15,36)+IF(R10=16,35)+IF(R10=17,34)+IF(R10=18,33)+IF(R10=19,32)+IF(R10=20,31)+IF(R10=21,30)+IF(R10=22,29)+IF(R10=23,28)+IF(R10=24,27)+IF(R10=25,26)+IF(R10=26,25)+IF(R10=27,24)+IF(R10=28,23)+IF(R10=29,22)+IF(R10=30,21)+IF(R10=31,20)+IF(R10=32,19)+IF(R10=33,18)+IF(R10=34,17)+IF(R10=35,16)+IF(R10=36,15)+IF(R10=37,14)+IF(R10=38,13)+IF(R10=39,12)+IF(R10=40,11)+IF(R10=41,10)+IF(R10=42,9)+IF(R10=43,8)+IF(R10=44,7)+IF(R10=45,6)+IF(R10=46,5)+IF(R10=47,4)+IF(R10=48,3)+IF(R10=49,2)+IF(R10=50,1))</f>
        <v>28</v>
      </c>
      <c r="R10" s="13">
        <v>23</v>
      </c>
      <c r="S10" s="318" t="s">
        <v>140</v>
      </c>
      <c r="T10" s="319">
        <f>IF(U10&gt;$V$80,0,IF(U10=1,50)+IF(U10=2,49)+IF(U10=3,48)+IF(U10=4,47)+IF(U10=5,46)+IF(U10=6,45)+IF(U10=7,44)+IF(U10=8,43)+IF(U10=9,42)+IF(U10=10,41)+IF(U10=11,40)+IF(U10=12,39)+IF(U10=13,38)+IF(U10=14,37)+IF(U10=15,36)+IF(U10=16,35)+IF(U10=17,34)+IF(U10=18,33)+IF(U10=19,32)+IF(U10=20,31)+IF(U10=21,30)+IF(U10=22,29)+IF(U10=23,28)+IF(U10=24,27)+IF(U10=25,26)+IF(U10=26,25)+IF(U10=27,24)+IF(U10=28,23)+IF(U10=29,22)+IF(U10=30,21)+IF(U10=31,20)+IF(U10=32,19)+IF(U10=33,18)+IF(U10=34,17)+IF(U10=35,16)+IF(U10=36,15)+IF(U10=37,14)+IF(U10=38,13)+IF(U10=39,12)+IF(U10=40,11)+IF(U10=41,10)+IF(U10=42,9)+IF(U10=43,8)+IF(U10=44,7)+IF(U10=45,6)+IF(U10=46,5)+IF(U10=47,4)+IF(U10=48,3)+IF(U10=49,2)+IF(U10=50,1))</f>
        <v>0</v>
      </c>
      <c r="U10" s="320">
        <v>39</v>
      </c>
      <c r="V10" s="318"/>
      <c r="W10" s="53">
        <f>IF(X10&gt;$Y$80,0,IF(X10=1,50)+IF(X10=2,49)+IF(X10=3,48)+IF(X10=4,47)+IF(X10=5,46)+IF(X10=6,45)+IF(X10=7,44)+IF(X10=8,43)+IF(X10=9,42)+IF(X10=10,41)+IF(X10=11,40)+IF(X10=12,39)+IF(X10=13,38)+IF(X10=14,37)+IF(X10=15,36)+IF(X10=16,35)+IF(X10=17,34)+IF(X10=18,33)+IF(X10=19,32)+IF(X10=20,31)+IF(X10=21,30)+IF(X10=22,29)+IF(X10=23,28)+IF(X10=24,27)+IF(X10=25,26)+IF(X10=26,25)+IF(X10=27,24)+IF(X10=28,23)+IF(X10=29,22)+IF(X10=30,21)+IF(X10=31,20)+IF(X10=32,19)+IF(X10=33,18)+IF(X10=34,17)+IF(X10=35,16)+IF(X10=36,15)+IF(X10=37,14)+IF(X10=38,13)+IF(X10=39,12)+IF(X10=40,11)+IF(X10=41,10)+IF(X10=42,9)+IF(X10=43,8)+IF(X10=44,7)+IF(X10=45,6)+IF(X10=46,5)+IF(X10=47,4)+IF(X10=48,3)+IF(X10=49,2)+IF(X10=50,1))</f>
        <v>0</v>
      </c>
      <c r="X10" s="13"/>
      <c r="Y10" s="8">
        <f>IF(G10="X",0,H10)+IF(J10="X",0,K10)+IF(M10="X",0,N10)+IF(P10="X",0,Q10)+IF(S10="X",0,T10)+IF(V10="X",0,W10)</f>
        <v>165</v>
      </c>
      <c r="Z10" s="13">
        <f>IF(G10="X",0,I10)+IF(J10="X",0,L10)+IF(M10="X",0,O10)+IF(P10="X",0,R10)+IF(S10="X",0,U10)+IF(V10="X",0,X10)</f>
        <v>39</v>
      </c>
      <c r="AA10" s="13"/>
      <c r="AC10" s="390" t="s">
        <v>195</v>
      </c>
      <c r="AD10" s="390"/>
      <c r="AE10" s="390"/>
      <c r="AF10" s="390"/>
      <c r="AG10" s="390"/>
      <c r="AH10" s="390"/>
      <c r="AI10" s="390"/>
      <c r="AJ10" s="390"/>
      <c r="AK10" s="390"/>
      <c r="AL10" s="390"/>
      <c r="AM10" s="390"/>
      <c r="AN10" s="390"/>
      <c r="AO10" s="390"/>
      <c r="AP10" s="390"/>
      <c r="AQ10" s="390"/>
    </row>
    <row r="11" spans="1:77" ht="18" customHeight="1" x14ac:dyDescent="0.25">
      <c r="B11" s="328" t="s">
        <v>53</v>
      </c>
      <c r="C11" s="27" t="s">
        <v>167</v>
      </c>
      <c r="D11" s="7" t="s">
        <v>33</v>
      </c>
      <c r="E11" s="10"/>
      <c r="F11" s="41">
        <v>1346</v>
      </c>
      <c r="G11" s="318"/>
      <c r="H11" s="53">
        <f>IF(I11&gt;$J$80,0,IF(I11=1,50)+IF(I11=2,49)+IF(I11=3,48)+IF(I11=4,47)+IF(I11=5,46)+IF(I11=6,45)+IF(I11=7,44)+IF(I11=8,43)+IF(I11=9,42)+IF(I11=10,41)+IF(I11=11,40)+IF(I11=12,39)+IF(I11=13,38)+IF(I11=14,37)+IF(I11=15,36)+IF(I11=16,35)+IF(I11=17,34)+IF(I11=18,33)+IF(I11=19,32)+IF(I11=20,31)+IF(I11=21,30)+IF(I11=22,29)+IF(I11=23,28)+IF(I11=24,27)+IF(I11=25,26)+IF(I11=26,25)+IF(I11=27,24)+IF(I11=28,23)+IF(I11=29,22)+IF(I11=30,21)+IF(I11=31,20)+IF(I11=32,19)+IF(I11=33,18)+IF(I11=34,17)+IF(I11=35,16)+IF(I11=36,15)+IF(I11=37,14)+IF(I11=38,13)+IF(I11=39,12)+IF(I11=40,11)+IF(I11=41,10)+IF(I11=42,9)+IF(I11=43,8)+IF(I11=44,7)+IF(I11=45,6)+IF(I11=46,5)+IF(I11=47,4)+IF(I11=48,3)+IF(I11=49,2)+IF(I11=50,1))</f>
        <v>42</v>
      </c>
      <c r="I11" s="13">
        <v>9</v>
      </c>
      <c r="J11" s="318"/>
      <c r="K11" s="53">
        <f>IF(L11&gt;$M$80,0,IF(L11=1,50)+IF(L11=2,49)+IF(L11=3,48)+IF(L11=4,47)+IF(L11=5,46)+IF(L11=6,45)+IF(L11=7,44)+IF(L11=8,43)+IF(L11=9,42)+IF(L11=10,41)+IF(L11=11,40)+IF(L11=12,39)+IF(L11=13,38)+IF(L11=14,37)+IF(L11=15,36)+IF(L11=16,35)+IF(L11=17,34)+IF(L11=18,33)+IF(L11=19,32)+IF(L11=20,31)+IF(L11=21,30)+IF(L11=22,29)+IF(L11=23,28)+IF(L11=24,27)+IF(L11=25,26)+IF(L11=26,25)+IF(L11=27,24)+IF(L11=28,23)+IF(L11=29,22)+IF(L11=30,21)+IF(L11=31,20)+IF(L11=32,19)+IF(L11=33,18)+IF(L11=34,17)+IF(L11=35,16)+IF(L11=36,15)+IF(L11=37,14)+IF(L11=38,13)+IF(L11=39,12)+IF(L11=40,11)+IF(L11=41,10)+IF(L11=42,9)+IF(L11=43,8)+IF(L11=44,7)+IF(L11=45,6)+IF(L11=46,5)+IF(L11=47,4)+IF(L11=48,3)+IF(L11=49,2)+IF(L11=50,1))</f>
        <v>37</v>
      </c>
      <c r="L11" s="13">
        <v>14</v>
      </c>
      <c r="M11" s="318"/>
      <c r="N11" s="53">
        <f>IF(O11&gt;$P$80,0,IF(O11=1,50)+IF(O11=2,49)+IF(O11=3,48)+IF(O11=4,47)+IF(O11=5,46)+IF(O11=6,45)+IF(O11=7,44)+IF(O11=8,43)+IF(O11=9,42)+IF(O11=10,41)+IF(O11=11,40)+IF(O11=12,39)+IF(O11=13,38)+IF(O11=14,37)+IF(O11=15,36)+IF(O11=16,35)+IF(O11=17,34)+IF(O11=18,33)+IF(O11=19,32)+IF(O11=20,31)+IF(O11=21,30)+IF(O11=22,29)+IF(O11=23,28)+IF(O11=24,27)+IF(O11=25,26)+IF(O11=26,25)+IF(O11=27,24)+IF(O11=28,23)+IF(O11=29,22)+IF(O11=30,21)+IF(O11=31,20)+IF(O11=32,19)+IF(O11=33,18)+IF(O11=34,17)+IF(O11=35,16)+IF(O11=36,15)+IF(O11=37,14)+IF(O11=38,13)+IF(O11=39,12)+IF(O11=40,11)+IF(O11=41,10)+IF(O11=42,9)+IF(O11=43,8)+IF(O11=44,7)+IF(O11=45,6)+IF(O11=46,5)+IF(O11=47,4)+IF(O11=48,3)+IF(O11=49,2)+IF(O11=50,1))</f>
        <v>47</v>
      </c>
      <c r="O11" s="13">
        <v>4</v>
      </c>
      <c r="P11" s="318"/>
      <c r="Q11" s="53">
        <f>IF(R11&gt;$S$80,0,IF(R11=1,50)+IF(R11=2,49)+IF(R11=3,48)+IF(R11=4,47)+IF(R11=5,46)+IF(R11=6,45)+IF(R11=7,44)+IF(R11=8,43)+IF(R11=9,42)+IF(R11=10,41)+IF(R11=11,40)+IF(R11=12,39)+IF(R11=13,38)+IF(R11=14,37)+IF(R11=15,36)+IF(R11=16,35)+IF(R11=17,34)+IF(R11=18,33)+IF(R11=19,32)+IF(R11=20,31)+IF(R11=21,30)+IF(R11=22,29)+IF(R11=23,28)+IF(R11=24,27)+IF(R11=25,26)+IF(R11=26,25)+IF(R11=27,24)+IF(R11=28,23)+IF(R11=29,22)+IF(R11=30,21)+IF(R11=31,20)+IF(R11=32,19)+IF(R11=33,18)+IF(R11=34,17)+IF(R11=35,16)+IF(R11=36,15)+IF(R11=37,14)+IF(R11=38,13)+IF(R11=39,12)+IF(R11=40,11)+IF(R11=41,10)+IF(R11=42,9)+IF(R11=43,8)+IF(R11=44,7)+IF(R11=45,6)+IF(R11=46,5)+IF(R11=47,4)+IF(R11=48,3)+IF(R11=49,2)+IF(R11=50,1))</f>
        <v>38</v>
      </c>
      <c r="R11" s="13">
        <v>13</v>
      </c>
      <c r="S11" s="318" t="s">
        <v>140</v>
      </c>
      <c r="T11" s="319">
        <f>IF(U11&gt;$V$80,0,IF(U11=1,50)+IF(U11=2,49)+IF(U11=3,48)+IF(U11=4,47)+IF(U11=5,46)+IF(U11=6,45)+IF(U11=7,44)+IF(U11=8,43)+IF(U11=9,42)+IF(U11=10,41)+IF(U11=11,40)+IF(U11=12,39)+IF(U11=13,38)+IF(U11=14,37)+IF(U11=15,36)+IF(U11=16,35)+IF(U11=17,34)+IF(U11=18,33)+IF(U11=19,32)+IF(U11=20,31)+IF(U11=21,30)+IF(U11=22,29)+IF(U11=23,28)+IF(U11=24,27)+IF(U11=25,26)+IF(U11=26,25)+IF(U11=27,24)+IF(U11=28,23)+IF(U11=29,22)+IF(U11=30,21)+IF(U11=31,20)+IF(U11=32,19)+IF(U11=33,18)+IF(U11=34,17)+IF(U11=35,16)+IF(U11=36,15)+IF(U11=37,14)+IF(U11=38,13)+IF(U11=39,12)+IF(U11=40,11)+IF(U11=41,10)+IF(U11=42,9)+IF(U11=43,8)+IF(U11=44,7)+IF(U11=45,6)+IF(U11=46,5)+IF(U11=47,4)+IF(U11=48,3)+IF(U11=49,2)+IF(U11=50,1))</f>
        <v>0</v>
      </c>
      <c r="U11" s="320">
        <v>39</v>
      </c>
      <c r="V11" s="318"/>
      <c r="W11" s="53">
        <f>IF(X11&gt;$Y$80,0,IF(X11=1,50)+IF(X11=2,49)+IF(X11=3,48)+IF(X11=4,47)+IF(X11=5,46)+IF(X11=6,45)+IF(X11=7,44)+IF(X11=8,43)+IF(X11=9,42)+IF(X11=10,41)+IF(X11=11,40)+IF(X11=12,39)+IF(X11=13,38)+IF(X11=14,37)+IF(X11=15,36)+IF(X11=16,35)+IF(X11=17,34)+IF(X11=18,33)+IF(X11=19,32)+IF(X11=20,31)+IF(X11=21,30)+IF(X11=22,29)+IF(X11=23,28)+IF(X11=24,27)+IF(X11=25,26)+IF(X11=26,25)+IF(X11=27,24)+IF(X11=28,23)+IF(X11=29,22)+IF(X11=30,21)+IF(X11=31,20)+IF(X11=32,19)+IF(X11=33,18)+IF(X11=34,17)+IF(X11=35,16)+IF(X11=36,15)+IF(X11=37,14)+IF(X11=38,13)+IF(X11=39,12)+IF(X11=40,11)+IF(X11=41,10)+IF(X11=42,9)+IF(X11=43,8)+IF(X11=44,7)+IF(X11=45,6)+IF(X11=46,5)+IF(X11=47,4)+IF(X11=48,3)+IF(X11=49,2)+IF(X11=50,1))</f>
        <v>0</v>
      </c>
      <c r="X11" s="13"/>
      <c r="Y11" s="8">
        <f>IF(G11="X",0,H11)+IF(J11="X",0,K11)+IF(M11="X",0,N11)+IF(P11="X",0,Q11)+IF(S11="X",0,T11)+IF(V11="X",0,W11)</f>
        <v>164</v>
      </c>
      <c r="Z11" s="13">
        <f>IF(G11="X",0,I11)+IF(J11="X",0,L11)+IF(M11="X",0,O11)+IF(P11="X",0,R11)+IF(S11="X",0,U11)+IF(V11="X",0,X11)</f>
        <v>40</v>
      </c>
      <c r="AA11" s="13"/>
      <c r="AC11" s="390" t="s">
        <v>150</v>
      </c>
      <c r="AD11" s="390"/>
      <c r="AE11" s="390"/>
      <c r="AF11" s="390"/>
      <c r="AG11" s="390"/>
      <c r="AH11" s="390"/>
      <c r="AI11" s="390"/>
      <c r="AJ11" s="390"/>
      <c r="AK11" s="390"/>
      <c r="AL11" s="390"/>
      <c r="AM11" s="390"/>
      <c r="AN11" s="390"/>
      <c r="AO11" s="390"/>
      <c r="AP11" s="390"/>
      <c r="AQ11" s="390"/>
    </row>
    <row r="12" spans="1:77" ht="18" customHeight="1" x14ac:dyDescent="0.25">
      <c r="B12" s="328" t="s">
        <v>54</v>
      </c>
      <c r="C12" s="27" t="s">
        <v>28</v>
      </c>
      <c r="D12" s="26" t="s">
        <v>29</v>
      </c>
      <c r="E12" s="10"/>
      <c r="F12" s="41">
        <v>1365</v>
      </c>
      <c r="G12" s="318"/>
      <c r="H12" s="53">
        <f t="shared" ref="H12" si="16">IF(I12&gt;$J$80,0,IF(I12=1,50)+IF(I12=2,49)+IF(I12=3,48)+IF(I12=4,47)+IF(I12=5,46)+IF(I12=6,45)+IF(I12=7,44)+IF(I12=8,43)+IF(I12=9,42)+IF(I12=10,41)+IF(I12=11,40)+IF(I12=12,39)+IF(I12=13,38)+IF(I12=14,37)+IF(I12=15,36)+IF(I12=16,35)+IF(I12=17,34)+IF(I12=18,33)+IF(I12=19,32)+IF(I12=20,31)+IF(I12=21,30)+IF(I12=22,29)+IF(I12=23,28)+IF(I12=24,27)+IF(I12=25,26)+IF(I12=26,25)+IF(I12=27,24)+IF(I12=28,23)+IF(I12=29,22)+IF(I12=30,21)+IF(I12=31,20)+IF(I12=32,19)+IF(I12=33,18)+IF(I12=34,17)+IF(I12=35,16)+IF(I12=36,15)+IF(I12=37,14)+IF(I12=38,13)+IF(I12=39,12)+IF(I12=40,11)+IF(I12=41,10)+IF(I12=42,9)+IF(I12=43,8)+IF(I12=44,7)+IF(I12=45,6)+IF(I12=46,5)+IF(I12=47,4)+IF(I12=48,3)+IF(I12=49,2)+IF(I12=50,1))</f>
        <v>26</v>
      </c>
      <c r="I12" s="13">
        <v>25</v>
      </c>
      <c r="J12" s="318"/>
      <c r="K12" s="53">
        <f t="shared" ref="K12" si="17">IF(L12&gt;$M$80,0,IF(L12=1,50)+IF(L12=2,49)+IF(L12=3,48)+IF(L12=4,47)+IF(L12=5,46)+IF(L12=6,45)+IF(L12=7,44)+IF(L12=8,43)+IF(L12=9,42)+IF(L12=10,41)+IF(L12=11,40)+IF(L12=12,39)+IF(L12=13,38)+IF(L12=14,37)+IF(L12=15,36)+IF(L12=16,35)+IF(L12=17,34)+IF(L12=18,33)+IF(L12=19,32)+IF(L12=20,31)+IF(L12=21,30)+IF(L12=22,29)+IF(L12=23,28)+IF(L12=24,27)+IF(L12=25,26)+IF(L12=26,25)+IF(L12=27,24)+IF(L12=28,23)+IF(L12=29,22)+IF(L12=30,21)+IF(L12=31,20)+IF(L12=32,19)+IF(L12=33,18)+IF(L12=34,17)+IF(L12=35,16)+IF(L12=36,15)+IF(L12=37,14)+IF(L12=38,13)+IF(L12=39,12)+IF(L12=40,11)+IF(L12=41,10)+IF(L12=42,9)+IF(L12=43,8)+IF(L12=44,7)+IF(L12=45,6)+IF(L12=46,5)+IF(L12=47,4)+IF(L12=48,3)+IF(L12=49,2)+IF(L12=50,1))</f>
        <v>45</v>
      </c>
      <c r="L12" s="13">
        <v>6</v>
      </c>
      <c r="M12" s="318"/>
      <c r="N12" s="53">
        <f t="shared" ref="N12" si="18">IF(O12&gt;$P$80,0,IF(O12=1,50)+IF(O12=2,49)+IF(O12=3,48)+IF(O12=4,47)+IF(O12=5,46)+IF(O12=6,45)+IF(O12=7,44)+IF(O12=8,43)+IF(O12=9,42)+IF(O12=10,41)+IF(O12=11,40)+IF(O12=12,39)+IF(O12=13,38)+IF(O12=14,37)+IF(O12=15,36)+IF(O12=16,35)+IF(O12=17,34)+IF(O12=18,33)+IF(O12=19,32)+IF(O12=20,31)+IF(O12=21,30)+IF(O12=22,29)+IF(O12=23,28)+IF(O12=24,27)+IF(O12=25,26)+IF(O12=26,25)+IF(O12=27,24)+IF(O12=28,23)+IF(O12=29,22)+IF(O12=30,21)+IF(O12=31,20)+IF(O12=32,19)+IF(O12=33,18)+IF(O12=34,17)+IF(O12=35,16)+IF(O12=36,15)+IF(O12=37,14)+IF(O12=38,13)+IF(O12=39,12)+IF(O12=40,11)+IF(O12=41,10)+IF(O12=42,9)+IF(O12=43,8)+IF(O12=44,7)+IF(O12=45,6)+IF(O12=46,5)+IF(O12=47,4)+IF(O12=48,3)+IF(O12=49,2)+IF(O12=50,1))</f>
        <v>42</v>
      </c>
      <c r="O12" s="13">
        <v>9</v>
      </c>
      <c r="P12" s="318"/>
      <c r="Q12" s="53">
        <f t="shared" ref="Q12" si="19">IF(R12&gt;$S$80,0,IF(R12=1,50)+IF(R12=2,49)+IF(R12=3,48)+IF(R12=4,47)+IF(R12=5,46)+IF(R12=6,45)+IF(R12=7,44)+IF(R12=8,43)+IF(R12=9,42)+IF(R12=10,41)+IF(R12=11,40)+IF(R12=12,39)+IF(R12=13,38)+IF(R12=14,37)+IF(R12=15,36)+IF(R12=16,35)+IF(R12=17,34)+IF(R12=18,33)+IF(R12=19,32)+IF(R12=20,31)+IF(R12=21,30)+IF(R12=22,29)+IF(R12=23,28)+IF(R12=24,27)+IF(R12=25,26)+IF(R12=26,25)+IF(R12=27,24)+IF(R12=28,23)+IF(R12=29,22)+IF(R12=30,21)+IF(R12=31,20)+IF(R12=32,19)+IF(R12=33,18)+IF(R12=34,17)+IF(R12=35,16)+IF(R12=36,15)+IF(R12=37,14)+IF(R12=38,13)+IF(R12=39,12)+IF(R12=40,11)+IF(R12=41,10)+IF(R12=42,9)+IF(R12=43,8)+IF(R12=44,7)+IF(R12=45,6)+IF(R12=46,5)+IF(R12=47,4)+IF(R12=48,3)+IF(R12=49,2)+IF(R12=50,1))</f>
        <v>46</v>
      </c>
      <c r="R12" s="13">
        <v>5</v>
      </c>
      <c r="S12" s="318" t="s">
        <v>140</v>
      </c>
      <c r="T12" s="319">
        <f t="shared" ref="T12" si="20">IF(U12&gt;$V$80,0,IF(U12=1,50)+IF(U12=2,49)+IF(U12=3,48)+IF(U12=4,47)+IF(U12=5,46)+IF(U12=6,45)+IF(U12=7,44)+IF(U12=8,43)+IF(U12=9,42)+IF(U12=10,41)+IF(U12=11,40)+IF(U12=12,39)+IF(U12=13,38)+IF(U12=14,37)+IF(U12=15,36)+IF(U12=16,35)+IF(U12=17,34)+IF(U12=18,33)+IF(U12=19,32)+IF(U12=20,31)+IF(U12=21,30)+IF(U12=22,29)+IF(U12=23,28)+IF(U12=24,27)+IF(U12=25,26)+IF(U12=26,25)+IF(U12=27,24)+IF(U12=28,23)+IF(U12=29,22)+IF(U12=30,21)+IF(U12=31,20)+IF(U12=32,19)+IF(U12=33,18)+IF(U12=34,17)+IF(U12=35,16)+IF(U12=36,15)+IF(U12=37,14)+IF(U12=38,13)+IF(U12=39,12)+IF(U12=40,11)+IF(U12=41,10)+IF(U12=42,9)+IF(U12=43,8)+IF(U12=44,7)+IF(U12=45,6)+IF(U12=46,5)+IF(U12=47,4)+IF(U12=48,3)+IF(U12=49,2)+IF(U12=50,1))</f>
        <v>0</v>
      </c>
      <c r="U12" s="320">
        <v>39</v>
      </c>
      <c r="V12" s="318"/>
      <c r="W12" s="53">
        <f t="shared" ref="W12" si="21">IF(X12&gt;$Y$80,0,IF(X12=1,50)+IF(X12=2,49)+IF(X12=3,48)+IF(X12=4,47)+IF(X12=5,46)+IF(X12=6,45)+IF(X12=7,44)+IF(X12=8,43)+IF(X12=9,42)+IF(X12=10,41)+IF(X12=11,40)+IF(X12=12,39)+IF(X12=13,38)+IF(X12=14,37)+IF(X12=15,36)+IF(X12=16,35)+IF(X12=17,34)+IF(X12=18,33)+IF(X12=19,32)+IF(X12=20,31)+IF(X12=21,30)+IF(X12=22,29)+IF(X12=23,28)+IF(X12=24,27)+IF(X12=25,26)+IF(X12=26,25)+IF(X12=27,24)+IF(X12=28,23)+IF(X12=29,22)+IF(X12=30,21)+IF(X12=31,20)+IF(X12=32,19)+IF(X12=33,18)+IF(X12=34,17)+IF(X12=35,16)+IF(X12=36,15)+IF(X12=37,14)+IF(X12=38,13)+IF(X12=39,12)+IF(X12=40,11)+IF(X12=41,10)+IF(X12=42,9)+IF(X12=43,8)+IF(X12=44,7)+IF(X12=45,6)+IF(X12=46,5)+IF(X12=47,4)+IF(X12=48,3)+IF(X12=49,2)+IF(X12=50,1))</f>
        <v>0</v>
      </c>
      <c r="X12" s="13"/>
      <c r="Y12" s="8">
        <f>IF(G12="X",0,H12)+IF(J12="X",0,K12)+IF(M12="X",0,N12)+IF(P12="X",0,Q12)+IF(S12="X",0,T12)+IF(V12="X",0,W12)</f>
        <v>159</v>
      </c>
      <c r="Z12" s="13">
        <f>IF(G12="X",0,I12)+IF(J12="X",0,L12)+IF(M12="X",0,O12)+IF(P12="X",0,R12)+IF(S12="X",0,U12)+IF(V12="X",0,X12)</f>
        <v>45</v>
      </c>
      <c r="AA12" s="13"/>
      <c r="AC12" s="390" t="s">
        <v>149</v>
      </c>
      <c r="AD12" s="390"/>
      <c r="AE12" s="390"/>
      <c r="AF12" s="390"/>
      <c r="AG12" s="390"/>
      <c r="AH12" s="390"/>
      <c r="AI12" s="390"/>
      <c r="AJ12" s="390"/>
      <c r="AK12" s="390"/>
      <c r="AL12" s="390"/>
      <c r="AM12" s="390"/>
      <c r="AN12" s="390"/>
      <c r="AO12" s="390"/>
      <c r="AP12" s="390"/>
      <c r="AQ12" s="390"/>
    </row>
    <row r="13" spans="1:77" ht="18" customHeight="1" x14ac:dyDescent="0.25">
      <c r="B13" s="328" t="s">
        <v>55</v>
      </c>
      <c r="C13" s="28" t="s">
        <v>189</v>
      </c>
      <c r="D13" s="28" t="s">
        <v>33</v>
      </c>
      <c r="E13" s="11" t="s">
        <v>193</v>
      </c>
      <c r="F13" s="41">
        <v>1360</v>
      </c>
      <c r="G13" s="318" t="s">
        <v>140</v>
      </c>
      <c r="H13" s="319">
        <f>IF(I13&gt;$J$80,0,IF(I13=1,50)+IF(I13=2,49)+IF(I13=3,48)+IF(I13=4,47)+IF(I13=5,46)+IF(I13=6,45)+IF(I13=7,44)+IF(I13=8,43)+IF(I13=9,42)+IF(I13=10,41)+IF(I13=11,40)+IF(I13=12,39)+IF(I13=13,38)+IF(I13=14,37)+IF(I13=15,36)+IF(I13=16,35)+IF(I13=17,34)+IF(I13=18,33)+IF(I13=19,32)+IF(I13=20,31)+IF(I13=21,30)+IF(I13=22,29)+IF(I13=23,28)+IF(I13=24,27)+IF(I13=25,26)+IF(I13=26,25)+IF(I13=27,24)+IF(I13=28,23)+IF(I13=29,22)+IF(I13=30,21)+IF(I13=31,20)+IF(I13=32,19)+IF(I13=33,18)+IF(I13=34,17)+IF(I13=35,16)+IF(I13=36,15)+IF(I13=37,14)+IF(I13=38,13)+IF(I13=39,12)+IF(I13=40,11)+IF(I13=41,10)+IF(I13=42,9)+IF(I13=43,8)+IF(I13=44,7)+IF(I13=45,6)+IF(I13=46,5)+IF(I13=47,4)+IF(I13=48,3)+IF(I13=49,2)+IF(I13=50,1))</f>
        <v>0</v>
      </c>
      <c r="I13" s="320">
        <v>41</v>
      </c>
      <c r="J13" s="318"/>
      <c r="K13" s="53">
        <f>IF(L13&gt;$M$80,0,IF(L13=1,50)+IF(L13=2,49)+IF(L13=3,48)+IF(L13=4,47)+IF(L13=5,46)+IF(L13=6,45)+IF(L13=7,44)+IF(L13=8,43)+IF(L13=9,42)+IF(L13=10,41)+IF(L13=11,40)+IF(L13=12,39)+IF(L13=13,38)+IF(L13=14,37)+IF(L13=15,36)+IF(L13=16,35)+IF(L13=17,34)+IF(L13=18,33)+IF(L13=19,32)+IF(L13=20,31)+IF(L13=21,30)+IF(L13=22,29)+IF(L13=23,28)+IF(L13=24,27)+IF(L13=25,26)+IF(L13=26,25)+IF(L13=27,24)+IF(L13=28,23)+IF(L13=29,22)+IF(L13=30,21)+IF(L13=31,20)+IF(L13=32,19)+IF(L13=33,18)+IF(L13=34,17)+IF(L13=35,16)+IF(L13=36,15)+IF(L13=37,14)+IF(L13=38,13)+IF(L13=39,12)+IF(L13=40,11)+IF(L13=41,10)+IF(L13=42,9)+IF(L13=43,8)+IF(L13=44,7)+IF(L13=45,6)+IF(L13=46,5)+IF(L13=47,4)+IF(L13=48,3)+IF(L13=49,2)+IF(L13=50,1))</f>
        <v>34</v>
      </c>
      <c r="L13" s="13">
        <v>17</v>
      </c>
      <c r="M13" s="318"/>
      <c r="N13" s="53">
        <f>IF(O13&gt;$P$80,0,IF(O13=1,50)+IF(O13=2,49)+IF(O13=3,48)+IF(O13=4,47)+IF(O13=5,46)+IF(O13=6,45)+IF(O13=7,44)+IF(O13=8,43)+IF(O13=9,42)+IF(O13=10,41)+IF(O13=11,40)+IF(O13=12,39)+IF(O13=13,38)+IF(O13=14,37)+IF(O13=15,36)+IF(O13=16,35)+IF(O13=17,34)+IF(O13=18,33)+IF(O13=19,32)+IF(O13=20,31)+IF(O13=21,30)+IF(O13=22,29)+IF(O13=23,28)+IF(O13=24,27)+IF(O13=25,26)+IF(O13=26,25)+IF(O13=27,24)+IF(O13=28,23)+IF(O13=29,22)+IF(O13=30,21)+IF(O13=31,20)+IF(O13=32,19)+IF(O13=33,18)+IF(O13=34,17)+IF(O13=35,16)+IF(O13=36,15)+IF(O13=37,14)+IF(O13=38,13)+IF(O13=39,12)+IF(O13=40,11)+IF(O13=41,10)+IF(O13=42,9)+IF(O13=43,8)+IF(O13=44,7)+IF(O13=45,6)+IF(O13=46,5)+IF(O13=47,4)+IF(O13=48,3)+IF(O13=49,2)+IF(O13=50,1))</f>
        <v>36</v>
      </c>
      <c r="O13" s="13">
        <v>15</v>
      </c>
      <c r="P13" s="318"/>
      <c r="Q13" s="53">
        <f>IF(R13&gt;$S$80,0,IF(R13=1,50)+IF(R13=2,49)+IF(R13=3,48)+IF(R13=4,47)+IF(R13=5,46)+IF(R13=6,45)+IF(R13=7,44)+IF(R13=8,43)+IF(R13=9,42)+IF(R13=10,41)+IF(R13=11,40)+IF(R13=12,39)+IF(R13=13,38)+IF(R13=14,37)+IF(R13=15,36)+IF(R13=16,35)+IF(R13=17,34)+IF(R13=18,33)+IF(R13=19,32)+IF(R13=20,31)+IF(R13=21,30)+IF(R13=22,29)+IF(R13=23,28)+IF(R13=24,27)+IF(R13=25,26)+IF(R13=26,25)+IF(R13=27,24)+IF(R13=28,23)+IF(R13=29,22)+IF(R13=30,21)+IF(R13=31,20)+IF(R13=32,19)+IF(R13=33,18)+IF(R13=34,17)+IF(R13=35,16)+IF(R13=36,15)+IF(R13=37,14)+IF(R13=38,13)+IF(R13=39,12)+IF(R13=40,11)+IF(R13=41,10)+IF(R13=42,9)+IF(R13=43,8)+IF(R13=44,7)+IF(R13=45,6)+IF(R13=46,5)+IF(R13=47,4)+IF(R13=48,3)+IF(R13=49,2)+IF(R13=50,1))</f>
        <v>36</v>
      </c>
      <c r="R13" s="13">
        <v>15</v>
      </c>
      <c r="S13" s="318"/>
      <c r="T13" s="53">
        <f>IF(U13&gt;$V$80,0,IF(U13=1,50)+IF(U13=2,49)+IF(U13=3,48)+IF(U13=4,47)+IF(U13=5,46)+IF(U13=6,45)+IF(U13=7,44)+IF(U13=8,43)+IF(U13=9,42)+IF(U13=10,41)+IF(U13=11,40)+IF(U13=12,39)+IF(U13=13,38)+IF(U13=14,37)+IF(U13=15,36)+IF(U13=16,35)+IF(U13=17,34)+IF(U13=18,33)+IF(U13=19,32)+IF(U13=20,31)+IF(U13=21,30)+IF(U13=22,29)+IF(U13=23,28)+IF(U13=24,27)+IF(U13=25,26)+IF(U13=26,25)+IF(U13=27,24)+IF(U13=28,23)+IF(U13=29,22)+IF(U13=30,21)+IF(U13=31,20)+IF(U13=32,19)+IF(U13=33,18)+IF(U13=34,17)+IF(U13=35,16)+IF(U13=36,15)+IF(U13=37,14)+IF(U13=38,13)+IF(U13=39,12)+IF(U13=40,11)+IF(U13=41,10)+IF(U13=42,9)+IF(U13=43,8)+IF(U13=44,7)+IF(U13=45,6)+IF(U13=46,5)+IF(U13=47,4)+IF(U13=48,3)+IF(U13=49,2)+IF(U13=50,1))</f>
        <v>50</v>
      </c>
      <c r="U13" s="13">
        <v>1</v>
      </c>
      <c r="V13" s="318"/>
      <c r="W13" s="53">
        <f>IF(X13&gt;$Y$80,0,IF(X13=1,50)+IF(X13=2,49)+IF(X13=3,48)+IF(X13=4,47)+IF(X13=5,46)+IF(X13=6,45)+IF(X13=7,44)+IF(X13=8,43)+IF(X13=9,42)+IF(X13=10,41)+IF(X13=11,40)+IF(X13=12,39)+IF(X13=13,38)+IF(X13=14,37)+IF(X13=15,36)+IF(X13=16,35)+IF(X13=17,34)+IF(X13=18,33)+IF(X13=19,32)+IF(X13=20,31)+IF(X13=21,30)+IF(X13=22,29)+IF(X13=23,28)+IF(X13=24,27)+IF(X13=25,26)+IF(X13=26,25)+IF(X13=27,24)+IF(X13=28,23)+IF(X13=29,22)+IF(X13=30,21)+IF(X13=31,20)+IF(X13=32,19)+IF(X13=33,18)+IF(X13=34,17)+IF(X13=35,16)+IF(X13=36,15)+IF(X13=37,14)+IF(X13=38,13)+IF(X13=39,12)+IF(X13=40,11)+IF(X13=41,10)+IF(X13=42,9)+IF(X13=43,8)+IF(X13=44,7)+IF(X13=45,6)+IF(X13=46,5)+IF(X13=47,4)+IF(X13=48,3)+IF(X13=49,2)+IF(X13=50,1))</f>
        <v>0</v>
      </c>
      <c r="X13" s="13"/>
      <c r="Y13" s="8">
        <f>IF(G13="X",0,H13)+IF(J13="X",0,K13)+IF(M13="X",0,N13)+IF(P13="X",0,Q13)+IF(S13="X",0,T13)+IF(V13="X",0,W13)</f>
        <v>156</v>
      </c>
      <c r="Z13" s="13">
        <f>IF(G13="X",0,I13)+IF(J13="X",0,L13)+IF(M13="X",0,O13)+IF(P13="X",0,R13)+IF(S13="X",0,U13)+IF(V13="X",0,X13)</f>
        <v>48</v>
      </c>
      <c r="AA13" s="13"/>
      <c r="AC13" s="390" t="s">
        <v>151</v>
      </c>
      <c r="AD13" s="390"/>
      <c r="AE13" s="390"/>
      <c r="AF13" s="390"/>
      <c r="AG13" s="390"/>
      <c r="AH13" s="390"/>
      <c r="AI13" s="390"/>
      <c r="AJ13" s="390"/>
      <c r="AK13" s="390"/>
      <c r="AL13" s="390"/>
      <c r="AM13" s="390"/>
      <c r="AN13" s="390"/>
      <c r="AO13" s="390"/>
      <c r="AP13" s="390"/>
      <c r="AQ13" s="390"/>
    </row>
    <row r="14" spans="1:77" ht="18" customHeight="1" x14ac:dyDescent="0.25">
      <c r="B14" s="328" t="s">
        <v>56</v>
      </c>
      <c r="C14" s="28" t="s">
        <v>171</v>
      </c>
      <c r="D14" s="27" t="s">
        <v>170</v>
      </c>
      <c r="E14" s="12"/>
      <c r="F14" s="41">
        <v>1301</v>
      </c>
      <c r="G14" s="318" t="s">
        <v>140</v>
      </c>
      <c r="H14" s="319">
        <f>IF(I14&gt;$J$80,0,IF(I14=1,50)+IF(I14=2,49)+IF(I14=3,48)+IF(I14=4,47)+IF(I14=5,46)+IF(I14=6,45)+IF(I14=7,44)+IF(I14=8,43)+IF(I14=9,42)+IF(I14=10,41)+IF(I14=11,40)+IF(I14=12,39)+IF(I14=13,38)+IF(I14=14,37)+IF(I14=15,36)+IF(I14=16,35)+IF(I14=17,34)+IF(I14=18,33)+IF(I14=19,32)+IF(I14=20,31)+IF(I14=21,30)+IF(I14=22,29)+IF(I14=23,28)+IF(I14=24,27)+IF(I14=25,26)+IF(I14=26,25)+IF(I14=27,24)+IF(I14=28,23)+IF(I14=29,22)+IF(I14=30,21)+IF(I14=31,20)+IF(I14=32,19)+IF(I14=33,18)+IF(I14=34,17)+IF(I14=35,16)+IF(I14=36,15)+IF(I14=37,14)+IF(I14=38,13)+IF(I14=39,12)+IF(I14=40,11)+IF(I14=41,10)+IF(I14=42,9)+IF(I14=43,8)+IF(I14=44,7)+IF(I14=45,6)+IF(I14=46,5)+IF(I14=47,4)+IF(I14=48,3)+IF(I14=49,2)+IF(I14=50,1))</f>
        <v>29</v>
      </c>
      <c r="I14" s="320">
        <v>22</v>
      </c>
      <c r="J14" s="318"/>
      <c r="K14" s="53">
        <f>IF(L14&gt;$M$80,0,IF(L14=1,50)+IF(L14=2,49)+IF(L14=3,48)+IF(L14=4,47)+IF(L14=5,46)+IF(L14=6,45)+IF(L14=7,44)+IF(L14=8,43)+IF(L14=9,42)+IF(L14=10,41)+IF(L14=11,40)+IF(L14=12,39)+IF(L14=13,38)+IF(L14=14,37)+IF(L14=15,36)+IF(L14=16,35)+IF(L14=17,34)+IF(L14=18,33)+IF(L14=19,32)+IF(L14=20,31)+IF(L14=21,30)+IF(L14=22,29)+IF(L14=23,28)+IF(L14=24,27)+IF(L14=25,26)+IF(L14=26,25)+IF(L14=27,24)+IF(L14=28,23)+IF(L14=29,22)+IF(L14=30,21)+IF(L14=31,20)+IF(L14=32,19)+IF(L14=33,18)+IF(L14=34,17)+IF(L14=35,16)+IF(L14=36,15)+IF(L14=37,14)+IF(L14=38,13)+IF(L14=39,12)+IF(L14=40,11)+IF(L14=41,10)+IF(L14=42,9)+IF(L14=43,8)+IF(L14=44,7)+IF(L14=45,6)+IF(L14=46,5)+IF(L14=47,4)+IF(L14=48,3)+IF(L14=49,2)+IF(L14=50,1))</f>
        <v>35</v>
      </c>
      <c r="L14" s="13">
        <v>16</v>
      </c>
      <c r="M14" s="318"/>
      <c r="N14" s="53">
        <f>IF(O14&gt;$P$80,0,IF(O14=1,50)+IF(O14=2,49)+IF(O14=3,48)+IF(O14=4,47)+IF(O14=5,46)+IF(O14=6,45)+IF(O14=7,44)+IF(O14=8,43)+IF(O14=9,42)+IF(O14=10,41)+IF(O14=11,40)+IF(O14=12,39)+IF(O14=13,38)+IF(O14=14,37)+IF(O14=15,36)+IF(O14=16,35)+IF(O14=17,34)+IF(O14=18,33)+IF(O14=19,32)+IF(O14=20,31)+IF(O14=21,30)+IF(O14=22,29)+IF(O14=23,28)+IF(O14=24,27)+IF(O14=25,26)+IF(O14=26,25)+IF(O14=27,24)+IF(O14=28,23)+IF(O14=29,22)+IF(O14=30,21)+IF(O14=31,20)+IF(O14=32,19)+IF(O14=33,18)+IF(O14=34,17)+IF(O14=35,16)+IF(O14=36,15)+IF(O14=37,14)+IF(O14=38,13)+IF(O14=39,12)+IF(O14=40,11)+IF(O14=41,10)+IF(O14=42,9)+IF(O14=43,8)+IF(O14=44,7)+IF(O14=45,6)+IF(O14=46,5)+IF(O14=47,4)+IF(O14=48,3)+IF(O14=49,2)+IF(O14=50,1))</f>
        <v>46</v>
      </c>
      <c r="O14" s="13">
        <v>5</v>
      </c>
      <c r="P14" s="318"/>
      <c r="Q14" s="53">
        <f>IF(R14&gt;$S$80,0,IF(R14=1,50)+IF(R14=2,49)+IF(R14=3,48)+IF(R14=4,47)+IF(R14=5,46)+IF(R14=6,45)+IF(R14=7,44)+IF(R14=8,43)+IF(R14=9,42)+IF(R14=10,41)+IF(R14=11,40)+IF(R14=12,39)+IF(R14=13,38)+IF(R14=14,37)+IF(R14=15,36)+IF(R14=16,35)+IF(R14=17,34)+IF(R14=18,33)+IF(R14=19,32)+IF(R14=20,31)+IF(R14=21,30)+IF(R14=22,29)+IF(R14=23,28)+IF(R14=24,27)+IF(R14=25,26)+IF(R14=26,25)+IF(R14=27,24)+IF(R14=28,23)+IF(R14=29,22)+IF(R14=30,21)+IF(R14=31,20)+IF(R14=32,19)+IF(R14=33,18)+IF(R14=34,17)+IF(R14=35,16)+IF(R14=36,15)+IF(R14=37,14)+IF(R14=38,13)+IF(R14=39,12)+IF(R14=40,11)+IF(R14=41,10)+IF(R14=42,9)+IF(R14=43,8)+IF(R14=44,7)+IF(R14=45,6)+IF(R14=46,5)+IF(R14=47,4)+IF(R14=48,3)+IF(R14=49,2)+IF(R14=50,1))</f>
        <v>42</v>
      </c>
      <c r="R14" s="13">
        <v>9</v>
      </c>
      <c r="S14" s="318"/>
      <c r="T14" s="53">
        <f>IF(U14&gt;$V$80,0,IF(U14=1,50)+IF(U14=2,49)+IF(U14=3,48)+IF(U14=4,47)+IF(U14=5,46)+IF(U14=6,45)+IF(U14=7,44)+IF(U14=8,43)+IF(U14=9,42)+IF(U14=10,41)+IF(U14=11,40)+IF(U14=12,39)+IF(U14=13,38)+IF(U14=14,37)+IF(U14=15,36)+IF(U14=16,35)+IF(U14=17,34)+IF(U14=18,33)+IF(U14=19,32)+IF(U14=20,31)+IF(U14=21,30)+IF(U14=22,29)+IF(U14=23,28)+IF(U14=24,27)+IF(U14=25,26)+IF(U14=26,25)+IF(U14=27,24)+IF(U14=28,23)+IF(U14=29,22)+IF(U14=30,21)+IF(U14=31,20)+IF(U14=32,19)+IF(U14=33,18)+IF(U14=34,17)+IF(U14=35,16)+IF(U14=36,15)+IF(U14=37,14)+IF(U14=38,13)+IF(U14=39,12)+IF(U14=40,11)+IF(U14=41,10)+IF(U14=42,9)+IF(U14=43,8)+IF(U14=44,7)+IF(U14=45,6)+IF(U14=46,5)+IF(U14=47,4)+IF(U14=48,3)+IF(U14=49,2)+IF(U14=50,1))</f>
        <v>32</v>
      </c>
      <c r="U14" s="13">
        <v>19</v>
      </c>
      <c r="V14" s="318"/>
      <c r="W14" s="53">
        <f>IF(X14&gt;$Y$80,0,IF(X14=1,50)+IF(X14=2,49)+IF(X14=3,48)+IF(X14=4,47)+IF(X14=5,46)+IF(X14=6,45)+IF(X14=7,44)+IF(X14=8,43)+IF(X14=9,42)+IF(X14=10,41)+IF(X14=11,40)+IF(X14=12,39)+IF(X14=13,38)+IF(X14=14,37)+IF(X14=15,36)+IF(X14=16,35)+IF(X14=17,34)+IF(X14=18,33)+IF(X14=19,32)+IF(X14=20,31)+IF(X14=21,30)+IF(X14=22,29)+IF(X14=23,28)+IF(X14=24,27)+IF(X14=25,26)+IF(X14=26,25)+IF(X14=27,24)+IF(X14=28,23)+IF(X14=29,22)+IF(X14=30,21)+IF(X14=31,20)+IF(X14=32,19)+IF(X14=33,18)+IF(X14=34,17)+IF(X14=35,16)+IF(X14=36,15)+IF(X14=37,14)+IF(X14=38,13)+IF(X14=39,12)+IF(X14=40,11)+IF(X14=41,10)+IF(X14=42,9)+IF(X14=43,8)+IF(X14=44,7)+IF(X14=45,6)+IF(X14=46,5)+IF(X14=47,4)+IF(X14=48,3)+IF(X14=49,2)+IF(X14=50,1))</f>
        <v>0</v>
      </c>
      <c r="X14" s="13"/>
      <c r="Y14" s="8">
        <f>IF(G14="X",0,H14)+IF(J14="X",0,K14)+IF(M14="X",0,N14)+IF(P14="X",0,Q14)+IF(S14="X",0,T14)+IF(V14="X",0,W14)</f>
        <v>155</v>
      </c>
      <c r="Z14" s="13">
        <f>IF(G14="X",0,I14)+IF(J14="X",0,L14)+IF(M14="X",0,O14)+IF(P14="X",0,R14)+IF(S14="X",0,U14)+IF(V14="X",0,X14)</f>
        <v>49</v>
      </c>
      <c r="AA14" s="13"/>
      <c r="AC14" s="390" t="s">
        <v>152</v>
      </c>
      <c r="AD14" s="390"/>
      <c r="AE14" s="390"/>
      <c r="AF14" s="390"/>
      <c r="AG14" s="390"/>
      <c r="AH14" s="390"/>
      <c r="AI14" s="390"/>
      <c r="AJ14" s="390"/>
      <c r="AK14" s="390"/>
      <c r="AL14" s="390"/>
      <c r="AM14" s="390"/>
      <c r="AN14" s="390"/>
      <c r="AO14" s="390"/>
      <c r="AP14" s="390"/>
      <c r="AQ14" s="390"/>
    </row>
    <row r="15" spans="1:77" ht="18" customHeight="1" x14ac:dyDescent="0.25">
      <c r="B15" s="328" t="s">
        <v>57</v>
      </c>
      <c r="C15" s="27" t="s">
        <v>39</v>
      </c>
      <c r="D15" s="7" t="s">
        <v>7</v>
      </c>
      <c r="E15" s="9"/>
      <c r="F15" s="41">
        <v>1333</v>
      </c>
      <c r="G15" s="318"/>
      <c r="H15" s="53">
        <f>IF(I15&gt;$J$80,0,IF(I15=1,50)+IF(I15=2,49)+IF(I15=3,48)+IF(I15=4,47)+IF(I15=5,46)+IF(I15=6,45)+IF(I15=7,44)+IF(I15=8,43)+IF(I15=9,42)+IF(I15=10,41)+IF(I15=11,40)+IF(I15=12,39)+IF(I15=13,38)+IF(I15=14,37)+IF(I15=15,36)+IF(I15=16,35)+IF(I15=17,34)+IF(I15=18,33)+IF(I15=19,32)+IF(I15=20,31)+IF(I15=21,30)+IF(I15=22,29)+IF(I15=23,28)+IF(I15=24,27)+IF(I15=25,26)+IF(I15=26,25)+IF(I15=27,24)+IF(I15=28,23)+IF(I15=29,22)+IF(I15=30,21)+IF(I15=31,20)+IF(I15=32,19)+IF(I15=33,18)+IF(I15=34,17)+IF(I15=35,16)+IF(I15=36,15)+IF(I15=37,14)+IF(I15=38,13)+IF(I15=39,12)+IF(I15=40,11)+IF(I15=41,10)+IF(I15=42,9)+IF(I15=43,8)+IF(I15=44,7)+IF(I15=45,6)+IF(I15=46,5)+IF(I15=47,4)+IF(I15=48,3)+IF(I15=49,2)+IF(I15=50,1))</f>
        <v>33</v>
      </c>
      <c r="I15" s="13">
        <v>18</v>
      </c>
      <c r="J15" s="318" t="s">
        <v>140</v>
      </c>
      <c r="K15" s="319">
        <f>IF(L15&gt;$M$80,0,IF(L15=1,50)+IF(L15=2,49)+IF(L15=3,48)+IF(L15=4,47)+IF(L15=5,46)+IF(L15=6,45)+IF(L15=7,44)+IF(L15=8,43)+IF(L15=9,42)+IF(L15=10,41)+IF(L15=11,40)+IF(L15=12,39)+IF(L15=13,38)+IF(L15=14,37)+IF(L15=15,36)+IF(L15=16,35)+IF(L15=17,34)+IF(L15=18,33)+IF(L15=19,32)+IF(L15=20,31)+IF(L15=21,30)+IF(L15=22,29)+IF(L15=23,28)+IF(L15=24,27)+IF(L15=25,26)+IF(L15=26,25)+IF(L15=27,24)+IF(L15=28,23)+IF(L15=29,22)+IF(L15=30,21)+IF(L15=31,20)+IF(L15=32,19)+IF(L15=33,18)+IF(L15=34,17)+IF(L15=35,16)+IF(L15=36,15)+IF(L15=37,14)+IF(L15=38,13)+IF(L15=39,12)+IF(L15=40,11)+IF(L15=41,10)+IF(L15=42,9)+IF(L15=43,8)+IF(L15=44,7)+IF(L15=45,6)+IF(L15=46,5)+IF(L15=47,4)+IF(L15=48,3)+IF(L15=49,2)+IF(L15=50,1))</f>
        <v>0</v>
      </c>
      <c r="L15" s="320">
        <v>35</v>
      </c>
      <c r="M15" s="318"/>
      <c r="N15" s="53">
        <f>IF(O15&gt;$P$80,0,IF(O15=1,50)+IF(O15=2,49)+IF(O15=3,48)+IF(O15=4,47)+IF(O15=5,46)+IF(O15=6,45)+IF(O15=7,44)+IF(O15=8,43)+IF(O15=9,42)+IF(O15=10,41)+IF(O15=11,40)+IF(O15=12,39)+IF(O15=13,38)+IF(O15=14,37)+IF(O15=15,36)+IF(O15=16,35)+IF(O15=17,34)+IF(O15=18,33)+IF(O15=19,32)+IF(O15=20,31)+IF(O15=21,30)+IF(O15=22,29)+IF(O15=23,28)+IF(O15=24,27)+IF(O15=25,26)+IF(O15=26,25)+IF(O15=27,24)+IF(O15=28,23)+IF(O15=29,22)+IF(O15=30,21)+IF(O15=31,20)+IF(O15=32,19)+IF(O15=33,18)+IF(O15=34,17)+IF(O15=35,16)+IF(O15=36,15)+IF(O15=37,14)+IF(O15=38,13)+IF(O15=39,12)+IF(O15=40,11)+IF(O15=41,10)+IF(O15=42,9)+IF(O15=43,8)+IF(O15=44,7)+IF(O15=45,6)+IF(O15=46,5)+IF(O15=47,4)+IF(O15=48,3)+IF(O15=49,2)+IF(O15=50,1))</f>
        <v>38</v>
      </c>
      <c r="O15" s="13">
        <v>13</v>
      </c>
      <c r="P15" s="318"/>
      <c r="Q15" s="53">
        <f>IF(R15&gt;$S$80,0,IF(R15=1,50)+IF(R15=2,49)+IF(R15=3,48)+IF(R15=4,47)+IF(R15=5,46)+IF(R15=6,45)+IF(R15=7,44)+IF(R15=8,43)+IF(R15=9,42)+IF(R15=10,41)+IF(R15=11,40)+IF(R15=12,39)+IF(R15=13,38)+IF(R15=14,37)+IF(R15=15,36)+IF(R15=16,35)+IF(R15=17,34)+IF(R15=18,33)+IF(R15=19,32)+IF(R15=20,31)+IF(R15=21,30)+IF(R15=22,29)+IF(R15=23,28)+IF(R15=24,27)+IF(R15=25,26)+IF(R15=26,25)+IF(R15=27,24)+IF(R15=28,23)+IF(R15=29,22)+IF(R15=30,21)+IF(R15=31,20)+IF(R15=32,19)+IF(R15=33,18)+IF(R15=34,17)+IF(R15=35,16)+IF(R15=36,15)+IF(R15=37,14)+IF(R15=38,13)+IF(R15=39,12)+IF(R15=40,11)+IF(R15=41,10)+IF(R15=42,9)+IF(R15=43,8)+IF(R15=44,7)+IF(R15=45,6)+IF(R15=46,5)+IF(R15=47,4)+IF(R15=48,3)+IF(R15=49,2)+IF(R15=50,1))</f>
        <v>31</v>
      </c>
      <c r="R15" s="13">
        <v>20</v>
      </c>
      <c r="S15" s="318"/>
      <c r="T15" s="53">
        <f>IF(U15&gt;$V$80,0,IF(U15=1,50)+IF(U15=2,49)+IF(U15=3,48)+IF(U15=4,47)+IF(U15=5,46)+IF(U15=6,45)+IF(U15=7,44)+IF(U15=8,43)+IF(U15=9,42)+IF(U15=10,41)+IF(U15=11,40)+IF(U15=12,39)+IF(U15=13,38)+IF(U15=14,37)+IF(U15=15,36)+IF(U15=16,35)+IF(U15=17,34)+IF(U15=18,33)+IF(U15=19,32)+IF(U15=20,31)+IF(U15=21,30)+IF(U15=22,29)+IF(U15=23,28)+IF(U15=24,27)+IF(U15=25,26)+IF(U15=26,25)+IF(U15=27,24)+IF(U15=28,23)+IF(U15=29,22)+IF(U15=30,21)+IF(U15=31,20)+IF(U15=32,19)+IF(U15=33,18)+IF(U15=34,17)+IF(U15=35,16)+IF(U15=36,15)+IF(U15=37,14)+IF(U15=38,13)+IF(U15=39,12)+IF(U15=40,11)+IF(U15=41,10)+IF(U15=42,9)+IF(U15=43,8)+IF(U15=44,7)+IF(U15=45,6)+IF(U15=46,5)+IF(U15=47,4)+IF(U15=48,3)+IF(U15=49,2)+IF(U15=50,1))</f>
        <v>47</v>
      </c>
      <c r="U15" s="13">
        <v>4</v>
      </c>
      <c r="V15" s="318"/>
      <c r="W15" s="53">
        <f>IF(X15&gt;$Y$80,0,IF(X15=1,50)+IF(X15=2,49)+IF(X15=3,48)+IF(X15=4,47)+IF(X15=5,46)+IF(X15=6,45)+IF(X15=7,44)+IF(X15=8,43)+IF(X15=9,42)+IF(X15=10,41)+IF(X15=11,40)+IF(X15=12,39)+IF(X15=13,38)+IF(X15=14,37)+IF(X15=15,36)+IF(X15=16,35)+IF(X15=17,34)+IF(X15=18,33)+IF(X15=19,32)+IF(X15=20,31)+IF(X15=21,30)+IF(X15=22,29)+IF(X15=23,28)+IF(X15=24,27)+IF(X15=25,26)+IF(X15=26,25)+IF(X15=27,24)+IF(X15=28,23)+IF(X15=29,22)+IF(X15=30,21)+IF(X15=31,20)+IF(X15=32,19)+IF(X15=33,18)+IF(X15=34,17)+IF(X15=35,16)+IF(X15=36,15)+IF(X15=37,14)+IF(X15=38,13)+IF(X15=39,12)+IF(X15=40,11)+IF(X15=41,10)+IF(X15=42,9)+IF(X15=43,8)+IF(X15=44,7)+IF(X15=45,6)+IF(X15=46,5)+IF(X15=47,4)+IF(X15=48,3)+IF(X15=49,2)+IF(X15=50,1))</f>
        <v>0</v>
      </c>
      <c r="X15" s="13"/>
      <c r="Y15" s="8">
        <f>IF(G15="X",0,H15)+IF(J15="X",0,K15)+IF(M15="X",0,N15)+IF(P15="X",0,Q15)+IF(S15="X",0,T15)+IF(V15="X",0,W15)</f>
        <v>149</v>
      </c>
      <c r="Z15" s="13">
        <f>IF(G15="X",0,I15)+IF(J15="X",0,L15)+IF(M15="X",0,O15)+IF(P15="X",0,R15)+IF(S15="X",0,U15)+IF(V15="X",0,X15)</f>
        <v>55</v>
      </c>
      <c r="AA15" s="13"/>
      <c r="AC15" s="390" t="s">
        <v>199</v>
      </c>
      <c r="AD15" s="390"/>
      <c r="AE15" s="390"/>
      <c r="AF15" s="390"/>
      <c r="AG15" s="390"/>
      <c r="AH15" s="390"/>
      <c r="AI15" s="390"/>
      <c r="AJ15" s="390"/>
      <c r="AK15" s="390"/>
      <c r="AL15" s="390"/>
      <c r="AM15" s="390"/>
      <c r="AN15" s="390"/>
      <c r="AO15" s="390"/>
      <c r="AP15" s="390"/>
      <c r="AQ15" s="390"/>
    </row>
    <row r="16" spans="1:77" ht="18" customHeight="1" x14ac:dyDescent="0.25">
      <c r="B16" s="328" t="s">
        <v>58</v>
      </c>
      <c r="C16" s="27" t="s">
        <v>137</v>
      </c>
      <c r="D16" s="7" t="s">
        <v>37</v>
      </c>
      <c r="E16" s="10"/>
      <c r="F16" s="41">
        <v>1267</v>
      </c>
      <c r="G16" s="318"/>
      <c r="H16" s="53">
        <f>IF(I16&gt;$J$80,0,IF(I16=1,50)+IF(I16=2,49)+IF(I16=3,48)+IF(I16=4,47)+IF(I16=5,46)+IF(I16=6,45)+IF(I16=7,44)+IF(I16=8,43)+IF(I16=9,42)+IF(I16=10,41)+IF(I16=11,40)+IF(I16=12,39)+IF(I16=13,38)+IF(I16=14,37)+IF(I16=15,36)+IF(I16=16,35)+IF(I16=17,34)+IF(I16=18,33)+IF(I16=19,32)+IF(I16=20,31)+IF(I16=21,30)+IF(I16=22,29)+IF(I16=23,28)+IF(I16=24,27)+IF(I16=25,26)+IF(I16=26,25)+IF(I16=27,24)+IF(I16=28,23)+IF(I16=29,22)+IF(I16=30,21)+IF(I16=31,20)+IF(I16=32,19)+IF(I16=33,18)+IF(I16=34,17)+IF(I16=35,16)+IF(I16=36,15)+IF(I16=37,14)+IF(I16=38,13)+IF(I16=39,12)+IF(I16=40,11)+IF(I16=41,10)+IF(I16=42,9)+IF(I16=43,8)+IF(I16=44,7)+IF(I16=45,6)+IF(I16=46,5)+IF(I16=47,4)+IF(I16=48,3)+IF(I16=49,2)+IF(I16=50,1))</f>
        <v>20</v>
      </c>
      <c r="I16" s="13">
        <v>31</v>
      </c>
      <c r="J16" s="318"/>
      <c r="K16" s="53">
        <f>IF(L16&gt;$M$80,0,IF(L16=1,50)+IF(L16=2,49)+IF(L16=3,48)+IF(L16=4,47)+IF(L16=5,46)+IF(L16=6,45)+IF(L16=7,44)+IF(L16=8,43)+IF(L16=9,42)+IF(L16=10,41)+IF(L16=11,40)+IF(L16=12,39)+IF(L16=13,38)+IF(L16=14,37)+IF(L16=15,36)+IF(L16=16,35)+IF(L16=17,34)+IF(L16=18,33)+IF(L16=19,32)+IF(L16=20,31)+IF(L16=21,30)+IF(L16=22,29)+IF(L16=23,28)+IF(L16=24,27)+IF(L16=25,26)+IF(L16=26,25)+IF(L16=27,24)+IF(L16=28,23)+IF(L16=29,22)+IF(L16=30,21)+IF(L16=31,20)+IF(L16=32,19)+IF(L16=33,18)+IF(L16=34,17)+IF(L16=35,16)+IF(L16=36,15)+IF(L16=37,14)+IF(L16=38,13)+IF(L16=39,12)+IF(L16=40,11)+IF(L16=41,10)+IF(L16=42,9)+IF(L16=43,8)+IF(L16=44,7)+IF(L16=45,6)+IF(L16=46,5)+IF(L16=47,4)+IF(L16=48,3)+IF(L16=49,2)+IF(L16=50,1))</f>
        <v>49</v>
      </c>
      <c r="L16" s="13">
        <v>2</v>
      </c>
      <c r="M16" s="318"/>
      <c r="N16" s="53">
        <f>IF(O16&gt;$P$80,0,IF(O16=1,50)+IF(O16=2,49)+IF(O16=3,48)+IF(O16=4,47)+IF(O16=5,46)+IF(O16=6,45)+IF(O16=7,44)+IF(O16=8,43)+IF(O16=9,42)+IF(O16=10,41)+IF(O16=11,40)+IF(O16=12,39)+IF(O16=13,38)+IF(O16=14,37)+IF(O16=15,36)+IF(O16=16,35)+IF(O16=17,34)+IF(O16=18,33)+IF(O16=19,32)+IF(O16=20,31)+IF(O16=21,30)+IF(O16=22,29)+IF(O16=23,28)+IF(O16=24,27)+IF(O16=25,26)+IF(O16=26,25)+IF(O16=27,24)+IF(O16=28,23)+IF(O16=29,22)+IF(O16=30,21)+IF(O16=31,20)+IF(O16=32,19)+IF(O16=33,18)+IF(O16=34,17)+IF(O16=35,16)+IF(O16=36,15)+IF(O16=37,14)+IF(O16=38,13)+IF(O16=39,12)+IF(O16=40,11)+IF(O16=41,10)+IF(O16=42,9)+IF(O16=43,8)+IF(O16=44,7)+IF(O16=45,6)+IF(O16=46,5)+IF(O16=47,4)+IF(O16=48,3)+IF(O16=49,2)+IF(O16=50,1))</f>
        <v>34</v>
      </c>
      <c r="O16" s="13">
        <v>17</v>
      </c>
      <c r="P16" s="318" t="s">
        <v>140</v>
      </c>
      <c r="Q16" s="319">
        <f>IF(R16&gt;$S$80,0,IF(R16=1,50)+IF(R16=2,49)+IF(R16=3,48)+IF(R16=4,47)+IF(R16=5,46)+IF(R16=6,45)+IF(R16=7,44)+IF(R16=8,43)+IF(R16=9,42)+IF(R16=10,41)+IF(R16=11,40)+IF(R16=12,39)+IF(R16=13,38)+IF(R16=14,37)+IF(R16=15,36)+IF(R16=16,35)+IF(R16=17,34)+IF(R16=18,33)+IF(R16=19,32)+IF(R16=20,31)+IF(R16=21,30)+IF(R16=22,29)+IF(R16=23,28)+IF(R16=24,27)+IF(R16=25,26)+IF(R16=26,25)+IF(R16=27,24)+IF(R16=28,23)+IF(R16=29,22)+IF(R16=30,21)+IF(R16=31,20)+IF(R16=32,19)+IF(R16=33,18)+IF(R16=34,17)+IF(R16=35,16)+IF(R16=36,15)+IF(R16=37,14)+IF(R16=38,13)+IF(R16=39,12)+IF(R16=40,11)+IF(R16=41,10)+IF(R16=42,9)+IF(R16=43,8)+IF(R16=44,7)+IF(R16=45,6)+IF(R16=46,5)+IF(R16=47,4)+IF(R16=48,3)+IF(R16=49,2)+IF(R16=50,1))</f>
        <v>0</v>
      </c>
      <c r="R16" s="320">
        <v>37</v>
      </c>
      <c r="S16" s="318"/>
      <c r="T16" s="53">
        <f>IF(U16&gt;$V$80,0,IF(U16=1,50)+IF(U16=2,49)+IF(U16=3,48)+IF(U16=4,47)+IF(U16=5,46)+IF(U16=6,45)+IF(U16=7,44)+IF(U16=8,43)+IF(U16=9,42)+IF(U16=10,41)+IF(U16=11,40)+IF(U16=12,39)+IF(U16=13,38)+IF(U16=14,37)+IF(U16=15,36)+IF(U16=16,35)+IF(U16=17,34)+IF(U16=18,33)+IF(U16=19,32)+IF(U16=20,31)+IF(U16=21,30)+IF(U16=22,29)+IF(U16=23,28)+IF(U16=24,27)+IF(U16=25,26)+IF(U16=26,25)+IF(U16=27,24)+IF(U16=28,23)+IF(U16=29,22)+IF(U16=30,21)+IF(U16=31,20)+IF(U16=32,19)+IF(U16=33,18)+IF(U16=34,17)+IF(U16=35,16)+IF(U16=36,15)+IF(U16=37,14)+IF(U16=38,13)+IF(U16=39,12)+IF(U16=40,11)+IF(U16=41,10)+IF(U16=42,9)+IF(U16=43,8)+IF(U16=44,7)+IF(U16=45,6)+IF(U16=46,5)+IF(U16=47,4)+IF(U16=48,3)+IF(U16=49,2)+IF(U16=50,1))</f>
        <v>38</v>
      </c>
      <c r="U16" s="13">
        <v>13</v>
      </c>
      <c r="V16" s="318"/>
      <c r="W16" s="53">
        <f>IF(X16&gt;$Y$80,0,IF(X16=1,50)+IF(X16=2,49)+IF(X16=3,48)+IF(X16=4,47)+IF(X16=5,46)+IF(X16=6,45)+IF(X16=7,44)+IF(X16=8,43)+IF(X16=9,42)+IF(X16=10,41)+IF(X16=11,40)+IF(X16=12,39)+IF(X16=13,38)+IF(X16=14,37)+IF(X16=15,36)+IF(X16=16,35)+IF(X16=17,34)+IF(X16=18,33)+IF(X16=19,32)+IF(X16=20,31)+IF(X16=21,30)+IF(X16=22,29)+IF(X16=23,28)+IF(X16=24,27)+IF(X16=25,26)+IF(X16=26,25)+IF(X16=27,24)+IF(X16=28,23)+IF(X16=29,22)+IF(X16=30,21)+IF(X16=31,20)+IF(X16=32,19)+IF(X16=33,18)+IF(X16=34,17)+IF(X16=35,16)+IF(X16=36,15)+IF(X16=37,14)+IF(X16=38,13)+IF(X16=39,12)+IF(X16=40,11)+IF(X16=41,10)+IF(X16=42,9)+IF(X16=43,8)+IF(X16=44,7)+IF(X16=45,6)+IF(X16=46,5)+IF(X16=47,4)+IF(X16=48,3)+IF(X16=49,2)+IF(X16=50,1))</f>
        <v>0</v>
      </c>
      <c r="X16" s="13"/>
      <c r="Y16" s="8">
        <f>IF(G16="X",0,H16)+IF(J16="X",0,K16)+IF(M16="X",0,N16)+IF(P16="X",0,Q16)+IF(S16="X",0,T16)+IF(V16="X",0,W16)</f>
        <v>141</v>
      </c>
      <c r="Z16" s="13">
        <f>IF(G16="X",0,I16)+IF(J16="X",0,L16)+IF(M16="X",0,O16)+IF(P16="X",0,R16)+IF(S16="X",0,U16)+IF(V16="X",0,X16)</f>
        <v>63</v>
      </c>
      <c r="AA16" s="13"/>
      <c r="AC16" s="390" t="s">
        <v>153</v>
      </c>
      <c r="AD16" s="390"/>
      <c r="AE16" s="390"/>
      <c r="AF16" s="390"/>
      <c r="AG16" s="390"/>
      <c r="AH16" s="390"/>
      <c r="AI16" s="390"/>
      <c r="AJ16" s="390"/>
      <c r="AK16" s="390"/>
      <c r="AL16" s="390"/>
      <c r="AM16" s="390"/>
      <c r="AN16" s="390"/>
      <c r="AO16" s="390"/>
      <c r="AP16" s="390"/>
      <c r="AQ16" s="390"/>
    </row>
    <row r="17" spans="2:45" ht="18" customHeight="1" x14ac:dyDescent="0.25">
      <c r="B17" s="328" t="s">
        <v>59</v>
      </c>
      <c r="C17" s="27" t="s">
        <v>164</v>
      </c>
      <c r="D17" s="28" t="s">
        <v>27</v>
      </c>
      <c r="E17" s="10" t="s">
        <v>104</v>
      </c>
      <c r="F17" s="41">
        <v>1397</v>
      </c>
      <c r="G17" s="318"/>
      <c r="H17" s="53">
        <f>IF(I17&gt;$J$80,0,IF(I17=1,50)+IF(I17=2,49)+IF(I17=3,48)+IF(I17=4,47)+IF(I17=5,46)+IF(I17=6,45)+IF(I17=7,44)+IF(I17=8,43)+IF(I17=9,42)+IF(I17=10,41)+IF(I17=11,40)+IF(I17=12,39)+IF(I17=13,38)+IF(I17=14,37)+IF(I17=15,36)+IF(I17=16,35)+IF(I17=17,34)+IF(I17=18,33)+IF(I17=19,32)+IF(I17=20,31)+IF(I17=21,30)+IF(I17=22,29)+IF(I17=23,28)+IF(I17=24,27)+IF(I17=25,26)+IF(I17=26,25)+IF(I17=27,24)+IF(I17=28,23)+IF(I17=29,22)+IF(I17=30,21)+IF(I17=31,20)+IF(I17=32,19)+IF(I17=33,18)+IF(I17=34,17)+IF(I17=35,16)+IF(I17=36,15)+IF(I17=37,14)+IF(I17=38,13)+IF(I17=39,12)+IF(I17=40,11)+IF(I17=41,10)+IF(I17=42,9)+IF(I17=43,8)+IF(I17=44,7)+IF(I17=45,6)+IF(I17=46,5)+IF(I17=47,4)+IF(I17=48,3)+IF(I17=49,2)+IF(I17=50,1))</f>
        <v>48</v>
      </c>
      <c r="I17" s="13">
        <v>3</v>
      </c>
      <c r="J17" s="318" t="s">
        <v>140</v>
      </c>
      <c r="K17" s="319">
        <f>IF(L17&gt;$M$80,0,IF(L17=1,50)+IF(L17=2,49)+IF(L17=3,48)+IF(L17=4,47)+IF(L17=5,46)+IF(L17=6,45)+IF(L17=7,44)+IF(L17=8,43)+IF(L17=9,42)+IF(L17=10,41)+IF(L17=11,40)+IF(L17=12,39)+IF(L17=13,38)+IF(L17=14,37)+IF(L17=15,36)+IF(L17=16,35)+IF(L17=17,34)+IF(L17=18,33)+IF(L17=19,32)+IF(L17=20,31)+IF(L17=21,30)+IF(L17=22,29)+IF(L17=23,28)+IF(L17=24,27)+IF(L17=25,26)+IF(L17=26,25)+IF(L17=27,24)+IF(L17=28,23)+IF(L17=29,22)+IF(L17=30,21)+IF(L17=31,20)+IF(L17=32,19)+IF(L17=33,18)+IF(L17=34,17)+IF(L17=35,16)+IF(L17=36,15)+IF(L17=37,14)+IF(L17=38,13)+IF(L17=39,12)+IF(L17=40,11)+IF(L17=41,10)+IF(L17=42,9)+IF(L17=43,8)+IF(L17=44,7)+IF(L17=45,6)+IF(L17=46,5)+IF(L17=47,4)+IF(L17=48,3)+IF(L17=49,2)+IF(L17=50,1))</f>
        <v>0</v>
      </c>
      <c r="L17" s="320">
        <v>35</v>
      </c>
      <c r="M17" s="318"/>
      <c r="N17" s="53">
        <f>IF(O17&gt;$P$80,0,IF(O17=1,50)+IF(O17=2,49)+IF(O17=3,48)+IF(O17=4,47)+IF(O17=5,46)+IF(O17=6,45)+IF(O17=7,44)+IF(O17=8,43)+IF(O17=9,42)+IF(O17=10,41)+IF(O17=11,40)+IF(O17=12,39)+IF(O17=13,38)+IF(O17=14,37)+IF(O17=15,36)+IF(O17=16,35)+IF(O17=17,34)+IF(O17=18,33)+IF(O17=19,32)+IF(O17=20,31)+IF(O17=21,30)+IF(O17=22,29)+IF(O17=23,28)+IF(O17=24,27)+IF(O17=25,26)+IF(O17=26,25)+IF(O17=27,24)+IF(O17=28,23)+IF(O17=29,22)+IF(O17=30,21)+IF(O17=31,20)+IF(O17=32,19)+IF(O17=33,18)+IF(O17=34,17)+IF(O17=35,16)+IF(O17=36,15)+IF(O17=37,14)+IF(O17=38,13)+IF(O17=39,12)+IF(O17=40,11)+IF(O17=41,10)+IF(O17=42,9)+IF(O17=43,8)+IF(O17=44,7)+IF(O17=45,6)+IF(O17=46,5)+IF(O17=47,4)+IF(O17=48,3)+IF(O17=49,2)+IF(O17=50,1))</f>
        <v>43</v>
      </c>
      <c r="O17" s="13">
        <v>8</v>
      </c>
      <c r="P17" s="318"/>
      <c r="Q17" s="53">
        <f>IF(R17&gt;$S$80,0,IF(R17=1,50)+IF(R17=2,49)+IF(R17=3,48)+IF(R17=4,47)+IF(R17=5,46)+IF(R17=6,45)+IF(R17=7,44)+IF(R17=8,43)+IF(R17=9,42)+IF(R17=10,41)+IF(R17=11,40)+IF(R17=12,39)+IF(R17=13,38)+IF(R17=14,37)+IF(R17=15,36)+IF(R17=16,35)+IF(R17=17,34)+IF(R17=18,33)+IF(R17=19,32)+IF(R17=20,31)+IF(R17=21,30)+IF(R17=22,29)+IF(R17=23,28)+IF(R17=24,27)+IF(R17=25,26)+IF(R17=26,25)+IF(R17=27,24)+IF(R17=28,23)+IF(R17=29,22)+IF(R17=30,21)+IF(R17=31,20)+IF(R17=32,19)+IF(R17=33,18)+IF(R17=34,17)+IF(R17=35,16)+IF(R17=36,15)+IF(R17=37,14)+IF(R17=38,13)+IF(R17=39,12)+IF(R17=40,11)+IF(R17=41,10)+IF(R17=42,9)+IF(R17=43,8)+IF(R17=44,7)+IF(R17=45,6)+IF(R17=46,5)+IF(R17=47,4)+IF(R17=48,3)+IF(R17=49,2)+IF(R17=50,1))</f>
        <v>47</v>
      </c>
      <c r="R17" s="13">
        <v>4</v>
      </c>
      <c r="S17" s="318"/>
      <c r="T17" s="53">
        <f>IF(U17&gt;$V$80,0,IF(U17=1,50)+IF(U17=2,49)+IF(U17=3,48)+IF(U17=4,47)+IF(U17=5,46)+IF(U17=6,45)+IF(U17=7,44)+IF(U17=8,43)+IF(U17=9,42)+IF(U17=10,41)+IF(U17=11,40)+IF(U17=12,39)+IF(U17=13,38)+IF(U17=14,37)+IF(U17=15,36)+IF(U17=16,35)+IF(U17=17,34)+IF(U17=18,33)+IF(U17=19,32)+IF(U17=20,31)+IF(U17=21,30)+IF(U17=22,29)+IF(U17=23,28)+IF(U17=24,27)+IF(U17=25,26)+IF(U17=26,25)+IF(U17=27,24)+IF(U17=28,23)+IF(U17=29,22)+IF(U17=30,21)+IF(U17=31,20)+IF(U17=32,19)+IF(U17=33,18)+IF(U17=34,17)+IF(U17=35,16)+IF(U17=36,15)+IF(U17=37,14)+IF(U17=38,13)+IF(U17=39,12)+IF(U17=40,11)+IF(U17=41,10)+IF(U17=42,9)+IF(U17=43,8)+IF(U17=44,7)+IF(U17=45,6)+IF(U17=46,5)+IF(U17=47,4)+IF(U17=48,3)+IF(U17=49,2)+IF(U17=50,1))</f>
        <v>0</v>
      </c>
      <c r="U17" s="13">
        <v>39</v>
      </c>
      <c r="V17" s="318"/>
      <c r="W17" s="53">
        <f>IF(X17&gt;$Y$80,0,IF(X17=1,50)+IF(X17=2,49)+IF(X17=3,48)+IF(X17=4,47)+IF(X17=5,46)+IF(X17=6,45)+IF(X17=7,44)+IF(X17=8,43)+IF(X17=9,42)+IF(X17=10,41)+IF(X17=11,40)+IF(X17=12,39)+IF(X17=13,38)+IF(X17=14,37)+IF(X17=15,36)+IF(X17=16,35)+IF(X17=17,34)+IF(X17=18,33)+IF(X17=19,32)+IF(X17=20,31)+IF(X17=21,30)+IF(X17=22,29)+IF(X17=23,28)+IF(X17=24,27)+IF(X17=25,26)+IF(X17=26,25)+IF(X17=27,24)+IF(X17=28,23)+IF(X17=29,22)+IF(X17=30,21)+IF(X17=31,20)+IF(X17=32,19)+IF(X17=33,18)+IF(X17=34,17)+IF(X17=35,16)+IF(X17=36,15)+IF(X17=37,14)+IF(X17=38,13)+IF(X17=39,12)+IF(X17=40,11)+IF(X17=41,10)+IF(X17=42,9)+IF(X17=43,8)+IF(X17=44,7)+IF(X17=45,6)+IF(X17=46,5)+IF(X17=47,4)+IF(X17=48,3)+IF(X17=49,2)+IF(X17=50,1))</f>
        <v>0</v>
      </c>
      <c r="X17" s="13"/>
      <c r="Y17" s="8">
        <f>IF(G17="X",0,H17)+IF(J17="X",0,K17)+IF(M17="X",0,N17)+IF(P17="X",0,Q17)+IF(S17="X",0,T17)+IF(V17="X",0,W17)</f>
        <v>138</v>
      </c>
      <c r="Z17" s="13">
        <f>IF(G17="X",0,I17)+IF(J17="X",0,L17)+IF(M17="X",0,O17)+IF(P17="X",0,R17)+IF(S17="X",0,U17)+IF(V17="X",0,X17)</f>
        <v>54</v>
      </c>
      <c r="AA17" s="13"/>
      <c r="AC17" s="386" t="s">
        <v>185</v>
      </c>
      <c r="AD17" s="386"/>
      <c r="AE17" s="386"/>
      <c r="AF17" s="386"/>
      <c r="AG17" s="386"/>
      <c r="AH17" s="386"/>
      <c r="AI17" s="386"/>
      <c r="AJ17" s="386"/>
      <c r="AK17" s="386"/>
      <c r="AL17" s="386"/>
      <c r="AM17" s="386"/>
      <c r="AN17" s="386"/>
      <c r="AO17" s="386"/>
      <c r="AP17" s="386"/>
      <c r="AQ17" s="386"/>
    </row>
    <row r="18" spans="2:45" ht="18" customHeight="1" x14ac:dyDescent="0.25">
      <c r="B18" s="328" t="s">
        <v>60</v>
      </c>
      <c r="C18" s="27" t="s">
        <v>3</v>
      </c>
      <c r="D18" s="27" t="s">
        <v>8</v>
      </c>
      <c r="E18" s="10" t="s">
        <v>104</v>
      </c>
      <c r="F18" s="41">
        <v>1309</v>
      </c>
      <c r="G18" s="318"/>
      <c r="H18" s="53">
        <f>IF(I18&gt;$J$80,0,IF(I18=1,50)+IF(I18=2,49)+IF(I18=3,48)+IF(I18=4,47)+IF(I18=5,46)+IF(I18=6,45)+IF(I18=7,44)+IF(I18=8,43)+IF(I18=9,42)+IF(I18=10,41)+IF(I18=11,40)+IF(I18=12,39)+IF(I18=13,38)+IF(I18=14,37)+IF(I18=15,36)+IF(I18=16,35)+IF(I18=17,34)+IF(I18=18,33)+IF(I18=19,32)+IF(I18=20,31)+IF(I18=21,30)+IF(I18=22,29)+IF(I18=23,28)+IF(I18=24,27)+IF(I18=25,26)+IF(I18=26,25)+IF(I18=27,24)+IF(I18=28,23)+IF(I18=29,22)+IF(I18=30,21)+IF(I18=31,20)+IF(I18=32,19)+IF(I18=33,18)+IF(I18=34,17)+IF(I18=35,16)+IF(I18=36,15)+IF(I18=37,14)+IF(I18=38,13)+IF(I18=39,12)+IF(I18=40,11)+IF(I18=41,10)+IF(I18=42,9)+IF(I18=43,8)+IF(I18=44,7)+IF(I18=45,6)+IF(I18=46,5)+IF(I18=47,4)+IF(I18=48,3)+IF(I18=49,2)+IF(I18=50,1))</f>
        <v>40</v>
      </c>
      <c r="I18" s="13">
        <v>11</v>
      </c>
      <c r="J18" s="318"/>
      <c r="K18" s="53">
        <f>IF(L18&gt;$M$80,0,IF(L18=1,50)+IF(L18=2,49)+IF(L18=3,48)+IF(L18=4,47)+IF(L18=5,46)+IF(L18=6,45)+IF(L18=7,44)+IF(L18=8,43)+IF(L18=9,42)+IF(L18=10,41)+IF(L18=11,40)+IF(L18=12,39)+IF(L18=13,38)+IF(L18=14,37)+IF(L18=15,36)+IF(L18=16,35)+IF(L18=17,34)+IF(L18=18,33)+IF(L18=19,32)+IF(L18=20,31)+IF(L18=21,30)+IF(L18=22,29)+IF(L18=23,28)+IF(L18=24,27)+IF(L18=25,26)+IF(L18=26,25)+IF(L18=27,24)+IF(L18=28,23)+IF(L18=29,22)+IF(L18=30,21)+IF(L18=31,20)+IF(L18=32,19)+IF(L18=33,18)+IF(L18=34,17)+IF(L18=35,16)+IF(L18=36,15)+IF(L18=37,14)+IF(L18=38,13)+IF(L18=39,12)+IF(L18=40,11)+IF(L18=41,10)+IF(L18=42,9)+IF(L18=43,8)+IF(L18=44,7)+IF(L18=45,6)+IF(L18=46,5)+IF(L18=47,4)+IF(L18=48,3)+IF(L18=49,2)+IF(L18=50,1))</f>
        <v>39</v>
      </c>
      <c r="L18" s="13">
        <v>12</v>
      </c>
      <c r="M18" s="318"/>
      <c r="N18" s="53">
        <f>IF(O18&gt;$P$80,0,IF(O18=1,50)+IF(O18=2,49)+IF(O18=3,48)+IF(O18=4,47)+IF(O18=5,46)+IF(O18=6,45)+IF(O18=7,44)+IF(O18=8,43)+IF(O18=9,42)+IF(O18=10,41)+IF(O18=11,40)+IF(O18=12,39)+IF(O18=13,38)+IF(O18=14,37)+IF(O18=15,36)+IF(O18=16,35)+IF(O18=17,34)+IF(O18=18,33)+IF(O18=19,32)+IF(O18=20,31)+IF(O18=21,30)+IF(O18=22,29)+IF(O18=23,28)+IF(O18=24,27)+IF(O18=25,26)+IF(O18=26,25)+IF(O18=27,24)+IF(O18=28,23)+IF(O18=29,22)+IF(O18=30,21)+IF(O18=31,20)+IF(O18=32,19)+IF(O18=33,18)+IF(O18=34,17)+IF(O18=35,16)+IF(O18=36,15)+IF(O18=37,14)+IF(O18=38,13)+IF(O18=39,12)+IF(O18=40,11)+IF(O18=41,10)+IF(O18=42,9)+IF(O18=43,8)+IF(O18=44,7)+IF(O18=45,6)+IF(O18=46,5)+IF(O18=47,4)+IF(O18=48,3)+IF(O18=49,2)+IF(O18=50,1))</f>
        <v>30</v>
      </c>
      <c r="O18" s="13">
        <v>21</v>
      </c>
      <c r="P18" s="318" t="s">
        <v>140</v>
      </c>
      <c r="Q18" s="319">
        <f>IF(R18&gt;$S$80,0,IF(R18=1,50)+IF(R18=2,49)+IF(R18=3,48)+IF(R18=4,47)+IF(R18=5,46)+IF(R18=6,45)+IF(R18=7,44)+IF(R18=8,43)+IF(R18=9,42)+IF(R18=10,41)+IF(R18=11,40)+IF(R18=12,39)+IF(R18=13,38)+IF(R18=14,37)+IF(R18=15,36)+IF(R18=16,35)+IF(R18=17,34)+IF(R18=18,33)+IF(R18=19,32)+IF(R18=20,31)+IF(R18=21,30)+IF(R18=22,29)+IF(R18=23,28)+IF(R18=24,27)+IF(R18=25,26)+IF(R18=26,25)+IF(R18=27,24)+IF(R18=28,23)+IF(R18=29,22)+IF(R18=30,21)+IF(R18=31,20)+IF(R18=32,19)+IF(R18=33,18)+IF(R18=34,17)+IF(R18=35,16)+IF(R18=36,15)+IF(R18=37,14)+IF(R18=38,13)+IF(R18=39,12)+IF(R18=40,11)+IF(R18=41,10)+IF(R18=42,9)+IF(R18=43,8)+IF(R18=44,7)+IF(R18=45,6)+IF(R18=46,5)+IF(R18=47,4)+IF(R18=48,3)+IF(R18=49,2)+IF(R18=50,1))</f>
        <v>0</v>
      </c>
      <c r="R18" s="320">
        <v>37</v>
      </c>
      <c r="S18" s="318"/>
      <c r="T18" s="53">
        <f>IF(U18&gt;$V$80,0,IF(U18=1,50)+IF(U18=2,49)+IF(U18=3,48)+IF(U18=4,47)+IF(U18=5,46)+IF(U18=6,45)+IF(U18=7,44)+IF(U18=8,43)+IF(U18=9,42)+IF(U18=10,41)+IF(U18=11,40)+IF(U18=12,39)+IF(U18=13,38)+IF(U18=14,37)+IF(U18=15,36)+IF(U18=16,35)+IF(U18=17,34)+IF(U18=18,33)+IF(U18=19,32)+IF(U18=20,31)+IF(U18=21,30)+IF(U18=22,29)+IF(U18=23,28)+IF(U18=24,27)+IF(U18=25,26)+IF(U18=26,25)+IF(U18=27,24)+IF(U18=28,23)+IF(U18=29,22)+IF(U18=30,21)+IF(U18=31,20)+IF(U18=32,19)+IF(U18=33,18)+IF(U18=34,17)+IF(U18=35,16)+IF(U18=36,15)+IF(U18=37,14)+IF(U18=38,13)+IF(U18=39,12)+IF(U18=40,11)+IF(U18=41,10)+IF(U18=42,9)+IF(U18=43,8)+IF(U18=44,7)+IF(U18=45,6)+IF(U18=46,5)+IF(U18=47,4)+IF(U18=48,3)+IF(U18=49,2)+IF(U18=50,1))</f>
        <v>29</v>
      </c>
      <c r="U18" s="13">
        <v>22</v>
      </c>
      <c r="V18" s="318"/>
      <c r="W18" s="53">
        <f>IF(X18&gt;$Y$80,0,IF(X18=1,50)+IF(X18=2,49)+IF(X18=3,48)+IF(X18=4,47)+IF(X18=5,46)+IF(X18=6,45)+IF(X18=7,44)+IF(X18=8,43)+IF(X18=9,42)+IF(X18=10,41)+IF(X18=11,40)+IF(X18=12,39)+IF(X18=13,38)+IF(X18=14,37)+IF(X18=15,36)+IF(X18=16,35)+IF(X18=17,34)+IF(X18=18,33)+IF(X18=19,32)+IF(X18=20,31)+IF(X18=21,30)+IF(X18=22,29)+IF(X18=23,28)+IF(X18=24,27)+IF(X18=25,26)+IF(X18=26,25)+IF(X18=27,24)+IF(X18=28,23)+IF(X18=29,22)+IF(X18=30,21)+IF(X18=31,20)+IF(X18=32,19)+IF(X18=33,18)+IF(X18=34,17)+IF(X18=35,16)+IF(X18=36,15)+IF(X18=37,14)+IF(X18=38,13)+IF(X18=39,12)+IF(X18=40,11)+IF(X18=41,10)+IF(X18=42,9)+IF(X18=43,8)+IF(X18=44,7)+IF(X18=45,6)+IF(X18=46,5)+IF(X18=47,4)+IF(X18=48,3)+IF(X18=49,2)+IF(X18=50,1))</f>
        <v>0</v>
      </c>
      <c r="X18" s="13"/>
      <c r="Y18" s="8">
        <f>IF(G18="X",0,H18)+IF(J18="X",0,K18)+IF(M18="X",0,N18)+IF(P18="X",0,Q18)+IF(S18="X",0,T18)+IF(V18="X",0,W18)</f>
        <v>138</v>
      </c>
      <c r="Z18" s="13">
        <f>IF(G18="X",0,I18)+IF(J18="X",0,L18)+IF(M18="X",0,O18)+IF(P18="X",0,R18)+IF(S18="X",0,U18)+IF(V18="X",0,X18)</f>
        <v>66</v>
      </c>
      <c r="AA18" s="13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</row>
    <row r="19" spans="2:45" ht="18" customHeight="1" x14ac:dyDescent="0.25">
      <c r="B19" s="328" t="s">
        <v>61</v>
      </c>
      <c r="C19" s="27" t="s">
        <v>43</v>
      </c>
      <c r="D19" s="7" t="s">
        <v>168</v>
      </c>
      <c r="E19" s="9"/>
      <c r="F19" s="41">
        <v>1200</v>
      </c>
      <c r="G19" s="318"/>
      <c r="H19" s="53">
        <f t="shared" ref="H19" si="22">IF(I19&gt;$J$80,0,IF(I19=1,50)+IF(I19=2,49)+IF(I19=3,48)+IF(I19=4,47)+IF(I19=5,46)+IF(I19=6,45)+IF(I19=7,44)+IF(I19=8,43)+IF(I19=9,42)+IF(I19=10,41)+IF(I19=11,40)+IF(I19=12,39)+IF(I19=13,38)+IF(I19=14,37)+IF(I19=15,36)+IF(I19=16,35)+IF(I19=17,34)+IF(I19=18,33)+IF(I19=19,32)+IF(I19=20,31)+IF(I19=21,30)+IF(I19=22,29)+IF(I19=23,28)+IF(I19=24,27)+IF(I19=25,26)+IF(I19=26,25)+IF(I19=27,24)+IF(I19=28,23)+IF(I19=29,22)+IF(I19=30,21)+IF(I19=31,20)+IF(I19=32,19)+IF(I19=33,18)+IF(I19=34,17)+IF(I19=35,16)+IF(I19=36,15)+IF(I19=37,14)+IF(I19=38,13)+IF(I19=39,12)+IF(I19=40,11)+IF(I19=41,10)+IF(I19=42,9)+IF(I19=43,8)+IF(I19=44,7)+IF(I19=45,6)+IF(I19=46,5)+IF(I19=47,4)+IF(I19=48,3)+IF(I19=49,2)+IF(I19=50,1))</f>
        <v>34</v>
      </c>
      <c r="I19" s="13">
        <v>17</v>
      </c>
      <c r="J19" s="318"/>
      <c r="K19" s="53">
        <f t="shared" ref="K19" si="23">IF(L19&gt;$M$80,0,IF(L19=1,50)+IF(L19=2,49)+IF(L19=3,48)+IF(L19=4,47)+IF(L19=5,46)+IF(L19=6,45)+IF(L19=7,44)+IF(L19=8,43)+IF(L19=9,42)+IF(L19=10,41)+IF(L19=11,40)+IF(L19=12,39)+IF(L19=13,38)+IF(L19=14,37)+IF(L19=15,36)+IF(L19=16,35)+IF(L19=17,34)+IF(L19=18,33)+IF(L19=19,32)+IF(L19=20,31)+IF(L19=21,30)+IF(L19=22,29)+IF(L19=23,28)+IF(L19=24,27)+IF(L19=25,26)+IF(L19=26,25)+IF(L19=27,24)+IF(L19=28,23)+IF(L19=29,22)+IF(L19=30,21)+IF(L19=31,20)+IF(L19=32,19)+IF(L19=33,18)+IF(L19=34,17)+IF(L19=35,16)+IF(L19=36,15)+IF(L19=37,14)+IF(L19=38,13)+IF(L19=39,12)+IF(L19=40,11)+IF(L19=41,10)+IF(L19=42,9)+IF(L19=43,8)+IF(L19=44,7)+IF(L19=45,6)+IF(L19=46,5)+IF(L19=47,4)+IF(L19=48,3)+IF(L19=49,2)+IF(L19=50,1))</f>
        <v>24</v>
      </c>
      <c r="L19" s="13">
        <v>27</v>
      </c>
      <c r="M19" s="318" t="s">
        <v>140</v>
      </c>
      <c r="N19" s="319">
        <f t="shared" ref="N19" si="24">IF(O19&gt;$P$80,0,IF(O19=1,50)+IF(O19=2,49)+IF(O19=3,48)+IF(O19=4,47)+IF(O19=5,46)+IF(O19=6,45)+IF(O19=7,44)+IF(O19=8,43)+IF(O19=9,42)+IF(O19=10,41)+IF(O19=11,40)+IF(O19=12,39)+IF(O19=13,38)+IF(O19=14,37)+IF(O19=15,36)+IF(O19=16,35)+IF(O19=17,34)+IF(O19=18,33)+IF(O19=19,32)+IF(O19=20,31)+IF(O19=21,30)+IF(O19=22,29)+IF(O19=23,28)+IF(O19=24,27)+IF(O19=25,26)+IF(O19=26,25)+IF(O19=27,24)+IF(O19=28,23)+IF(O19=29,22)+IF(O19=30,21)+IF(O19=31,20)+IF(O19=32,19)+IF(O19=33,18)+IF(O19=34,17)+IF(O19=35,16)+IF(O19=36,15)+IF(O19=37,14)+IF(O19=38,13)+IF(O19=39,12)+IF(O19=40,11)+IF(O19=41,10)+IF(O19=42,9)+IF(O19=43,8)+IF(O19=44,7)+IF(O19=45,6)+IF(O19=46,5)+IF(O19=47,4)+IF(O19=48,3)+IF(O19=49,2)+IF(O19=50,1))</f>
        <v>18</v>
      </c>
      <c r="O19" s="320">
        <v>33</v>
      </c>
      <c r="P19" s="318"/>
      <c r="Q19" s="53">
        <f t="shared" ref="Q19" si="25">IF(R19&gt;$S$80,0,IF(R19=1,50)+IF(R19=2,49)+IF(R19=3,48)+IF(R19=4,47)+IF(R19=5,46)+IF(R19=6,45)+IF(R19=7,44)+IF(R19=8,43)+IF(R19=9,42)+IF(R19=10,41)+IF(R19=11,40)+IF(R19=12,39)+IF(R19=13,38)+IF(R19=14,37)+IF(R19=15,36)+IF(R19=16,35)+IF(R19=17,34)+IF(R19=18,33)+IF(R19=19,32)+IF(R19=20,31)+IF(R19=21,30)+IF(R19=22,29)+IF(R19=23,28)+IF(R19=24,27)+IF(R19=25,26)+IF(R19=26,25)+IF(R19=27,24)+IF(R19=28,23)+IF(R19=29,22)+IF(R19=30,21)+IF(R19=31,20)+IF(R19=32,19)+IF(R19=33,18)+IF(R19=34,17)+IF(R19=35,16)+IF(R19=36,15)+IF(R19=37,14)+IF(R19=38,13)+IF(R19=39,12)+IF(R19=40,11)+IF(R19=41,10)+IF(R19=42,9)+IF(R19=43,8)+IF(R19=44,7)+IF(R19=45,6)+IF(R19=46,5)+IF(R19=47,4)+IF(R19=48,3)+IF(R19=49,2)+IF(R19=50,1))</f>
        <v>30</v>
      </c>
      <c r="R19" s="13">
        <v>21</v>
      </c>
      <c r="S19" s="318"/>
      <c r="T19" s="53">
        <f t="shared" ref="T19" si="26">IF(U19&gt;$V$80,0,IF(U19=1,50)+IF(U19=2,49)+IF(U19=3,48)+IF(U19=4,47)+IF(U19=5,46)+IF(U19=6,45)+IF(U19=7,44)+IF(U19=8,43)+IF(U19=9,42)+IF(U19=10,41)+IF(U19=11,40)+IF(U19=12,39)+IF(U19=13,38)+IF(U19=14,37)+IF(U19=15,36)+IF(U19=16,35)+IF(U19=17,34)+IF(U19=18,33)+IF(U19=19,32)+IF(U19=20,31)+IF(U19=21,30)+IF(U19=22,29)+IF(U19=23,28)+IF(U19=24,27)+IF(U19=25,26)+IF(U19=26,25)+IF(U19=27,24)+IF(U19=28,23)+IF(U19=29,22)+IF(U19=30,21)+IF(U19=31,20)+IF(U19=32,19)+IF(U19=33,18)+IF(U19=34,17)+IF(U19=35,16)+IF(U19=36,15)+IF(U19=37,14)+IF(U19=38,13)+IF(U19=39,12)+IF(U19=40,11)+IF(U19=41,10)+IF(U19=42,9)+IF(U19=43,8)+IF(U19=44,7)+IF(U19=45,6)+IF(U19=46,5)+IF(U19=47,4)+IF(U19=48,3)+IF(U19=49,2)+IF(U19=50,1))</f>
        <v>49</v>
      </c>
      <c r="U19" s="13">
        <v>2</v>
      </c>
      <c r="V19" s="318"/>
      <c r="W19" s="53">
        <f t="shared" ref="W19" si="27">IF(X19&gt;$Y$80,0,IF(X19=1,50)+IF(X19=2,49)+IF(X19=3,48)+IF(X19=4,47)+IF(X19=5,46)+IF(X19=6,45)+IF(X19=7,44)+IF(X19=8,43)+IF(X19=9,42)+IF(X19=10,41)+IF(X19=11,40)+IF(X19=12,39)+IF(X19=13,38)+IF(X19=14,37)+IF(X19=15,36)+IF(X19=16,35)+IF(X19=17,34)+IF(X19=18,33)+IF(X19=19,32)+IF(X19=20,31)+IF(X19=21,30)+IF(X19=22,29)+IF(X19=23,28)+IF(X19=24,27)+IF(X19=25,26)+IF(X19=26,25)+IF(X19=27,24)+IF(X19=28,23)+IF(X19=29,22)+IF(X19=30,21)+IF(X19=31,20)+IF(X19=32,19)+IF(X19=33,18)+IF(X19=34,17)+IF(X19=35,16)+IF(X19=36,15)+IF(X19=37,14)+IF(X19=38,13)+IF(X19=39,12)+IF(X19=40,11)+IF(X19=41,10)+IF(X19=42,9)+IF(X19=43,8)+IF(X19=44,7)+IF(X19=45,6)+IF(X19=46,5)+IF(X19=47,4)+IF(X19=48,3)+IF(X19=49,2)+IF(X19=50,1))</f>
        <v>0</v>
      </c>
      <c r="X19" s="13"/>
      <c r="Y19" s="8">
        <f>IF(G19="X",0,H19)+IF(J19="X",0,K19)+IF(M19="X",0,N19)+IF(P19="X",0,Q19)+IF(S19="X",0,T19)+IF(V19="X",0,W19)</f>
        <v>137</v>
      </c>
      <c r="Z19" s="13">
        <f>IF(G19="X",0,I19)+IF(J19="X",0,L19)+IF(M19="X",0,O19)+IF(P19="X",0,R19)+IF(S19="X",0,U19)+IF(V19="X",0,X19)</f>
        <v>67</v>
      </c>
      <c r="AA19" s="13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</row>
    <row r="20" spans="2:45" ht="18" customHeight="1" x14ac:dyDescent="0.25">
      <c r="B20" s="328" t="s">
        <v>62</v>
      </c>
      <c r="C20" s="27" t="s">
        <v>26</v>
      </c>
      <c r="D20" s="42" t="s">
        <v>27</v>
      </c>
      <c r="E20" s="10" t="s">
        <v>104</v>
      </c>
      <c r="F20" s="41">
        <v>1441</v>
      </c>
      <c r="G20" s="318"/>
      <c r="H20" s="53">
        <f>IF(I20&gt;$J$80,0,IF(I20=1,50)+IF(I20=2,49)+IF(I20=3,48)+IF(I20=4,47)+IF(I20=5,46)+IF(I20=6,45)+IF(I20=7,44)+IF(I20=8,43)+IF(I20=9,42)+IF(I20=10,41)+IF(I20=11,40)+IF(I20=12,39)+IF(I20=13,38)+IF(I20=14,37)+IF(I20=15,36)+IF(I20=16,35)+IF(I20=17,34)+IF(I20=18,33)+IF(I20=19,32)+IF(I20=20,31)+IF(I20=21,30)+IF(I20=22,29)+IF(I20=23,28)+IF(I20=24,27)+IF(I20=25,26)+IF(I20=26,25)+IF(I20=27,24)+IF(I20=28,23)+IF(I20=29,22)+IF(I20=30,21)+IF(I20=31,20)+IF(I20=32,19)+IF(I20=33,18)+IF(I20=34,17)+IF(I20=35,16)+IF(I20=36,15)+IF(I20=37,14)+IF(I20=38,13)+IF(I20=39,12)+IF(I20=40,11)+IF(I20=41,10)+IF(I20=42,9)+IF(I20=43,8)+IF(I20=44,7)+IF(I20=45,6)+IF(I20=46,5)+IF(I20=47,4)+IF(I20=48,3)+IF(I20=49,2)+IF(I20=50,1))</f>
        <v>46</v>
      </c>
      <c r="I20" s="13">
        <v>5</v>
      </c>
      <c r="J20" s="318"/>
      <c r="K20" s="53">
        <f>IF(L20&gt;$M$80,0,IF(L20=1,50)+IF(L20=2,49)+IF(L20=3,48)+IF(L20=4,47)+IF(L20=5,46)+IF(L20=6,45)+IF(L20=7,44)+IF(L20=8,43)+IF(L20=9,42)+IF(L20=10,41)+IF(L20=11,40)+IF(L20=12,39)+IF(L20=13,38)+IF(L20=14,37)+IF(L20=15,36)+IF(L20=16,35)+IF(L20=17,34)+IF(L20=18,33)+IF(L20=19,32)+IF(L20=20,31)+IF(L20=21,30)+IF(L20=22,29)+IF(L20=23,28)+IF(L20=24,27)+IF(L20=25,26)+IF(L20=26,25)+IF(L20=27,24)+IF(L20=28,23)+IF(L20=29,22)+IF(L20=30,21)+IF(L20=31,20)+IF(L20=32,19)+IF(L20=33,18)+IF(L20=34,17)+IF(L20=35,16)+IF(L20=36,15)+IF(L20=37,14)+IF(L20=38,13)+IF(L20=39,12)+IF(L20=40,11)+IF(L20=41,10)+IF(L20=42,9)+IF(L20=43,8)+IF(L20=44,7)+IF(L20=45,6)+IF(L20=46,5)+IF(L20=47,4)+IF(L20=48,3)+IF(L20=49,2)+IF(L20=50,1))</f>
        <v>42</v>
      </c>
      <c r="L20" s="13">
        <v>9</v>
      </c>
      <c r="M20" s="318"/>
      <c r="N20" s="53">
        <f>IF(O20&gt;$P$80,0,IF(O20=1,50)+IF(O20=2,49)+IF(O20=3,48)+IF(O20=4,47)+IF(O20=5,46)+IF(O20=6,45)+IF(O20=7,44)+IF(O20=8,43)+IF(O20=9,42)+IF(O20=10,41)+IF(O20=11,40)+IF(O20=12,39)+IF(O20=13,38)+IF(O20=14,37)+IF(O20=15,36)+IF(O20=16,35)+IF(O20=17,34)+IF(O20=18,33)+IF(O20=19,32)+IF(O20=20,31)+IF(O20=21,30)+IF(O20=22,29)+IF(O20=23,28)+IF(O20=24,27)+IF(O20=25,26)+IF(O20=26,25)+IF(O20=27,24)+IF(O20=28,23)+IF(O20=29,22)+IF(O20=30,21)+IF(O20=31,20)+IF(O20=32,19)+IF(O20=33,18)+IF(O20=34,17)+IF(O20=35,16)+IF(O20=36,15)+IF(O20=37,14)+IF(O20=38,13)+IF(O20=39,12)+IF(O20=40,11)+IF(O20=41,10)+IF(O20=42,9)+IF(O20=43,8)+IF(O20=44,7)+IF(O20=45,6)+IF(O20=46,5)+IF(O20=47,4)+IF(O20=48,3)+IF(O20=49,2)+IF(O20=50,1))</f>
        <v>45</v>
      </c>
      <c r="O20" s="13">
        <v>6</v>
      </c>
      <c r="P20" s="318"/>
      <c r="Q20" s="53">
        <f>IF(R20&gt;$S$80,0,IF(R20=1,50)+IF(R20=2,49)+IF(R20=3,48)+IF(R20=4,47)+IF(R20=5,46)+IF(R20=6,45)+IF(R20=7,44)+IF(R20=8,43)+IF(R20=9,42)+IF(R20=10,41)+IF(R20=11,40)+IF(R20=12,39)+IF(R20=13,38)+IF(R20=14,37)+IF(R20=15,36)+IF(R20=16,35)+IF(R20=17,34)+IF(R20=18,33)+IF(R20=19,32)+IF(R20=20,31)+IF(R20=21,30)+IF(R20=22,29)+IF(R20=23,28)+IF(R20=24,27)+IF(R20=25,26)+IF(R20=26,25)+IF(R20=27,24)+IF(R20=28,23)+IF(R20=29,22)+IF(R20=30,21)+IF(R20=31,20)+IF(R20=32,19)+IF(R20=33,18)+IF(R20=34,17)+IF(R20=35,16)+IF(R20=36,15)+IF(R20=37,14)+IF(R20=38,13)+IF(R20=39,12)+IF(R20=40,11)+IF(R20=41,10)+IF(R20=42,9)+IF(R20=43,8)+IF(R20=44,7)+IF(R20=45,6)+IF(R20=46,5)+IF(R20=47,4)+IF(R20=48,3)+IF(R20=49,2)+IF(R20=50,1))</f>
        <v>0</v>
      </c>
      <c r="R20" s="13">
        <v>37</v>
      </c>
      <c r="S20" s="318" t="s">
        <v>140</v>
      </c>
      <c r="T20" s="319">
        <f>IF(U20&gt;$V$80,0,IF(U20=1,50)+IF(U20=2,49)+IF(U20=3,48)+IF(U20=4,47)+IF(U20=5,46)+IF(U20=6,45)+IF(U20=7,44)+IF(U20=8,43)+IF(U20=9,42)+IF(U20=10,41)+IF(U20=11,40)+IF(U20=12,39)+IF(U20=13,38)+IF(U20=14,37)+IF(U20=15,36)+IF(U20=16,35)+IF(U20=17,34)+IF(U20=18,33)+IF(U20=19,32)+IF(U20=20,31)+IF(U20=21,30)+IF(U20=22,29)+IF(U20=23,28)+IF(U20=24,27)+IF(U20=25,26)+IF(U20=26,25)+IF(U20=27,24)+IF(U20=28,23)+IF(U20=29,22)+IF(U20=30,21)+IF(U20=31,20)+IF(U20=32,19)+IF(U20=33,18)+IF(U20=34,17)+IF(U20=35,16)+IF(U20=36,15)+IF(U20=37,14)+IF(U20=38,13)+IF(U20=39,12)+IF(U20=40,11)+IF(U20=41,10)+IF(U20=42,9)+IF(U20=43,8)+IF(U20=44,7)+IF(U20=45,6)+IF(U20=46,5)+IF(U20=47,4)+IF(U20=48,3)+IF(U20=49,2)+IF(U20=50,1))</f>
        <v>0</v>
      </c>
      <c r="U20" s="320">
        <v>39</v>
      </c>
      <c r="V20" s="318"/>
      <c r="W20" s="53">
        <f>IF(X20&gt;$Y$80,0,IF(X20=1,50)+IF(X20=2,49)+IF(X20=3,48)+IF(X20=4,47)+IF(X20=5,46)+IF(X20=6,45)+IF(X20=7,44)+IF(X20=8,43)+IF(X20=9,42)+IF(X20=10,41)+IF(X20=11,40)+IF(X20=12,39)+IF(X20=13,38)+IF(X20=14,37)+IF(X20=15,36)+IF(X20=16,35)+IF(X20=17,34)+IF(X20=18,33)+IF(X20=19,32)+IF(X20=20,31)+IF(X20=21,30)+IF(X20=22,29)+IF(X20=23,28)+IF(X20=24,27)+IF(X20=25,26)+IF(X20=26,25)+IF(X20=27,24)+IF(X20=28,23)+IF(X20=29,22)+IF(X20=30,21)+IF(X20=31,20)+IF(X20=32,19)+IF(X20=33,18)+IF(X20=34,17)+IF(X20=35,16)+IF(X20=36,15)+IF(X20=37,14)+IF(X20=38,13)+IF(X20=39,12)+IF(X20=40,11)+IF(X20=41,10)+IF(X20=42,9)+IF(X20=43,8)+IF(X20=44,7)+IF(X20=45,6)+IF(X20=46,5)+IF(X20=47,4)+IF(X20=48,3)+IF(X20=49,2)+IF(X20=50,1))</f>
        <v>0</v>
      </c>
      <c r="X20" s="13"/>
      <c r="Y20" s="8">
        <f>IF(G20="X",0,H20)+IF(J20="X",0,K20)+IF(M20="X",0,N20)+IF(P20="X",0,Q20)+IF(S20="X",0,T20)+IF(V20="X",0,W20)</f>
        <v>133</v>
      </c>
      <c r="Z20" s="13">
        <f>IF(G20="X",0,I20)+IF(J20="X",0,L20)+IF(M20="X",0,O20)+IF(P20="X",0,R20)+IF(S20="X",0,U20)+IF(V20="X",0,X20)</f>
        <v>57</v>
      </c>
      <c r="AA20" s="13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</row>
    <row r="21" spans="2:45" ht="16.2" customHeight="1" x14ac:dyDescent="0.25">
      <c r="B21" s="328" t="s">
        <v>63</v>
      </c>
      <c r="C21" s="27" t="s">
        <v>30</v>
      </c>
      <c r="D21" s="7" t="s">
        <v>29</v>
      </c>
      <c r="E21" s="10"/>
      <c r="F21" s="41">
        <v>1334</v>
      </c>
      <c r="G21" s="318"/>
      <c r="H21" s="53">
        <f>IF(I21&gt;$J$80,0,IF(I21=1,50)+IF(I21=2,49)+IF(I21=3,48)+IF(I21=4,47)+IF(I21=5,46)+IF(I21=6,45)+IF(I21=7,44)+IF(I21=8,43)+IF(I21=9,42)+IF(I21=10,41)+IF(I21=11,40)+IF(I21=12,39)+IF(I21=13,38)+IF(I21=14,37)+IF(I21=15,36)+IF(I21=16,35)+IF(I21=17,34)+IF(I21=18,33)+IF(I21=19,32)+IF(I21=20,31)+IF(I21=21,30)+IF(I21=22,29)+IF(I21=23,28)+IF(I21=24,27)+IF(I21=25,26)+IF(I21=26,25)+IF(I21=27,24)+IF(I21=28,23)+IF(I21=29,22)+IF(I21=30,21)+IF(I21=31,20)+IF(I21=32,19)+IF(I21=33,18)+IF(I21=34,17)+IF(I21=35,16)+IF(I21=36,15)+IF(I21=37,14)+IF(I21=38,13)+IF(I21=39,12)+IF(I21=40,11)+IF(I21=41,10)+IF(I21=42,9)+IF(I21=43,8)+IF(I21=44,7)+IF(I21=45,6)+IF(I21=46,5)+IF(I21=47,4)+IF(I21=48,3)+IF(I21=49,2)+IF(I21=50,1))</f>
        <v>32</v>
      </c>
      <c r="I21" s="13">
        <v>19</v>
      </c>
      <c r="J21" s="318" t="s">
        <v>140</v>
      </c>
      <c r="K21" s="319">
        <f>IF(L21&gt;$M$80,0,IF(L21=1,50)+IF(L21=2,49)+IF(L21=3,48)+IF(L21=4,47)+IF(L21=5,46)+IF(L21=6,45)+IF(L21=7,44)+IF(L21=8,43)+IF(L21=9,42)+IF(L21=10,41)+IF(L21=11,40)+IF(L21=12,39)+IF(L21=13,38)+IF(L21=14,37)+IF(L21=15,36)+IF(L21=16,35)+IF(L21=17,34)+IF(L21=18,33)+IF(L21=19,32)+IF(L21=20,31)+IF(L21=21,30)+IF(L21=22,29)+IF(L21=23,28)+IF(L21=24,27)+IF(L21=25,26)+IF(L21=26,25)+IF(L21=27,24)+IF(L21=28,23)+IF(L21=29,22)+IF(L21=30,21)+IF(L21=31,20)+IF(L21=32,19)+IF(L21=33,18)+IF(L21=34,17)+IF(L21=35,16)+IF(L21=36,15)+IF(L21=37,14)+IF(L21=38,13)+IF(L21=39,12)+IF(L21=40,11)+IF(L21=41,10)+IF(L21=42,9)+IF(L21=43,8)+IF(L21=44,7)+IF(L21=45,6)+IF(L21=46,5)+IF(L21=47,4)+IF(L21=48,3)+IF(L21=49,2)+IF(L21=50,1))</f>
        <v>0</v>
      </c>
      <c r="L21" s="320">
        <v>35</v>
      </c>
      <c r="M21" s="318"/>
      <c r="N21" s="53">
        <f>IF(O21&gt;$P$80,0,IF(O21=1,50)+IF(O21=2,49)+IF(O21=3,48)+IF(O21=4,47)+IF(O21=5,46)+IF(O21=6,45)+IF(O21=7,44)+IF(O21=8,43)+IF(O21=9,42)+IF(O21=10,41)+IF(O21=11,40)+IF(O21=12,39)+IF(O21=13,38)+IF(O21=14,37)+IF(O21=15,36)+IF(O21=16,35)+IF(O21=17,34)+IF(O21=18,33)+IF(O21=19,32)+IF(O21=20,31)+IF(O21=21,30)+IF(O21=22,29)+IF(O21=23,28)+IF(O21=24,27)+IF(O21=25,26)+IF(O21=26,25)+IF(O21=27,24)+IF(O21=28,23)+IF(O21=29,22)+IF(O21=30,21)+IF(O21=31,20)+IF(O21=32,19)+IF(O21=33,18)+IF(O21=34,17)+IF(O21=35,16)+IF(O21=36,15)+IF(O21=37,14)+IF(O21=38,13)+IF(O21=39,12)+IF(O21=40,11)+IF(O21=41,10)+IF(O21=42,9)+IF(O21=43,8)+IF(O21=44,7)+IF(O21=45,6)+IF(O21=46,5)+IF(O21=47,4)+IF(O21=48,3)+IF(O21=49,2)+IF(O21=50,1))</f>
        <v>31</v>
      </c>
      <c r="O21" s="13">
        <v>20</v>
      </c>
      <c r="P21" s="318"/>
      <c r="Q21" s="53">
        <f>IF(R21&gt;$S$80,0,IF(R21=1,50)+IF(R21=2,49)+IF(R21=3,48)+IF(R21=4,47)+IF(R21=5,46)+IF(R21=6,45)+IF(R21=7,44)+IF(R21=8,43)+IF(R21=9,42)+IF(R21=10,41)+IF(R21=11,40)+IF(R21=12,39)+IF(R21=13,38)+IF(R21=14,37)+IF(R21=15,36)+IF(R21=16,35)+IF(R21=17,34)+IF(R21=18,33)+IF(R21=19,32)+IF(R21=20,31)+IF(R21=21,30)+IF(R21=22,29)+IF(R21=23,28)+IF(R21=24,27)+IF(R21=25,26)+IF(R21=26,25)+IF(R21=27,24)+IF(R21=28,23)+IF(R21=29,22)+IF(R21=30,21)+IF(R21=31,20)+IF(R21=32,19)+IF(R21=33,18)+IF(R21=34,17)+IF(R21=35,16)+IF(R21=36,15)+IF(R21=37,14)+IF(R21=38,13)+IF(R21=39,12)+IF(R21=40,11)+IF(R21=41,10)+IF(R21=42,9)+IF(R21=43,8)+IF(R21=44,7)+IF(R21=45,6)+IF(R21=46,5)+IF(R21=47,4)+IF(R21=48,3)+IF(R21=49,2)+IF(R21=50,1))</f>
        <v>34</v>
      </c>
      <c r="R21" s="13">
        <v>17</v>
      </c>
      <c r="S21" s="318"/>
      <c r="T21" s="53">
        <f>IF(U21&gt;$V$80,0,IF(U21=1,50)+IF(U21=2,49)+IF(U21=3,48)+IF(U21=4,47)+IF(U21=5,46)+IF(U21=6,45)+IF(U21=7,44)+IF(U21=8,43)+IF(U21=9,42)+IF(U21=10,41)+IF(U21=11,40)+IF(U21=12,39)+IF(U21=13,38)+IF(U21=14,37)+IF(U21=15,36)+IF(U21=16,35)+IF(U21=17,34)+IF(U21=18,33)+IF(U21=19,32)+IF(U21=20,31)+IF(U21=21,30)+IF(U21=22,29)+IF(U21=23,28)+IF(U21=24,27)+IF(U21=25,26)+IF(U21=26,25)+IF(U21=27,24)+IF(U21=28,23)+IF(U21=29,22)+IF(U21=30,21)+IF(U21=31,20)+IF(U21=32,19)+IF(U21=33,18)+IF(U21=34,17)+IF(U21=35,16)+IF(U21=36,15)+IF(U21=37,14)+IF(U21=38,13)+IF(U21=39,12)+IF(U21=40,11)+IF(U21=41,10)+IF(U21=42,9)+IF(U21=43,8)+IF(U21=44,7)+IF(U21=45,6)+IF(U21=46,5)+IF(U21=47,4)+IF(U21=48,3)+IF(U21=49,2)+IF(U21=50,1))</f>
        <v>35</v>
      </c>
      <c r="U21" s="13">
        <v>16</v>
      </c>
      <c r="V21" s="318"/>
      <c r="W21" s="53">
        <f>IF(X21&gt;$Y$80,0,IF(X21=1,50)+IF(X21=2,49)+IF(X21=3,48)+IF(X21=4,47)+IF(X21=5,46)+IF(X21=6,45)+IF(X21=7,44)+IF(X21=8,43)+IF(X21=9,42)+IF(X21=10,41)+IF(X21=11,40)+IF(X21=12,39)+IF(X21=13,38)+IF(X21=14,37)+IF(X21=15,36)+IF(X21=16,35)+IF(X21=17,34)+IF(X21=18,33)+IF(X21=19,32)+IF(X21=20,31)+IF(X21=21,30)+IF(X21=22,29)+IF(X21=23,28)+IF(X21=24,27)+IF(X21=25,26)+IF(X21=26,25)+IF(X21=27,24)+IF(X21=28,23)+IF(X21=29,22)+IF(X21=30,21)+IF(X21=31,20)+IF(X21=32,19)+IF(X21=33,18)+IF(X21=34,17)+IF(X21=35,16)+IF(X21=36,15)+IF(X21=37,14)+IF(X21=38,13)+IF(X21=39,12)+IF(X21=40,11)+IF(X21=41,10)+IF(X21=42,9)+IF(X21=43,8)+IF(X21=44,7)+IF(X21=45,6)+IF(X21=46,5)+IF(X21=47,4)+IF(X21=48,3)+IF(X21=49,2)+IF(X21=50,1))</f>
        <v>0</v>
      </c>
      <c r="X21" s="13"/>
      <c r="Y21" s="8">
        <f>IF(G21="X",0,H21)+IF(J21="X",0,K21)+IF(M21="X",0,N21)+IF(P21="X",0,Q21)+IF(S21="X",0,T21)+IF(V21="X",0,W21)</f>
        <v>132</v>
      </c>
      <c r="Z21" s="13">
        <f>IF(G21="X",0,I21)+IF(J21="X",0,L21)+IF(M21="X",0,O21)+IF(P21="X",0,R21)+IF(S21="X",0,U21)+IF(V21="X",0,X21)</f>
        <v>72</v>
      </c>
      <c r="AA21" s="13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</row>
    <row r="22" spans="2:45" ht="18" customHeight="1" x14ac:dyDescent="0.25">
      <c r="B22" s="328" t="s">
        <v>64</v>
      </c>
      <c r="C22" s="27" t="s">
        <v>188</v>
      </c>
      <c r="D22" s="7" t="s">
        <v>8</v>
      </c>
      <c r="E22" s="10" t="s">
        <v>104</v>
      </c>
      <c r="F22" s="41">
        <v>1460</v>
      </c>
      <c r="G22" s="318" t="s">
        <v>140</v>
      </c>
      <c r="H22" s="319">
        <f>IF(I22&gt;$J$80,0,IF(I22=1,50)+IF(I22=2,49)+IF(I22=3,48)+IF(I22=4,47)+IF(I22=5,46)+IF(I22=6,45)+IF(I22=7,44)+IF(I22=8,43)+IF(I22=9,42)+IF(I22=10,41)+IF(I22=11,40)+IF(I22=12,39)+IF(I22=13,38)+IF(I22=14,37)+IF(I22=15,36)+IF(I22=16,35)+IF(I22=17,34)+IF(I22=18,33)+IF(I22=19,32)+IF(I22=20,31)+IF(I22=21,30)+IF(I22=22,29)+IF(I22=23,28)+IF(I22=24,27)+IF(I22=25,26)+IF(I22=26,25)+IF(I22=27,24)+IF(I22=28,23)+IF(I22=29,22)+IF(I22=30,21)+IF(I22=31,20)+IF(I22=32,19)+IF(I22=33,18)+IF(I22=34,17)+IF(I22=35,16)+IF(I22=36,15)+IF(I22=37,14)+IF(I22=38,13)+IF(I22=39,12)+IF(I22=40,11)+IF(I22=41,10)+IF(I22=42,9)+IF(I22=43,8)+IF(I22=44,7)+IF(I22=45,6)+IF(I22=46,5)+IF(I22=47,4)+IF(I22=48,3)+IF(I22=49,2)+IF(I22=50,1))</f>
        <v>0</v>
      </c>
      <c r="I22" s="320">
        <v>41</v>
      </c>
      <c r="J22" s="318"/>
      <c r="K22" s="53">
        <f>IF(L22&gt;$M$80,0,IF(L22=1,50)+IF(L22=2,49)+IF(L22=3,48)+IF(L22=4,47)+IF(L22=5,46)+IF(L22=6,45)+IF(L22=7,44)+IF(L22=8,43)+IF(L22=9,42)+IF(L22=10,41)+IF(L22=11,40)+IF(L22=12,39)+IF(L22=13,38)+IF(L22=14,37)+IF(L22=15,36)+IF(L22=16,35)+IF(L22=17,34)+IF(L22=18,33)+IF(L22=19,32)+IF(L22=20,31)+IF(L22=21,30)+IF(L22=22,29)+IF(L22=23,28)+IF(L22=24,27)+IF(L22=25,26)+IF(L22=26,25)+IF(L22=27,24)+IF(L22=28,23)+IF(L22=29,22)+IF(L22=30,21)+IF(L22=31,20)+IF(L22=32,19)+IF(L22=33,18)+IF(L22=34,17)+IF(L22=35,16)+IF(L22=36,15)+IF(L22=37,14)+IF(L22=38,13)+IF(L22=39,12)+IF(L22=40,11)+IF(L22=41,10)+IF(L22=42,9)+IF(L22=43,8)+IF(L22=44,7)+IF(L22=45,6)+IF(L22=46,5)+IF(L22=47,4)+IF(L22=48,3)+IF(L22=49,2)+IF(L22=50,1))</f>
        <v>50</v>
      </c>
      <c r="L22" s="13">
        <v>1</v>
      </c>
      <c r="M22" s="318"/>
      <c r="N22" s="53">
        <f>IF(O22&gt;$P$80,0,IF(O22=1,50)+IF(O22=2,49)+IF(O22=3,48)+IF(O22=4,47)+IF(O22=5,46)+IF(O22=6,45)+IF(O22=7,44)+IF(O22=8,43)+IF(O22=9,42)+IF(O22=10,41)+IF(O22=11,40)+IF(O22=12,39)+IF(O22=13,38)+IF(O22=14,37)+IF(O22=15,36)+IF(O22=16,35)+IF(O22=17,34)+IF(O22=18,33)+IF(O22=19,32)+IF(O22=20,31)+IF(O22=21,30)+IF(O22=22,29)+IF(O22=23,28)+IF(O22=24,27)+IF(O22=25,26)+IF(O22=26,25)+IF(O22=27,24)+IF(O22=28,23)+IF(O22=29,22)+IF(O22=30,21)+IF(O22=31,20)+IF(O22=32,19)+IF(O22=33,18)+IF(O22=34,17)+IF(O22=35,16)+IF(O22=36,15)+IF(O22=37,14)+IF(O22=38,13)+IF(O22=39,12)+IF(O22=40,11)+IF(O22=41,10)+IF(O22=42,9)+IF(O22=43,8)+IF(O22=44,7)+IF(O22=45,6)+IF(O22=46,5)+IF(O22=47,4)+IF(O22=48,3)+IF(O22=49,2)+IF(O22=50,1))</f>
        <v>37</v>
      </c>
      <c r="O22" s="13">
        <v>14</v>
      </c>
      <c r="P22" s="318"/>
      <c r="Q22" s="53">
        <f>IF(R22&gt;$S$80,0,IF(R22=1,50)+IF(R22=2,49)+IF(R22=3,48)+IF(R22=4,47)+IF(R22=5,46)+IF(R22=6,45)+IF(R22=7,44)+IF(R22=8,43)+IF(R22=9,42)+IF(R22=10,41)+IF(R22=11,40)+IF(R22=12,39)+IF(R22=13,38)+IF(R22=14,37)+IF(R22=15,36)+IF(R22=16,35)+IF(R22=17,34)+IF(R22=18,33)+IF(R22=19,32)+IF(R22=20,31)+IF(R22=21,30)+IF(R22=22,29)+IF(R22=23,28)+IF(R22=24,27)+IF(R22=25,26)+IF(R22=26,25)+IF(R22=27,24)+IF(R22=28,23)+IF(R22=29,22)+IF(R22=30,21)+IF(R22=31,20)+IF(R22=32,19)+IF(R22=33,18)+IF(R22=34,17)+IF(R22=35,16)+IF(R22=36,15)+IF(R22=37,14)+IF(R22=38,13)+IF(R22=39,12)+IF(R22=40,11)+IF(R22=41,10)+IF(R22=42,9)+IF(R22=43,8)+IF(R22=44,7)+IF(R22=45,6)+IF(R22=46,5)+IF(R22=47,4)+IF(R22=48,3)+IF(R22=49,2)+IF(R22=50,1))</f>
        <v>0</v>
      </c>
      <c r="R22" s="13">
        <v>37</v>
      </c>
      <c r="S22" s="318"/>
      <c r="T22" s="53">
        <f>IF(U22&gt;$V$80,0,IF(U22=1,50)+IF(U22=2,49)+IF(U22=3,48)+IF(U22=4,47)+IF(U22=5,46)+IF(U22=6,45)+IF(U22=7,44)+IF(U22=8,43)+IF(U22=9,42)+IF(U22=10,41)+IF(U22=11,40)+IF(U22=12,39)+IF(U22=13,38)+IF(U22=14,37)+IF(U22=15,36)+IF(U22=16,35)+IF(U22=17,34)+IF(U22=18,33)+IF(U22=19,32)+IF(U22=20,31)+IF(U22=21,30)+IF(U22=22,29)+IF(U22=23,28)+IF(U22=24,27)+IF(U22=25,26)+IF(U22=26,25)+IF(U22=27,24)+IF(U22=28,23)+IF(U22=29,22)+IF(U22=30,21)+IF(U22=31,20)+IF(U22=32,19)+IF(U22=33,18)+IF(U22=34,17)+IF(U22=35,16)+IF(U22=36,15)+IF(U22=37,14)+IF(U22=38,13)+IF(U22=39,12)+IF(U22=40,11)+IF(U22=41,10)+IF(U22=42,9)+IF(U22=43,8)+IF(U22=44,7)+IF(U22=45,6)+IF(U22=46,5)+IF(U22=47,4)+IF(U22=48,3)+IF(U22=49,2)+IF(U22=50,1))</f>
        <v>44</v>
      </c>
      <c r="U22" s="13">
        <v>7</v>
      </c>
      <c r="V22" s="318"/>
      <c r="W22" s="53">
        <f>IF(X22&gt;$Y$80,0,IF(X22=1,50)+IF(X22=2,49)+IF(X22=3,48)+IF(X22=4,47)+IF(X22=5,46)+IF(X22=6,45)+IF(X22=7,44)+IF(X22=8,43)+IF(X22=9,42)+IF(X22=10,41)+IF(X22=11,40)+IF(X22=12,39)+IF(X22=13,38)+IF(X22=14,37)+IF(X22=15,36)+IF(X22=16,35)+IF(X22=17,34)+IF(X22=18,33)+IF(X22=19,32)+IF(X22=20,31)+IF(X22=21,30)+IF(X22=22,29)+IF(X22=23,28)+IF(X22=24,27)+IF(X22=25,26)+IF(X22=26,25)+IF(X22=27,24)+IF(X22=28,23)+IF(X22=29,22)+IF(X22=30,21)+IF(X22=31,20)+IF(X22=32,19)+IF(X22=33,18)+IF(X22=34,17)+IF(X22=35,16)+IF(X22=36,15)+IF(X22=37,14)+IF(X22=38,13)+IF(X22=39,12)+IF(X22=40,11)+IF(X22=41,10)+IF(X22=42,9)+IF(X22=43,8)+IF(X22=44,7)+IF(X22=45,6)+IF(X22=46,5)+IF(X22=47,4)+IF(X22=48,3)+IF(X22=49,2)+IF(X22=50,1))</f>
        <v>0</v>
      </c>
      <c r="X22" s="13"/>
      <c r="Y22" s="8">
        <f>IF(G22="X",0,H22)+IF(J22="X",0,K22)+IF(M22="X",0,N22)+IF(P22="X",0,Q22)+IF(S22="X",0,T22)+IF(V22="X",0,W22)</f>
        <v>131</v>
      </c>
      <c r="Z22" s="13">
        <f>IF(G22="X",0,I22)+IF(J22="X",0,L22)+IF(M22="X",0,O22)+IF(P22="X",0,R22)+IF(S22="X",0,U22)+IF(V22="X",0,X22)</f>
        <v>59</v>
      </c>
      <c r="AA22" s="13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</row>
    <row r="23" spans="2:45" ht="18" customHeight="1" x14ac:dyDescent="0.25">
      <c r="B23" s="328" t="s">
        <v>65</v>
      </c>
      <c r="C23" s="26" t="s">
        <v>172</v>
      </c>
      <c r="D23" s="27" t="s">
        <v>108</v>
      </c>
      <c r="E23" s="12"/>
      <c r="F23" s="41">
        <v>1135</v>
      </c>
      <c r="G23" s="318"/>
      <c r="H23" s="53">
        <f>IF(I23&gt;$J$80,0,IF(I23=1,50)+IF(I23=2,49)+IF(I23=3,48)+IF(I23=4,47)+IF(I23=5,46)+IF(I23=6,45)+IF(I23=7,44)+IF(I23=8,43)+IF(I23=9,42)+IF(I23=10,41)+IF(I23=11,40)+IF(I23=12,39)+IF(I23=13,38)+IF(I23=14,37)+IF(I23=15,36)+IF(I23=16,35)+IF(I23=17,34)+IF(I23=18,33)+IF(I23=19,32)+IF(I23=20,31)+IF(I23=21,30)+IF(I23=22,29)+IF(I23=23,28)+IF(I23=24,27)+IF(I23=25,26)+IF(I23=26,25)+IF(I23=27,24)+IF(I23=28,23)+IF(I23=29,22)+IF(I23=30,21)+IF(I23=31,20)+IF(I23=32,19)+IF(I23=33,18)+IF(I23=34,17)+IF(I23=35,16)+IF(I23=36,15)+IF(I23=37,14)+IF(I23=38,13)+IF(I23=39,12)+IF(I23=40,11)+IF(I23=41,10)+IF(I23=42,9)+IF(I23=43,8)+IF(I23=44,7)+IF(I23=45,6)+IF(I23=46,5)+IF(I23=47,4)+IF(I23=48,3)+IF(I23=49,2)+IF(I23=50,1))</f>
        <v>18</v>
      </c>
      <c r="I23" s="13">
        <v>33</v>
      </c>
      <c r="J23" s="318"/>
      <c r="K23" s="53">
        <f>IF(L23&gt;$M$80,0,IF(L23=1,50)+IF(L23=2,49)+IF(L23=3,48)+IF(L23=4,47)+IF(L23=5,46)+IF(L23=6,45)+IF(L23=7,44)+IF(L23=8,43)+IF(L23=9,42)+IF(L23=10,41)+IF(L23=11,40)+IF(L23=12,39)+IF(L23=13,38)+IF(L23=14,37)+IF(L23=15,36)+IF(L23=16,35)+IF(L23=17,34)+IF(L23=18,33)+IF(L23=19,32)+IF(L23=20,31)+IF(L23=21,30)+IF(L23=22,29)+IF(L23=23,28)+IF(L23=24,27)+IF(L23=25,26)+IF(L23=26,25)+IF(L23=27,24)+IF(L23=28,23)+IF(L23=29,22)+IF(L23=30,21)+IF(L23=31,20)+IF(L23=32,19)+IF(L23=33,18)+IF(L23=34,17)+IF(L23=35,16)+IF(L23=36,15)+IF(L23=37,14)+IF(L23=38,13)+IF(L23=39,12)+IF(L23=40,11)+IF(L23=41,10)+IF(L23=42,9)+IF(L23=43,8)+IF(L23=44,7)+IF(L23=45,6)+IF(L23=46,5)+IF(L23=47,4)+IF(L23=48,3)+IF(L23=49,2)+IF(L23=50,1))</f>
        <v>25</v>
      </c>
      <c r="L23" s="13">
        <v>26</v>
      </c>
      <c r="M23" s="318" t="s">
        <v>140</v>
      </c>
      <c r="N23" s="319">
        <f>IF(O23&gt;$P$80,0,IF(O23=1,50)+IF(O23=2,49)+IF(O23=3,48)+IF(O23=4,47)+IF(O23=5,46)+IF(O23=6,45)+IF(O23=7,44)+IF(O23=8,43)+IF(O23=9,42)+IF(O23=10,41)+IF(O23=11,40)+IF(O23=12,39)+IF(O23=13,38)+IF(O23=14,37)+IF(O23=15,36)+IF(O23=16,35)+IF(O23=17,34)+IF(O23=18,33)+IF(O23=19,32)+IF(O23=20,31)+IF(O23=21,30)+IF(O23=22,29)+IF(O23=23,28)+IF(O23=24,27)+IF(O23=25,26)+IF(O23=26,25)+IF(O23=27,24)+IF(O23=28,23)+IF(O23=29,22)+IF(O23=30,21)+IF(O23=31,20)+IF(O23=32,19)+IF(O23=33,18)+IF(O23=34,17)+IF(O23=35,16)+IF(O23=36,15)+IF(O23=37,14)+IF(O23=38,13)+IF(O23=39,12)+IF(O23=40,11)+IF(O23=41,10)+IF(O23=42,9)+IF(O23=43,8)+IF(O23=44,7)+IF(O23=45,6)+IF(O23=46,5)+IF(O23=47,4)+IF(O23=48,3)+IF(O23=49,2)+IF(O23=50,1))</f>
        <v>10</v>
      </c>
      <c r="O23" s="320">
        <v>41</v>
      </c>
      <c r="P23" s="318"/>
      <c r="Q23" s="53">
        <f>IF(R23&gt;$S$80,0,IF(R23=1,50)+IF(R23=2,49)+IF(R23=3,48)+IF(R23=4,47)+IF(R23=5,46)+IF(R23=6,45)+IF(R23=7,44)+IF(R23=8,43)+IF(R23=9,42)+IF(R23=10,41)+IF(R23=11,40)+IF(R23=12,39)+IF(R23=13,38)+IF(R23=14,37)+IF(R23=15,36)+IF(R23=16,35)+IF(R23=17,34)+IF(R23=18,33)+IF(R23=19,32)+IF(R23=20,31)+IF(R23=21,30)+IF(R23=22,29)+IF(R23=23,28)+IF(R23=24,27)+IF(R23=25,26)+IF(R23=26,25)+IF(R23=27,24)+IF(R23=28,23)+IF(R23=29,22)+IF(R23=30,21)+IF(R23=31,20)+IF(R23=32,19)+IF(R23=33,18)+IF(R23=34,17)+IF(R23=35,16)+IF(R23=36,15)+IF(R23=37,14)+IF(R23=38,13)+IF(R23=39,12)+IF(R23=40,11)+IF(R23=41,10)+IF(R23=42,9)+IF(R23=43,8)+IF(R23=44,7)+IF(R23=45,6)+IF(R23=46,5)+IF(R23=47,4)+IF(R23=48,3)+IF(R23=49,2)+IF(R23=50,1))</f>
        <v>40</v>
      </c>
      <c r="R23" s="13">
        <v>11</v>
      </c>
      <c r="S23" s="318"/>
      <c r="T23" s="53">
        <f>IF(U23&gt;$V$80,0,IF(U23=1,50)+IF(U23=2,49)+IF(U23=3,48)+IF(U23=4,47)+IF(U23=5,46)+IF(U23=6,45)+IF(U23=7,44)+IF(U23=8,43)+IF(U23=9,42)+IF(U23=10,41)+IF(U23=11,40)+IF(U23=12,39)+IF(U23=13,38)+IF(U23=14,37)+IF(U23=15,36)+IF(U23=16,35)+IF(U23=17,34)+IF(U23=18,33)+IF(U23=19,32)+IF(U23=20,31)+IF(U23=21,30)+IF(U23=22,29)+IF(U23=23,28)+IF(U23=24,27)+IF(U23=25,26)+IF(U23=26,25)+IF(U23=27,24)+IF(U23=28,23)+IF(U23=29,22)+IF(U23=30,21)+IF(U23=31,20)+IF(U23=32,19)+IF(U23=33,18)+IF(U23=34,17)+IF(U23=35,16)+IF(U23=36,15)+IF(U23=37,14)+IF(U23=38,13)+IF(U23=39,12)+IF(U23=40,11)+IF(U23=41,10)+IF(U23=42,9)+IF(U23=43,8)+IF(U23=44,7)+IF(U23=45,6)+IF(U23=46,5)+IF(U23=47,4)+IF(U23=48,3)+IF(U23=49,2)+IF(U23=50,1))</f>
        <v>45</v>
      </c>
      <c r="U23" s="13">
        <v>6</v>
      </c>
      <c r="V23" s="318"/>
      <c r="W23" s="53">
        <f>IF(X23&gt;$Y$80,0,IF(X23=1,50)+IF(X23=2,49)+IF(X23=3,48)+IF(X23=4,47)+IF(X23=5,46)+IF(X23=6,45)+IF(X23=7,44)+IF(X23=8,43)+IF(X23=9,42)+IF(X23=10,41)+IF(X23=11,40)+IF(X23=12,39)+IF(X23=13,38)+IF(X23=14,37)+IF(X23=15,36)+IF(X23=16,35)+IF(X23=17,34)+IF(X23=18,33)+IF(X23=19,32)+IF(X23=20,31)+IF(X23=21,30)+IF(X23=22,29)+IF(X23=23,28)+IF(X23=24,27)+IF(X23=25,26)+IF(X23=26,25)+IF(X23=27,24)+IF(X23=28,23)+IF(X23=29,22)+IF(X23=30,21)+IF(X23=31,20)+IF(X23=32,19)+IF(X23=33,18)+IF(X23=34,17)+IF(X23=35,16)+IF(X23=36,15)+IF(X23=37,14)+IF(X23=38,13)+IF(X23=39,12)+IF(X23=40,11)+IF(X23=41,10)+IF(X23=42,9)+IF(X23=43,8)+IF(X23=44,7)+IF(X23=45,6)+IF(X23=46,5)+IF(X23=47,4)+IF(X23=48,3)+IF(X23=49,2)+IF(X23=50,1))</f>
        <v>0</v>
      </c>
      <c r="X23" s="13"/>
      <c r="Y23" s="8">
        <f>IF(G23="X",0,H23)+IF(J23="X",0,K23)+IF(M23="X",0,N23)+IF(P23="X",0,Q23)+IF(S23="X",0,T23)+IF(V23="X",0,W23)</f>
        <v>128</v>
      </c>
      <c r="Z23" s="13">
        <f>IF(G23="X",0,I23)+IF(J23="X",0,L23)+IF(M23="X",0,O23)+IF(P23="X",0,R23)+IF(S23="X",0,U23)+IF(V23="X",0,X23)</f>
        <v>76</v>
      </c>
      <c r="AA23" s="13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</row>
    <row r="24" spans="2:45" ht="18" customHeight="1" x14ac:dyDescent="0.25">
      <c r="B24" s="328" t="s">
        <v>66</v>
      </c>
      <c r="C24" s="27" t="s">
        <v>138</v>
      </c>
      <c r="D24" s="42" t="s">
        <v>6</v>
      </c>
      <c r="E24" s="9"/>
      <c r="F24" s="41">
        <v>1216</v>
      </c>
      <c r="G24" s="318"/>
      <c r="H24" s="53">
        <f>IF(I24&gt;$J$80,0,IF(I24=1,50)+IF(I24=2,49)+IF(I24=3,48)+IF(I24=4,47)+IF(I24=5,46)+IF(I24=6,45)+IF(I24=7,44)+IF(I24=8,43)+IF(I24=9,42)+IF(I24=10,41)+IF(I24=11,40)+IF(I24=12,39)+IF(I24=13,38)+IF(I24=14,37)+IF(I24=15,36)+IF(I24=16,35)+IF(I24=17,34)+IF(I24=18,33)+IF(I24=19,32)+IF(I24=20,31)+IF(I24=21,30)+IF(I24=22,29)+IF(I24=23,28)+IF(I24=24,27)+IF(I24=25,26)+IF(I24=26,25)+IF(I24=27,24)+IF(I24=28,23)+IF(I24=29,22)+IF(I24=30,21)+IF(I24=31,20)+IF(I24=32,19)+IF(I24=33,18)+IF(I24=34,17)+IF(I24=35,16)+IF(I24=36,15)+IF(I24=37,14)+IF(I24=38,13)+IF(I24=39,12)+IF(I24=40,11)+IF(I24=41,10)+IF(I24=42,9)+IF(I24=43,8)+IF(I24=44,7)+IF(I24=45,6)+IF(I24=46,5)+IF(I24=47,4)+IF(I24=48,3)+IF(I24=49,2)+IF(I24=50,1))</f>
        <v>41</v>
      </c>
      <c r="I24" s="13">
        <v>10</v>
      </c>
      <c r="J24" s="318"/>
      <c r="K24" s="53">
        <f>IF(L24&gt;$M$80,0,IF(L24=1,50)+IF(L24=2,49)+IF(L24=3,48)+IF(L24=4,47)+IF(L24=5,46)+IF(L24=6,45)+IF(L24=7,44)+IF(L24=8,43)+IF(L24=9,42)+IF(L24=10,41)+IF(L24=11,40)+IF(L24=12,39)+IF(L24=13,38)+IF(L24=14,37)+IF(L24=15,36)+IF(L24=16,35)+IF(L24=17,34)+IF(L24=18,33)+IF(L24=19,32)+IF(L24=20,31)+IF(L24=21,30)+IF(L24=22,29)+IF(L24=23,28)+IF(L24=24,27)+IF(L24=25,26)+IF(L24=26,25)+IF(L24=27,24)+IF(L24=28,23)+IF(L24=29,22)+IF(L24=30,21)+IF(L24=31,20)+IF(L24=32,19)+IF(L24=33,18)+IF(L24=34,17)+IF(L24=35,16)+IF(L24=36,15)+IF(L24=37,14)+IF(L24=38,13)+IF(L24=39,12)+IF(L24=40,11)+IF(L24=41,10)+IF(L24=42,9)+IF(L24=43,8)+IF(L24=44,7)+IF(L24=45,6)+IF(L24=46,5)+IF(L24=47,4)+IF(L24=48,3)+IF(L24=49,2)+IF(L24=50,1))</f>
        <v>33</v>
      </c>
      <c r="L24" s="13">
        <v>18</v>
      </c>
      <c r="M24" s="318"/>
      <c r="N24" s="53">
        <f>IF(O24&gt;$P$80,0,IF(O24=1,50)+IF(O24=2,49)+IF(O24=3,48)+IF(O24=4,47)+IF(O24=5,46)+IF(O24=6,45)+IF(O24=7,44)+IF(O24=8,43)+IF(O24=9,42)+IF(O24=10,41)+IF(O24=11,40)+IF(O24=12,39)+IF(O24=13,38)+IF(O24=14,37)+IF(O24=15,36)+IF(O24=16,35)+IF(O24=17,34)+IF(O24=18,33)+IF(O24=19,32)+IF(O24=20,31)+IF(O24=21,30)+IF(O24=22,29)+IF(O24=23,28)+IF(O24=24,27)+IF(O24=25,26)+IF(O24=26,25)+IF(O24=27,24)+IF(O24=28,23)+IF(O24=29,22)+IF(O24=30,21)+IF(O24=31,20)+IF(O24=32,19)+IF(O24=33,18)+IF(O24=34,17)+IF(O24=35,16)+IF(O24=36,15)+IF(O24=37,14)+IF(O24=38,13)+IF(O24=39,12)+IF(O24=40,11)+IF(O24=41,10)+IF(O24=42,9)+IF(O24=43,8)+IF(O24=44,7)+IF(O24=45,6)+IF(O24=46,5)+IF(O24=47,4)+IF(O24=48,3)+IF(O24=49,2)+IF(O24=50,1))</f>
        <v>24</v>
      </c>
      <c r="O24" s="13">
        <v>27</v>
      </c>
      <c r="P24" s="318" t="s">
        <v>140</v>
      </c>
      <c r="Q24" s="319">
        <f>IF(R24&gt;$S$80,0,IF(R24=1,50)+IF(R24=2,49)+IF(R24=3,48)+IF(R24=4,47)+IF(R24=5,46)+IF(R24=6,45)+IF(R24=7,44)+IF(R24=8,43)+IF(R24=9,42)+IF(R24=10,41)+IF(R24=11,40)+IF(R24=12,39)+IF(R24=13,38)+IF(R24=14,37)+IF(R24=15,36)+IF(R24=16,35)+IF(R24=17,34)+IF(R24=18,33)+IF(R24=19,32)+IF(R24=20,31)+IF(R24=21,30)+IF(R24=22,29)+IF(R24=23,28)+IF(R24=24,27)+IF(R24=25,26)+IF(R24=26,25)+IF(R24=27,24)+IF(R24=28,23)+IF(R24=29,22)+IF(R24=30,21)+IF(R24=31,20)+IF(R24=32,19)+IF(R24=33,18)+IF(R24=34,17)+IF(R24=35,16)+IF(R24=36,15)+IF(R24=37,14)+IF(R24=38,13)+IF(R24=39,12)+IF(R24=40,11)+IF(R24=41,10)+IF(R24=42,9)+IF(R24=43,8)+IF(R24=44,7)+IF(R24=45,6)+IF(R24=46,5)+IF(R24=47,4)+IF(R24=48,3)+IF(R24=49,2)+IF(R24=50,1))</f>
        <v>0</v>
      </c>
      <c r="R24" s="320">
        <v>37</v>
      </c>
      <c r="S24" s="318"/>
      <c r="T24" s="53">
        <f>IF(U24&gt;$V$80,0,IF(U24=1,50)+IF(U24=2,49)+IF(U24=3,48)+IF(U24=4,47)+IF(U24=5,46)+IF(U24=6,45)+IF(U24=7,44)+IF(U24=8,43)+IF(U24=9,42)+IF(U24=10,41)+IF(U24=11,40)+IF(U24=12,39)+IF(U24=13,38)+IF(U24=14,37)+IF(U24=15,36)+IF(U24=16,35)+IF(U24=17,34)+IF(U24=18,33)+IF(U24=19,32)+IF(U24=20,31)+IF(U24=21,30)+IF(U24=22,29)+IF(U24=23,28)+IF(U24=24,27)+IF(U24=25,26)+IF(U24=26,25)+IF(U24=27,24)+IF(U24=28,23)+IF(U24=29,22)+IF(U24=30,21)+IF(U24=31,20)+IF(U24=32,19)+IF(U24=33,18)+IF(U24=34,17)+IF(U24=35,16)+IF(U24=36,15)+IF(U24=37,14)+IF(U24=38,13)+IF(U24=39,12)+IF(U24=40,11)+IF(U24=41,10)+IF(U24=42,9)+IF(U24=43,8)+IF(U24=44,7)+IF(U24=45,6)+IF(U24=46,5)+IF(U24=47,4)+IF(U24=48,3)+IF(U24=49,2)+IF(U24=50,1))</f>
        <v>28</v>
      </c>
      <c r="U24" s="13">
        <v>23</v>
      </c>
      <c r="V24" s="318"/>
      <c r="W24" s="53">
        <f>IF(X24&gt;$Y$80,0,IF(X24=1,50)+IF(X24=2,49)+IF(X24=3,48)+IF(X24=4,47)+IF(X24=5,46)+IF(X24=6,45)+IF(X24=7,44)+IF(X24=8,43)+IF(X24=9,42)+IF(X24=10,41)+IF(X24=11,40)+IF(X24=12,39)+IF(X24=13,38)+IF(X24=14,37)+IF(X24=15,36)+IF(X24=16,35)+IF(X24=17,34)+IF(X24=18,33)+IF(X24=19,32)+IF(X24=20,31)+IF(X24=21,30)+IF(X24=22,29)+IF(X24=23,28)+IF(X24=24,27)+IF(X24=25,26)+IF(X24=26,25)+IF(X24=27,24)+IF(X24=28,23)+IF(X24=29,22)+IF(X24=30,21)+IF(X24=31,20)+IF(X24=32,19)+IF(X24=33,18)+IF(X24=34,17)+IF(X24=35,16)+IF(X24=36,15)+IF(X24=37,14)+IF(X24=38,13)+IF(X24=39,12)+IF(X24=40,11)+IF(X24=41,10)+IF(X24=42,9)+IF(X24=43,8)+IF(X24=44,7)+IF(X24=45,6)+IF(X24=46,5)+IF(X24=47,4)+IF(X24=48,3)+IF(X24=49,2)+IF(X24=50,1))</f>
        <v>0</v>
      </c>
      <c r="X24" s="13"/>
      <c r="Y24" s="8">
        <f>IF(G24="X",0,H24)+IF(J24="X",0,K24)+IF(M24="X",0,N24)+IF(P24="X",0,Q24)+IF(S24="X",0,T24)+IF(V24="X",0,W24)</f>
        <v>126</v>
      </c>
      <c r="Z24" s="13">
        <f>IF(G24="X",0,I24)+IF(J24="X",0,L24)+IF(M24="X",0,O24)+IF(P24="X",0,R24)+IF(S24="X",0,U24)+IF(V24="X",0,X24)</f>
        <v>78</v>
      </c>
      <c r="AA24" s="13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</row>
    <row r="25" spans="2:45" ht="18" customHeight="1" x14ac:dyDescent="0.25">
      <c r="B25" s="328" t="s">
        <v>67</v>
      </c>
      <c r="C25" s="27" t="s">
        <v>31</v>
      </c>
      <c r="D25" s="7" t="s">
        <v>29</v>
      </c>
      <c r="E25" s="9"/>
      <c r="F25" s="41">
        <v>1218</v>
      </c>
      <c r="G25" s="318" t="s">
        <v>140</v>
      </c>
      <c r="H25" s="319">
        <f>IF(I25&gt;$J$80,0,IF(I25=1,50)+IF(I25=2,49)+IF(I25=3,48)+IF(I25=4,47)+IF(I25=5,46)+IF(I25=6,45)+IF(I25=7,44)+IF(I25=8,43)+IF(I25=9,42)+IF(I25=10,41)+IF(I25=11,40)+IF(I25=12,39)+IF(I25=13,38)+IF(I25=14,37)+IF(I25=15,36)+IF(I25=16,35)+IF(I25=17,34)+IF(I25=18,33)+IF(I25=19,32)+IF(I25=20,31)+IF(I25=21,30)+IF(I25=22,29)+IF(I25=23,28)+IF(I25=24,27)+IF(I25=25,26)+IF(I25=26,25)+IF(I25=27,24)+IF(I25=28,23)+IF(I25=29,22)+IF(I25=30,21)+IF(I25=31,20)+IF(I25=32,19)+IF(I25=33,18)+IF(I25=34,17)+IF(I25=35,16)+IF(I25=36,15)+IF(I25=37,14)+IF(I25=38,13)+IF(I25=39,12)+IF(I25=40,11)+IF(I25=41,10)+IF(I25=42,9)+IF(I25=43,8)+IF(I25=44,7)+IF(I25=45,6)+IF(I25=46,5)+IF(I25=47,4)+IF(I25=48,3)+IF(I25=49,2)+IF(I25=50,1))</f>
        <v>23</v>
      </c>
      <c r="I25" s="320">
        <v>28</v>
      </c>
      <c r="J25" s="318"/>
      <c r="K25" s="53">
        <f>IF(L25&gt;$M$80,0,IF(L25=1,50)+IF(L25=2,49)+IF(L25=3,48)+IF(L25=4,47)+IF(L25=5,46)+IF(L25=6,45)+IF(L25=7,44)+IF(L25=8,43)+IF(L25=9,42)+IF(L25=10,41)+IF(L25=11,40)+IF(L25=12,39)+IF(L25=13,38)+IF(L25=14,37)+IF(L25=15,36)+IF(L25=16,35)+IF(L25=17,34)+IF(L25=18,33)+IF(L25=19,32)+IF(L25=20,31)+IF(L25=21,30)+IF(L25=22,29)+IF(L25=23,28)+IF(L25=24,27)+IF(L25=25,26)+IF(L25=26,25)+IF(L25=27,24)+IF(L25=28,23)+IF(L25=29,22)+IF(L25=30,21)+IF(L25=31,20)+IF(L25=32,19)+IF(L25=33,18)+IF(L25=34,17)+IF(L25=35,16)+IF(L25=36,15)+IF(L25=37,14)+IF(L25=38,13)+IF(L25=39,12)+IF(L25=40,11)+IF(L25=41,10)+IF(L25=42,9)+IF(L25=43,8)+IF(L25=44,7)+IF(L25=45,6)+IF(L25=46,5)+IF(L25=47,4)+IF(L25=48,3)+IF(L25=49,2)+IF(L25=50,1))</f>
        <v>36</v>
      </c>
      <c r="L25" s="13">
        <v>15</v>
      </c>
      <c r="M25" s="318"/>
      <c r="N25" s="53">
        <f>IF(O25&gt;$P$80,0,IF(O25=1,50)+IF(O25=2,49)+IF(O25=3,48)+IF(O25=4,47)+IF(O25=5,46)+IF(O25=6,45)+IF(O25=7,44)+IF(O25=8,43)+IF(O25=9,42)+IF(O25=10,41)+IF(O25=11,40)+IF(O25=12,39)+IF(O25=13,38)+IF(O25=14,37)+IF(O25=15,36)+IF(O25=16,35)+IF(O25=17,34)+IF(O25=18,33)+IF(O25=19,32)+IF(O25=20,31)+IF(O25=21,30)+IF(O25=22,29)+IF(O25=23,28)+IF(O25=24,27)+IF(O25=25,26)+IF(O25=26,25)+IF(O25=27,24)+IF(O25=28,23)+IF(O25=29,22)+IF(O25=30,21)+IF(O25=31,20)+IF(O25=32,19)+IF(O25=33,18)+IF(O25=34,17)+IF(O25=35,16)+IF(O25=36,15)+IF(O25=37,14)+IF(O25=38,13)+IF(O25=39,12)+IF(O25=40,11)+IF(O25=41,10)+IF(O25=42,9)+IF(O25=43,8)+IF(O25=44,7)+IF(O25=45,6)+IF(O25=46,5)+IF(O25=47,4)+IF(O25=48,3)+IF(O25=49,2)+IF(O25=50,1))</f>
        <v>25</v>
      </c>
      <c r="O25" s="13">
        <v>26</v>
      </c>
      <c r="P25" s="318"/>
      <c r="Q25" s="53">
        <f>IF(R25&gt;$S$80,0,IF(R25=1,50)+IF(R25=2,49)+IF(R25=3,48)+IF(R25=4,47)+IF(R25=5,46)+IF(R25=6,45)+IF(R25=7,44)+IF(R25=8,43)+IF(R25=9,42)+IF(R25=10,41)+IF(R25=11,40)+IF(R25=12,39)+IF(R25=13,38)+IF(R25=14,37)+IF(R25=15,36)+IF(R25=16,35)+IF(R25=17,34)+IF(R25=18,33)+IF(R25=19,32)+IF(R25=20,31)+IF(R25=21,30)+IF(R25=22,29)+IF(R25=23,28)+IF(R25=24,27)+IF(R25=25,26)+IF(R25=26,25)+IF(R25=27,24)+IF(R25=28,23)+IF(R25=29,22)+IF(R25=30,21)+IF(R25=31,20)+IF(R25=32,19)+IF(R25=33,18)+IF(R25=34,17)+IF(R25=35,16)+IF(R25=36,15)+IF(R25=37,14)+IF(R25=38,13)+IF(R25=39,12)+IF(R25=40,11)+IF(R25=41,10)+IF(R25=42,9)+IF(R25=43,8)+IF(R25=44,7)+IF(R25=45,6)+IF(R25=46,5)+IF(R25=47,4)+IF(R25=48,3)+IF(R25=49,2)+IF(R25=50,1))</f>
        <v>35</v>
      </c>
      <c r="R25" s="13">
        <v>16</v>
      </c>
      <c r="S25" s="318"/>
      <c r="T25" s="53">
        <f>IF(U25&gt;$V$80,0,IF(U25=1,50)+IF(U25=2,49)+IF(U25=3,48)+IF(U25=4,47)+IF(U25=5,46)+IF(U25=6,45)+IF(U25=7,44)+IF(U25=8,43)+IF(U25=9,42)+IF(U25=10,41)+IF(U25=11,40)+IF(U25=12,39)+IF(U25=13,38)+IF(U25=14,37)+IF(U25=15,36)+IF(U25=16,35)+IF(U25=17,34)+IF(U25=18,33)+IF(U25=19,32)+IF(U25=20,31)+IF(U25=21,30)+IF(U25=22,29)+IF(U25=23,28)+IF(U25=24,27)+IF(U25=25,26)+IF(U25=26,25)+IF(U25=27,24)+IF(U25=28,23)+IF(U25=29,22)+IF(U25=30,21)+IF(U25=31,20)+IF(U25=32,19)+IF(U25=33,18)+IF(U25=34,17)+IF(U25=35,16)+IF(U25=36,15)+IF(U25=37,14)+IF(U25=38,13)+IF(U25=39,12)+IF(U25=40,11)+IF(U25=41,10)+IF(U25=42,9)+IF(U25=43,8)+IF(U25=44,7)+IF(U25=45,6)+IF(U25=46,5)+IF(U25=47,4)+IF(U25=48,3)+IF(U25=49,2)+IF(U25=50,1))</f>
        <v>30</v>
      </c>
      <c r="U25" s="13">
        <v>21</v>
      </c>
      <c r="V25" s="318"/>
      <c r="W25" s="53">
        <f>IF(X25&gt;$Y$80,0,IF(X25=1,50)+IF(X25=2,49)+IF(X25=3,48)+IF(X25=4,47)+IF(X25=5,46)+IF(X25=6,45)+IF(X25=7,44)+IF(X25=8,43)+IF(X25=9,42)+IF(X25=10,41)+IF(X25=11,40)+IF(X25=12,39)+IF(X25=13,38)+IF(X25=14,37)+IF(X25=15,36)+IF(X25=16,35)+IF(X25=17,34)+IF(X25=18,33)+IF(X25=19,32)+IF(X25=20,31)+IF(X25=21,30)+IF(X25=22,29)+IF(X25=23,28)+IF(X25=24,27)+IF(X25=25,26)+IF(X25=26,25)+IF(X25=27,24)+IF(X25=28,23)+IF(X25=29,22)+IF(X25=30,21)+IF(X25=31,20)+IF(X25=32,19)+IF(X25=33,18)+IF(X25=34,17)+IF(X25=35,16)+IF(X25=36,15)+IF(X25=37,14)+IF(X25=38,13)+IF(X25=39,12)+IF(X25=40,11)+IF(X25=41,10)+IF(X25=42,9)+IF(X25=43,8)+IF(X25=44,7)+IF(X25=45,6)+IF(X25=46,5)+IF(X25=47,4)+IF(X25=48,3)+IF(X25=49,2)+IF(X25=50,1))</f>
        <v>0</v>
      </c>
      <c r="X25" s="13"/>
      <c r="Y25" s="8">
        <f>IF(G25="X",0,H25)+IF(J25="X",0,K25)+IF(M25="X",0,N25)+IF(P25="X",0,Q25)+IF(S25="X",0,T25)+IF(V25="X",0,W25)</f>
        <v>126</v>
      </c>
      <c r="Z25" s="13">
        <f>IF(G25="X",0,I25)+IF(J25="X",0,L25)+IF(M25="X",0,O25)+IF(P25="X",0,R25)+IF(S25="X",0,U25)+IF(V25="X",0,X25)</f>
        <v>78</v>
      </c>
      <c r="AA25" s="13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</row>
    <row r="26" spans="2:45" ht="18" customHeight="1" x14ac:dyDescent="0.25">
      <c r="B26" s="328" t="s">
        <v>68</v>
      </c>
      <c r="C26" s="27" t="s">
        <v>109</v>
      </c>
      <c r="D26" s="7" t="s">
        <v>7</v>
      </c>
      <c r="E26" s="32"/>
      <c r="F26" s="41">
        <v>1135</v>
      </c>
      <c r="G26" s="318"/>
      <c r="H26" s="53">
        <f>IF(I26&gt;$J$80,0,IF(I26=1,50)+IF(I26=2,49)+IF(I26=3,48)+IF(I26=4,47)+IF(I26=5,46)+IF(I26=6,45)+IF(I26=7,44)+IF(I26=8,43)+IF(I26=9,42)+IF(I26=10,41)+IF(I26=11,40)+IF(I26=12,39)+IF(I26=13,38)+IF(I26=14,37)+IF(I26=15,36)+IF(I26=16,35)+IF(I26=17,34)+IF(I26=18,33)+IF(I26=19,32)+IF(I26=20,31)+IF(I26=21,30)+IF(I26=22,29)+IF(I26=23,28)+IF(I26=24,27)+IF(I26=25,26)+IF(I26=26,25)+IF(I26=27,24)+IF(I26=28,23)+IF(I26=29,22)+IF(I26=30,21)+IF(I26=31,20)+IF(I26=32,19)+IF(I26=33,18)+IF(I26=34,17)+IF(I26=35,16)+IF(I26=36,15)+IF(I26=37,14)+IF(I26=38,13)+IF(I26=39,12)+IF(I26=40,11)+IF(I26=41,10)+IF(I26=42,9)+IF(I26=43,8)+IF(I26=44,7)+IF(I26=45,6)+IF(I26=46,5)+IF(I26=47,4)+IF(I26=48,3)+IF(I26=49,2)+IF(I26=50,1))</f>
        <v>24</v>
      </c>
      <c r="I26" s="13">
        <v>27</v>
      </c>
      <c r="J26" s="318"/>
      <c r="K26" s="53">
        <f>IF(L26&gt;$M$80,0,IF(L26=1,50)+IF(L26=2,49)+IF(L26=3,48)+IF(L26=4,47)+IF(L26=5,46)+IF(L26=6,45)+IF(L26=7,44)+IF(L26=8,43)+IF(L26=9,42)+IF(L26=10,41)+IF(L26=11,40)+IF(L26=12,39)+IF(L26=13,38)+IF(L26=14,37)+IF(L26=15,36)+IF(L26=16,35)+IF(L26=17,34)+IF(L26=18,33)+IF(L26=19,32)+IF(L26=20,31)+IF(L26=21,30)+IF(L26=22,29)+IF(L26=23,28)+IF(L26=24,27)+IF(L26=25,26)+IF(L26=26,25)+IF(L26=27,24)+IF(L26=28,23)+IF(L26=29,22)+IF(L26=30,21)+IF(L26=31,20)+IF(L26=32,19)+IF(L26=33,18)+IF(L26=34,17)+IF(L26=35,16)+IF(L26=36,15)+IF(L26=37,14)+IF(L26=38,13)+IF(L26=39,12)+IF(L26=40,11)+IF(L26=41,10)+IF(L26=42,9)+IF(L26=43,8)+IF(L26=44,7)+IF(L26=45,6)+IF(L26=46,5)+IF(L26=47,4)+IF(L26=48,3)+IF(L26=49,2)+IF(L26=50,1))</f>
        <v>20</v>
      </c>
      <c r="L26" s="13">
        <v>31</v>
      </c>
      <c r="M26" s="318" t="s">
        <v>140</v>
      </c>
      <c r="N26" s="319">
        <f>IF(O26&gt;$P$80,0,IF(O26=1,50)+IF(O26=2,49)+IF(O26=3,48)+IF(O26=4,47)+IF(O26=5,46)+IF(O26=6,45)+IF(O26=7,44)+IF(O26=8,43)+IF(O26=9,42)+IF(O26=10,41)+IF(O26=11,40)+IF(O26=12,39)+IF(O26=13,38)+IF(O26=14,37)+IF(O26=15,36)+IF(O26=16,35)+IF(O26=17,34)+IF(O26=18,33)+IF(O26=19,32)+IF(O26=20,31)+IF(O26=21,30)+IF(O26=22,29)+IF(O26=23,28)+IF(O26=24,27)+IF(O26=25,26)+IF(O26=26,25)+IF(O26=27,24)+IF(O26=28,23)+IF(O26=29,22)+IF(O26=30,21)+IF(O26=31,20)+IF(O26=32,19)+IF(O26=33,18)+IF(O26=34,17)+IF(O26=35,16)+IF(O26=36,15)+IF(O26=37,14)+IF(O26=38,13)+IF(O26=39,12)+IF(O26=40,11)+IF(O26=41,10)+IF(O26=42,9)+IF(O26=43,8)+IF(O26=44,7)+IF(O26=45,6)+IF(O26=46,5)+IF(O26=47,4)+IF(O26=48,3)+IF(O26=49,2)+IF(O26=50,1))</f>
        <v>16</v>
      </c>
      <c r="O26" s="320">
        <v>35</v>
      </c>
      <c r="P26" s="318"/>
      <c r="Q26" s="53">
        <f>IF(R26&gt;$S$80,0,IF(R26=1,50)+IF(R26=2,49)+IF(R26=3,48)+IF(R26=4,47)+IF(R26=5,46)+IF(R26=6,45)+IF(R26=7,44)+IF(R26=8,43)+IF(R26=9,42)+IF(R26=10,41)+IF(R26=11,40)+IF(R26=12,39)+IF(R26=13,38)+IF(R26=14,37)+IF(R26=15,36)+IF(R26=16,35)+IF(R26=17,34)+IF(R26=18,33)+IF(R26=19,32)+IF(R26=20,31)+IF(R26=21,30)+IF(R26=22,29)+IF(R26=23,28)+IF(R26=24,27)+IF(R26=25,26)+IF(R26=26,25)+IF(R26=27,24)+IF(R26=28,23)+IF(R26=29,22)+IF(R26=30,21)+IF(R26=31,20)+IF(R26=32,19)+IF(R26=33,18)+IF(R26=34,17)+IF(R26=35,16)+IF(R26=36,15)+IF(R26=37,14)+IF(R26=38,13)+IF(R26=39,12)+IF(R26=40,11)+IF(R26=41,10)+IF(R26=42,9)+IF(R26=43,8)+IF(R26=44,7)+IF(R26=45,6)+IF(R26=46,5)+IF(R26=47,4)+IF(R26=48,3)+IF(R26=49,2)+IF(R26=50,1))</f>
        <v>41</v>
      </c>
      <c r="R26" s="13">
        <v>10</v>
      </c>
      <c r="S26" s="318"/>
      <c r="T26" s="53">
        <f>IF(U26&gt;$V$80,0,IF(U26=1,50)+IF(U26=2,49)+IF(U26=3,48)+IF(U26=4,47)+IF(U26=5,46)+IF(U26=6,45)+IF(U26=7,44)+IF(U26=8,43)+IF(U26=9,42)+IF(U26=10,41)+IF(U26=11,40)+IF(U26=12,39)+IF(U26=13,38)+IF(U26=14,37)+IF(U26=15,36)+IF(U26=16,35)+IF(U26=17,34)+IF(U26=18,33)+IF(U26=19,32)+IF(U26=20,31)+IF(U26=21,30)+IF(U26=22,29)+IF(U26=23,28)+IF(U26=24,27)+IF(U26=25,26)+IF(U26=26,25)+IF(U26=27,24)+IF(U26=28,23)+IF(U26=29,22)+IF(U26=30,21)+IF(U26=31,20)+IF(U26=32,19)+IF(U26=33,18)+IF(U26=34,17)+IF(U26=35,16)+IF(U26=36,15)+IF(U26=37,14)+IF(U26=38,13)+IF(U26=39,12)+IF(U26=40,11)+IF(U26=41,10)+IF(U26=42,9)+IF(U26=43,8)+IF(U26=44,7)+IF(U26=45,6)+IF(U26=46,5)+IF(U26=47,4)+IF(U26=48,3)+IF(U26=49,2)+IF(U26=50,1))</f>
        <v>40</v>
      </c>
      <c r="U26" s="13">
        <v>11</v>
      </c>
      <c r="V26" s="318"/>
      <c r="W26" s="53">
        <f>IF(X26&gt;$Y$80,0,IF(X26=1,50)+IF(X26=2,49)+IF(X26=3,48)+IF(X26=4,47)+IF(X26=5,46)+IF(X26=6,45)+IF(X26=7,44)+IF(X26=8,43)+IF(X26=9,42)+IF(X26=10,41)+IF(X26=11,40)+IF(X26=12,39)+IF(X26=13,38)+IF(X26=14,37)+IF(X26=15,36)+IF(X26=16,35)+IF(X26=17,34)+IF(X26=18,33)+IF(X26=19,32)+IF(X26=20,31)+IF(X26=21,30)+IF(X26=22,29)+IF(X26=23,28)+IF(X26=24,27)+IF(X26=25,26)+IF(X26=26,25)+IF(X26=27,24)+IF(X26=28,23)+IF(X26=29,22)+IF(X26=30,21)+IF(X26=31,20)+IF(X26=32,19)+IF(X26=33,18)+IF(X26=34,17)+IF(X26=35,16)+IF(X26=36,15)+IF(X26=37,14)+IF(X26=38,13)+IF(X26=39,12)+IF(X26=40,11)+IF(X26=41,10)+IF(X26=42,9)+IF(X26=43,8)+IF(X26=44,7)+IF(X26=45,6)+IF(X26=46,5)+IF(X26=47,4)+IF(X26=48,3)+IF(X26=49,2)+IF(X26=50,1))</f>
        <v>0</v>
      </c>
      <c r="X26" s="13"/>
      <c r="Y26" s="8">
        <f>IF(G26="X",0,H26)+IF(J26="X",0,K26)+IF(M26="X",0,N26)+IF(P26="X",0,Q26)+IF(S26="X",0,T26)+IF(V26="X",0,W26)</f>
        <v>125</v>
      </c>
      <c r="Z26" s="13">
        <f>IF(G26="X",0,I26)+IF(J26="X",0,L26)+IF(M26="X",0,O26)+IF(P26="X",0,R26)+IF(S26="X",0,U26)+IF(V26="X",0,X26)</f>
        <v>79</v>
      </c>
      <c r="AA26" s="13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</row>
    <row r="27" spans="2:45" ht="18" customHeight="1" x14ac:dyDescent="0.25">
      <c r="B27" s="328" t="s">
        <v>69</v>
      </c>
      <c r="C27" s="27" t="s">
        <v>42</v>
      </c>
      <c r="D27" s="7" t="s">
        <v>7</v>
      </c>
      <c r="E27" s="9"/>
      <c r="F27" s="41">
        <v>1161</v>
      </c>
      <c r="G27" s="318"/>
      <c r="H27" s="53">
        <f>IF(I27&gt;$J$80,0,IF(I27=1,50)+IF(I27=2,49)+IF(I27=3,48)+IF(I27=4,47)+IF(I27=5,46)+IF(I27=6,45)+IF(I27=7,44)+IF(I27=8,43)+IF(I27=9,42)+IF(I27=10,41)+IF(I27=11,40)+IF(I27=12,39)+IF(I27=13,38)+IF(I27=14,37)+IF(I27=15,36)+IF(I27=16,35)+IF(I27=17,34)+IF(I27=18,33)+IF(I27=19,32)+IF(I27=20,31)+IF(I27=21,30)+IF(I27=22,29)+IF(I27=23,28)+IF(I27=24,27)+IF(I27=25,26)+IF(I27=26,25)+IF(I27=27,24)+IF(I27=28,23)+IF(I27=29,22)+IF(I27=30,21)+IF(I27=31,20)+IF(I27=32,19)+IF(I27=33,18)+IF(I27=34,17)+IF(I27=35,16)+IF(I27=36,15)+IF(I27=37,14)+IF(I27=38,13)+IF(I27=39,12)+IF(I27=40,11)+IF(I27=41,10)+IF(I27=42,9)+IF(I27=43,8)+IF(I27=44,7)+IF(I27=45,6)+IF(I27=46,5)+IF(I27=47,4)+IF(I27=48,3)+IF(I27=49,2)+IF(I27=50,1))</f>
        <v>38</v>
      </c>
      <c r="I27" s="13">
        <v>13</v>
      </c>
      <c r="J27" s="318"/>
      <c r="K27" s="53">
        <f>IF(L27&gt;$M$80,0,IF(L27=1,50)+IF(L27=2,49)+IF(L27=3,48)+IF(L27=4,47)+IF(L27=5,46)+IF(L27=6,45)+IF(L27=7,44)+IF(L27=8,43)+IF(L27=9,42)+IF(L27=10,41)+IF(L27=11,40)+IF(L27=12,39)+IF(L27=13,38)+IF(L27=14,37)+IF(L27=15,36)+IF(L27=16,35)+IF(L27=17,34)+IF(L27=18,33)+IF(L27=19,32)+IF(L27=20,31)+IF(L27=21,30)+IF(L27=22,29)+IF(L27=23,28)+IF(L27=24,27)+IF(L27=25,26)+IF(L27=26,25)+IF(L27=27,24)+IF(L27=28,23)+IF(L27=29,22)+IF(L27=30,21)+IF(L27=31,20)+IF(L27=32,19)+IF(L27=33,18)+IF(L27=34,17)+IF(L27=35,16)+IF(L27=36,15)+IF(L27=37,14)+IF(L27=38,13)+IF(L27=39,12)+IF(L27=40,11)+IF(L27=41,10)+IF(L27=42,9)+IF(L27=43,8)+IF(L27=44,7)+IF(L27=45,6)+IF(L27=46,5)+IF(L27=47,4)+IF(L27=48,3)+IF(L27=49,2)+IF(L27=50,1))</f>
        <v>30</v>
      </c>
      <c r="L27" s="13">
        <v>21</v>
      </c>
      <c r="M27" s="318"/>
      <c r="N27" s="53">
        <f>IF(O27&gt;$P$80,0,IF(O27=1,50)+IF(O27=2,49)+IF(O27=3,48)+IF(O27=4,47)+IF(O27=5,46)+IF(O27=6,45)+IF(O27=7,44)+IF(O27=8,43)+IF(O27=9,42)+IF(O27=10,41)+IF(O27=11,40)+IF(O27=12,39)+IF(O27=13,38)+IF(O27=14,37)+IF(O27=15,36)+IF(O27=16,35)+IF(O27=17,34)+IF(O27=18,33)+IF(O27=19,32)+IF(O27=20,31)+IF(O27=21,30)+IF(O27=22,29)+IF(O27=23,28)+IF(O27=24,27)+IF(O27=25,26)+IF(O27=26,25)+IF(O27=27,24)+IF(O27=28,23)+IF(O27=29,22)+IF(O27=30,21)+IF(O27=31,20)+IF(O27=32,19)+IF(O27=33,18)+IF(O27=34,17)+IF(O27=35,16)+IF(O27=36,15)+IF(O27=37,14)+IF(O27=38,13)+IF(O27=39,12)+IF(O27=40,11)+IF(O27=41,10)+IF(O27=42,9)+IF(O27=43,8)+IF(O27=44,7)+IF(O27=45,6)+IF(O27=46,5)+IF(O27=47,4)+IF(O27=48,3)+IF(O27=49,2)+IF(O27=50,1))</f>
        <v>32</v>
      </c>
      <c r="O27" s="13">
        <v>19</v>
      </c>
      <c r="P27" s="318"/>
      <c r="Q27" s="53">
        <f>IF(R27&gt;$S$80,0,IF(R27=1,50)+IF(R27=2,49)+IF(R27=3,48)+IF(R27=4,47)+IF(R27=5,46)+IF(R27=6,45)+IF(R27=7,44)+IF(R27=8,43)+IF(R27=9,42)+IF(R27=10,41)+IF(R27=11,40)+IF(R27=12,39)+IF(R27=13,38)+IF(R27=14,37)+IF(R27=15,36)+IF(R27=16,35)+IF(R27=17,34)+IF(R27=18,33)+IF(R27=19,32)+IF(R27=20,31)+IF(R27=21,30)+IF(R27=22,29)+IF(R27=23,28)+IF(R27=24,27)+IF(R27=25,26)+IF(R27=26,25)+IF(R27=27,24)+IF(R27=28,23)+IF(R27=29,22)+IF(R27=30,21)+IF(R27=31,20)+IF(R27=32,19)+IF(R27=33,18)+IF(R27=34,17)+IF(R27=35,16)+IF(R27=36,15)+IF(R27=37,14)+IF(R27=38,13)+IF(R27=39,12)+IF(R27=40,11)+IF(R27=41,10)+IF(R27=42,9)+IF(R27=43,8)+IF(R27=44,7)+IF(R27=45,6)+IF(R27=46,5)+IF(R27=47,4)+IF(R27=48,3)+IF(R27=49,2)+IF(R27=50,1))</f>
        <v>24</v>
      </c>
      <c r="R27" s="13">
        <v>27</v>
      </c>
      <c r="S27" s="318" t="s">
        <v>140</v>
      </c>
      <c r="T27" s="319">
        <f>IF(U27&gt;$V$80,0,IF(U27=1,50)+IF(U27=2,49)+IF(U27=3,48)+IF(U27=4,47)+IF(U27=5,46)+IF(U27=6,45)+IF(U27=7,44)+IF(U27=8,43)+IF(U27=9,42)+IF(U27=10,41)+IF(U27=11,40)+IF(U27=12,39)+IF(U27=13,38)+IF(U27=14,37)+IF(U27=15,36)+IF(U27=16,35)+IF(U27=17,34)+IF(U27=18,33)+IF(U27=19,32)+IF(U27=20,31)+IF(U27=21,30)+IF(U27=22,29)+IF(U27=23,28)+IF(U27=24,27)+IF(U27=25,26)+IF(U27=26,25)+IF(U27=27,24)+IF(U27=28,23)+IF(U27=29,22)+IF(U27=30,21)+IF(U27=31,20)+IF(U27=32,19)+IF(U27=33,18)+IF(U27=34,17)+IF(U27=35,16)+IF(U27=36,15)+IF(U27=37,14)+IF(U27=38,13)+IF(U27=39,12)+IF(U27=40,11)+IF(U27=41,10)+IF(U27=42,9)+IF(U27=43,8)+IF(U27=44,7)+IF(U27=45,6)+IF(U27=46,5)+IF(U27=47,4)+IF(U27=48,3)+IF(U27=49,2)+IF(U27=50,1))</f>
        <v>17</v>
      </c>
      <c r="U27" s="320">
        <v>34</v>
      </c>
      <c r="V27" s="318"/>
      <c r="W27" s="53">
        <f>IF(X27&gt;$Y$80,0,IF(X27=1,50)+IF(X27=2,49)+IF(X27=3,48)+IF(X27=4,47)+IF(X27=5,46)+IF(X27=6,45)+IF(X27=7,44)+IF(X27=8,43)+IF(X27=9,42)+IF(X27=10,41)+IF(X27=11,40)+IF(X27=12,39)+IF(X27=13,38)+IF(X27=14,37)+IF(X27=15,36)+IF(X27=16,35)+IF(X27=17,34)+IF(X27=18,33)+IF(X27=19,32)+IF(X27=20,31)+IF(X27=21,30)+IF(X27=22,29)+IF(X27=23,28)+IF(X27=24,27)+IF(X27=25,26)+IF(X27=26,25)+IF(X27=27,24)+IF(X27=28,23)+IF(X27=29,22)+IF(X27=30,21)+IF(X27=31,20)+IF(X27=32,19)+IF(X27=33,18)+IF(X27=34,17)+IF(X27=35,16)+IF(X27=36,15)+IF(X27=37,14)+IF(X27=38,13)+IF(X27=39,12)+IF(X27=40,11)+IF(X27=41,10)+IF(X27=42,9)+IF(X27=43,8)+IF(X27=44,7)+IF(X27=45,6)+IF(X27=46,5)+IF(X27=47,4)+IF(X27=48,3)+IF(X27=49,2)+IF(X27=50,1))</f>
        <v>0</v>
      </c>
      <c r="X27" s="13"/>
      <c r="Y27" s="8">
        <f>IF(G27="X",0,H27)+IF(J27="X",0,K27)+IF(M27="X",0,N27)+IF(P27="X",0,Q27)+IF(S27="X",0,T27)+IF(V27="X",0,W27)</f>
        <v>124</v>
      </c>
      <c r="Z27" s="13">
        <f>IF(G27="X",0,I27)+IF(J27="X",0,L27)+IF(M27="X",0,O27)+IF(P27="X",0,R27)+IF(S27="X",0,U27)+IF(V27="X",0,X27)</f>
        <v>80</v>
      </c>
      <c r="AA27" s="13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</row>
    <row r="28" spans="2:45" ht="18" customHeight="1" x14ac:dyDescent="0.25">
      <c r="B28" s="328" t="s">
        <v>70</v>
      </c>
      <c r="C28" s="27" t="s">
        <v>47</v>
      </c>
      <c r="D28" s="7" t="s">
        <v>173</v>
      </c>
      <c r="E28" s="10"/>
      <c r="F28" s="41">
        <v>1201</v>
      </c>
      <c r="G28" s="318"/>
      <c r="H28" s="53">
        <f>IF(I28&gt;$J$80,0,IF(I28=1,50)+IF(I28=2,49)+IF(I28=3,48)+IF(I28=4,47)+IF(I28=5,46)+IF(I28=6,45)+IF(I28=7,44)+IF(I28=8,43)+IF(I28=9,42)+IF(I28=10,41)+IF(I28=11,40)+IF(I28=12,39)+IF(I28=13,38)+IF(I28=14,37)+IF(I28=15,36)+IF(I28=16,35)+IF(I28=17,34)+IF(I28=18,33)+IF(I28=19,32)+IF(I28=20,31)+IF(I28=21,30)+IF(I28=22,29)+IF(I28=23,28)+IF(I28=24,27)+IF(I28=25,26)+IF(I28=26,25)+IF(I28=27,24)+IF(I28=28,23)+IF(I28=29,22)+IF(I28=30,21)+IF(I28=31,20)+IF(I28=32,19)+IF(I28=33,18)+IF(I28=34,17)+IF(I28=35,16)+IF(I28=36,15)+IF(I28=37,14)+IF(I28=38,13)+IF(I28=39,12)+IF(I28=40,11)+IF(I28=41,10)+IF(I28=42,9)+IF(I28=43,8)+IF(I28=44,7)+IF(I28=45,6)+IF(I28=46,5)+IF(I28=47,4)+IF(I28=48,3)+IF(I28=49,2)+IF(I28=50,1))</f>
        <v>36</v>
      </c>
      <c r="I28" s="13">
        <v>15</v>
      </c>
      <c r="J28" s="318"/>
      <c r="K28" s="53">
        <f>IF(L28&gt;$M$80,0,IF(L28=1,50)+IF(L28=2,49)+IF(L28=3,48)+IF(L28=4,47)+IF(L28=5,46)+IF(L28=6,45)+IF(L28=7,44)+IF(L28=8,43)+IF(L28=9,42)+IF(L28=10,41)+IF(L28=11,40)+IF(L28=12,39)+IF(L28=13,38)+IF(L28=14,37)+IF(L28=15,36)+IF(L28=16,35)+IF(L28=17,34)+IF(L28=18,33)+IF(L28=19,32)+IF(L28=20,31)+IF(L28=21,30)+IF(L28=22,29)+IF(L28=23,28)+IF(L28=24,27)+IF(L28=25,26)+IF(L28=26,25)+IF(L28=27,24)+IF(L28=28,23)+IF(L28=29,22)+IF(L28=30,21)+IF(L28=31,20)+IF(L28=32,19)+IF(L28=33,18)+IF(L28=34,17)+IF(L28=35,16)+IF(L28=36,15)+IF(L28=37,14)+IF(L28=38,13)+IF(L28=39,12)+IF(L28=40,11)+IF(L28=41,10)+IF(L28=42,9)+IF(L28=43,8)+IF(L28=44,7)+IF(L28=45,6)+IF(L28=46,5)+IF(L28=47,4)+IF(L28=48,3)+IF(L28=49,2)+IF(L28=50,1))</f>
        <v>32</v>
      </c>
      <c r="L28" s="13">
        <v>19</v>
      </c>
      <c r="M28" s="318"/>
      <c r="N28" s="53">
        <f>IF(O28&gt;$P$80,0,IF(O28=1,50)+IF(O28=2,49)+IF(O28=3,48)+IF(O28=4,47)+IF(O28=5,46)+IF(O28=6,45)+IF(O28=7,44)+IF(O28=8,43)+IF(O28=9,42)+IF(O28=10,41)+IF(O28=11,40)+IF(O28=12,39)+IF(O28=13,38)+IF(O28=14,37)+IF(O28=15,36)+IF(O28=16,35)+IF(O28=17,34)+IF(O28=18,33)+IF(O28=19,32)+IF(O28=20,31)+IF(O28=21,30)+IF(O28=22,29)+IF(O28=23,28)+IF(O28=24,27)+IF(O28=25,26)+IF(O28=26,25)+IF(O28=27,24)+IF(O28=28,23)+IF(O28=29,22)+IF(O28=30,21)+IF(O28=31,20)+IF(O28=32,19)+IF(O28=33,18)+IF(O28=34,17)+IF(O28=35,16)+IF(O28=36,15)+IF(O28=37,14)+IF(O28=38,13)+IF(O28=39,12)+IF(O28=40,11)+IF(O28=41,10)+IF(O28=42,9)+IF(O28=43,8)+IF(O28=44,7)+IF(O28=45,6)+IF(O28=46,5)+IF(O28=47,4)+IF(O28=48,3)+IF(O28=49,2)+IF(O28=50,1))</f>
        <v>33</v>
      </c>
      <c r="O28" s="13">
        <v>18</v>
      </c>
      <c r="P28" s="318" t="s">
        <v>140</v>
      </c>
      <c r="Q28" s="319">
        <f>IF(R28&gt;$S$80,0,IF(R28=1,50)+IF(R28=2,49)+IF(R28=3,48)+IF(R28=4,47)+IF(R28=5,46)+IF(R28=6,45)+IF(R28=7,44)+IF(R28=8,43)+IF(R28=9,42)+IF(R28=10,41)+IF(R28=11,40)+IF(R28=12,39)+IF(R28=13,38)+IF(R28=14,37)+IF(R28=15,36)+IF(R28=16,35)+IF(R28=17,34)+IF(R28=18,33)+IF(R28=19,32)+IF(R28=20,31)+IF(R28=21,30)+IF(R28=22,29)+IF(R28=23,28)+IF(R28=24,27)+IF(R28=25,26)+IF(R28=26,25)+IF(R28=27,24)+IF(R28=28,23)+IF(R28=29,22)+IF(R28=30,21)+IF(R28=31,20)+IF(R28=32,19)+IF(R28=33,18)+IF(R28=34,17)+IF(R28=35,16)+IF(R28=36,15)+IF(R28=37,14)+IF(R28=38,13)+IF(R28=39,12)+IF(R28=40,11)+IF(R28=41,10)+IF(R28=42,9)+IF(R28=43,8)+IF(R28=44,7)+IF(R28=45,6)+IF(R28=46,5)+IF(R28=47,4)+IF(R28=48,3)+IF(R28=49,2)+IF(R28=50,1))</f>
        <v>0</v>
      </c>
      <c r="R28" s="320">
        <v>37</v>
      </c>
      <c r="S28" s="318"/>
      <c r="T28" s="53">
        <f>IF(U28&gt;$V$80,0,IF(U28=1,50)+IF(U28=2,49)+IF(U28=3,48)+IF(U28=4,47)+IF(U28=5,46)+IF(U28=6,45)+IF(U28=7,44)+IF(U28=8,43)+IF(U28=9,42)+IF(U28=10,41)+IF(U28=11,40)+IF(U28=12,39)+IF(U28=13,38)+IF(U28=14,37)+IF(U28=15,36)+IF(U28=16,35)+IF(U28=17,34)+IF(U28=18,33)+IF(U28=19,32)+IF(U28=20,31)+IF(U28=21,30)+IF(U28=22,29)+IF(U28=23,28)+IF(U28=24,27)+IF(U28=25,26)+IF(U28=26,25)+IF(U28=27,24)+IF(U28=28,23)+IF(U28=29,22)+IF(U28=30,21)+IF(U28=31,20)+IF(U28=32,19)+IF(U28=33,18)+IF(U28=34,17)+IF(U28=35,16)+IF(U28=36,15)+IF(U28=37,14)+IF(U28=38,13)+IF(U28=39,12)+IF(U28=40,11)+IF(U28=41,10)+IF(U28=42,9)+IF(U28=43,8)+IF(U28=44,7)+IF(U28=45,6)+IF(U28=46,5)+IF(U28=47,4)+IF(U28=48,3)+IF(U28=49,2)+IF(U28=50,1))</f>
        <v>22</v>
      </c>
      <c r="U28" s="13">
        <v>29</v>
      </c>
      <c r="V28" s="318"/>
      <c r="W28" s="53">
        <f>IF(X28&gt;$Y$80,0,IF(X28=1,50)+IF(X28=2,49)+IF(X28=3,48)+IF(X28=4,47)+IF(X28=5,46)+IF(X28=6,45)+IF(X28=7,44)+IF(X28=8,43)+IF(X28=9,42)+IF(X28=10,41)+IF(X28=11,40)+IF(X28=12,39)+IF(X28=13,38)+IF(X28=14,37)+IF(X28=15,36)+IF(X28=16,35)+IF(X28=17,34)+IF(X28=18,33)+IF(X28=19,32)+IF(X28=20,31)+IF(X28=21,30)+IF(X28=22,29)+IF(X28=23,28)+IF(X28=24,27)+IF(X28=25,26)+IF(X28=26,25)+IF(X28=27,24)+IF(X28=28,23)+IF(X28=29,22)+IF(X28=30,21)+IF(X28=31,20)+IF(X28=32,19)+IF(X28=33,18)+IF(X28=34,17)+IF(X28=35,16)+IF(X28=36,15)+IF(X28=37,14)+IF(X28=38,13)+IF(X28=39,12)+IF(X28=40,11)+IF(X28=41,10)+IF(X28=42,9)+IF(X28=43,8)+IF(X28=44,7)+IF(X28=45,6)+IF(X28=46,5)+IF(X28=47,4)+IF(X28=48,3)+IF(X28=49,2)+IF(X28=50,1))</f>
        <v>0</v>
      </c>
      <c r="X28" s="13"/>
      <c r="Y28" s="8">
        <f>IF(G28="X",0,H28)+IF(J28="X",0,K28)+IF(M28="X",0,N28)+IF(P28="X",0,Q28)+IF(S28="X",0,T28)+IF(V28="X",0,W28)</f>
        <v>123</v>
      </c>
      <c r="Z28" s="13">
        <f>IF(G28="X",0,I28)+IF(J28="X",0,L28)+IF(M28="X",0,O28)+IF(P28="X",0,R28)+IF(S28="X",0,U28)+IF(V28="X",0,X28)</f>
        <v>81</v>
      </c>
      <c r="AA28" s="13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</row>
    <row r="29" spans="2:45" ht="18" customHeight="1" x14ac:dyDescent="0.25">
      <c r="B29" s="328" t="s">
        <v>71</v>
      </c>
      <c r="C29" s="27" t="s">
        <v>204</v>
      </c>
      <c r="D29" s="321" t="s">
        <v>33</v>
      </c>
      <c r="E29" s="10" t="s">
        <v>193</v>
      </c>
      <c r="F29" s="41">
        <v>1328</v>
      </c>
      <c r="G29" s="318" t="s">
        <v>140</v>
      </c>
      <c r="H29" s="319">
        <f>IF(I29&gt;$J$80,0,IF(I29=1,50)+IF(I29=2,49)+IF(I29=3,48)+IF(I29=4,47)+IF(I29=5,46)+IF(I29=6,45)+IF(I29=7,44)+IF(I29=8,43)+IF(I29=9,42)+IF(I29=10,41)+IF(I29=11,40)+IF(I29=12,39)+IF(I29=13,38)+IF(I29=14,37)+IF(I29=15,36)+IF(I29=16,35)+IF(I29=17,34)+IF(I29=18,33)+IF(I29=19,32)+IF(I29=20,31)+IF(I29=21,30)+IF(I29=22,29)+IF(I29=23,28)+IF(I29=24,27)+IF(I29=25,26)+IF(I29=26,25)+IF(I29=27,24)+IF(I29=28,23)+IF(I29=29,22)+IF(I29=30,21)+IF(I29=31,20)+IF(I29=32,19)+IF(I29=33,18)+IF(I29=34,17)+IF(I29=35,16)+IF(I29=36,15)+IF(I29=37,14)+IF(I29=38,13)+IF(I29=39,12)+IF(I29=40,11)+IF(I29=41,10)+IF(I29=42,9)+IF(I29=43,8)+IF(I29=44,7)+IF(I29=45,6)+IF(I29=46,5)+IF(I29=47,4)+IF(I29=48,3)+IF(I29=49,2)+IF(I29=50,1))</f>
        <v>0</v>
      </c>
      <c r="I29" s="320">
        <v>41</v>
      </c>
      <c r="J29" s="318"/>
      <c r="K29" s="53">
        <f>IF(L29&gt;$M$80,0,IF(L29=1,50)+IF(L29=2,49)+IF(L29=3,48)+IF(L29=4,47)+IF(L29=5,46)+IF(L29=6,45)+IF(L29=7,44)+IF(L29=8,43)+IF(L29=9,42)+IF(L29=10,41)+IF(L29=11,40)+IF(L29=12,39)+IF(L29=13,38)+IF(L29=14,37)+IF(L29=15,36)+IF(L29=16,35)+IF(L29=17,34)+IF(L29=18,33)+IF(L29=19,32)+IF(L29=20,31)+IF(L29=21,30)+IF(L29=22,29)+IF(L29=23,28)+IF(L29=24,27)+IF(L29=25,26)+IF(L29=26,25)+IF(L29=27,24)+IF(L29=28,23)+IF(L29=29,22)+IF(L29=30,21)+IF(L29=31,20)+IF(L29=32,19)+IF(L29=33,18)+IF(L29=34,17)+IF(L29=35,16)+IF(L29=36,15)+IF(L29=37,14)+IF(L29=38,13)+IF(L29=39,12)+IF(L29=40,11)+IF(L29=41,10)+IF(L29=42,9)+IF(L29=43,8)+IF(L29=44,7)+IF(L29=45,6)+IF(L29=46,5)+IF(L29=47,4)+IF(L29=48,3)+IF(L29=49,2)+IF(L29=50,1))</f>
        <v>0</v>
      </c>
      <c r="L29" s="13">
        <v>35</v>
      </c>
      <c r="M29" s="318"/>
      <c r="N29" s="53">
        <f>IF(O29&gt;$P$80,0,IF(O29=1,50)+IF(O29=2,49)+IF(O29=3,48)+IF(O29=4,47)+IF(O29=5,46)+IF(O29=6,45)+IF(O29=7,44)+IF(O29=8,43)+IF(O29=9,42)+IF(O29=10,41)+IF(O29=11,40)+IF(O29=12,39)+IF(O29=13,38)+IF(O29=14,37)+IF(O29=15,36)+IF(O29=16,35)+IF(O29=17,34)+IF(O29=18,33)+IF(O29=19,32)+IF(O29=20,31)+IF(O29=21,30)+IF(O29=22,29)+IF(O29=23,28)+IF(O29=24,27)+IF(O29=25,26)+IF(O29=26,25)+IF(O29=27,24)+IF(O29=28,23)+IF(O29=29,22)+IF(O29=30,21)+IF(O29=31,20)+IF(O29=32,19)+IF(O29=33,18)+IF(O29=34,17)+IF(O29=35,16)+IF(O29=36,15)+IF(O29=37,14)+IF(O29=38,13)+IF(O29=39,12)+IF(O29=40,11)+IF(O29=41,10)+IF(O29=42,9)+IF(O29=43,8)+IF(O29=44,7)+IF(O29=45,6)+IF(O29=46,5)+IF(O29=47,4)+IF(O29=48,3)+IF(O29=49,2)+IF(O29=50,1))</f>
        <v>41</v>
      </c>
      <c r="O29" s="13">
        <v>10</v>
      </c>
      <c r="P29" s="318"/>
      <c r="Q29" s="53">
        <f>IF(R29&gt;$S$80,0,IF(R29=1,50)+IF(R29=2,49)+IF(R29=3,48)+IF(R29=4,47)+IF(R29=5,46)+IF(R29=6,45)+IF(R29=7,44)+IF(R29=8,43)+IF(R29=9,42)+IF(R29=10,41)+IF(R29=11,40)+IF(R29=12,39)+IF(R29=13,38)+IF(R29=14,37)+IF(R29=15,36)+IF(R29=16,35)+IF(R29=17,34)+IF(R29=18,33)+IF(R29=19,32)+IF(R29=20,31)+IF(R29=21,30)+IF(R29=22,29)+IF(R29=23,28)+IF(R29=24,27)+IF(R29=25,26)+IF(R29=26,25)+IF(R29=27,24)+IF(R29=28,23)+IF(R29=29,22)+IF(R29=30,21)+IF(R29=31,20)+IF(R29=32,19)+IF(R29=33,18)+IF(R29=34,17)+IF(R29=35,16)+IF(R29=36,15)+IF(R29=37,14)+IF(R29=38,13)+IF(R29=39,12)+IF(R29=40,11)+IF(R29=41,10)+IF(R29=42,9)+IF(R29=43,8)+IF(R29=44,7)+IF(R29=45,6)+IF(R29=46,5)+IF(R29=47,4)+IF(R29=48,3)+IF(R29=49,2)+IF(R29=50,1))</f>
        <v>43</v>
      </c>
      <c r="R29" s="13">
        <v>8</v>
      </c>
      <c r="S29" s="318"/>
      <c r="T29" s="53">
        <f>IF(U29&gt;$V$80,0,IF(U29=1,50)+IF(U29=2,49)+IF(U29=3,48)+IF(U29=4,47)+IF(U29=5,46)+IF(U29=6,45)+IF(U29=7,44)+IF(U29=8,43)+IF(U29=9,42)+IF(U29=10,41)+IF(U29=11,40)+IF(U29=12,39)+IF(U29=13,38)+IF(U29=14,37)+IF(U29=15,36)+IF(U29=16,35)+IF(U29=17,34)+IF(U29=18,33)+IF(U29=19,32)+IF(U29=20,31)+IF(U29=21,30)+IF(U29=22,29)+IF(U29=23,28)+IF(U29=24,27)+IF(U29=25,26)+IF(U29=26,25)+IF(U29=27,24)+IF(U29=28,23)+IF(U29=29,22)+IF(U29=30,21)+IF(U29=31,20)+IF(U29=32,19)+IF(U29=33,18)+IF(U29=34,17)+IF(U29=35,16)+IF(U29=36,15)+IF(U29=37,14)+IF(U29=38,13)+IF(U29=39,12)+IF(U29=40,11)+IF(U29=41,10)+IF(U29=42,9)+IF(U29=43,8)+IF(U29=44,7)+IF(U29=45,6)+IF(U29=46,5)+IF(U29=47,4)+IF(U29=48,3)+IF(U29=49,2)+IF(U29=50,1))</f>
        <v>36</v>
      </c>
      <c r="U29" s="13">
        <v>15</v>
      </c>
      <c r="V29" s="318"/>
      <c r="W29" s="53">
        <f>IF(X29&gt;$Y$80,0,IF(X29=1,50)+IF(X29=2,49)+IF(X29=3,48)+IF(X29=4,47)+IF(X29=5,46)+IF(X29=6,45)+IF(X29=7,44)+IF(X29=8,43)+IF(X29=9,42)+IF(X29=10,41)+IF(X29=11,40)+IF(X29=12,39)+IF(X29=13,38)+IF(X29=14,37)+IF(X29=15,36)+IF(X29=16,35)+IF(X29=17,34)+IF(X29=18,33)+IF(X29=19,32)+IF(X29=20,31)+IF(X29=21,30)+IF(X29=22,29)+IF(X29=23,28)+IF(X29=24,27)+IF(X29=25,26)+IF(X29=26,25)+IF(X29=27,24)+IF(X29=28,23)+IF(X29=29,22)+IF(X29=30,21)+IF(X29=31,20)+IF(X29=32,19)+IF(X29=33,18)+IF(X29=34,17)+IF(X29=35,16)+IF(X29=36,15)+IF(X29=37,14)+IF(X29=38,13)+IF(X29=39,12)+IF(X29=40,11)+IF(X29=41,10)+IF(X29=42,9)+IF(X29=43,8)+IF(X29=44,7)+IF(X29=45,6)+IF(X29=46,5)+IF(X29=47,4)+IF(X29=48,3)+IF(X29=49,2)+IF(X29=50,1))</f>
        <v>0</v>
      </c>
      <c r="X29" s="13"/>
      <c r="Y29" s="8">
        <f>IF(G29="X",0,H29)+IF(J29="X",0,K29)+IF(M29="X",0,N29)+IF(P29="X",0,Q29)+IF(S29="X",0,T29)+IF(V29="X",0,W29)</f>
        <v>120</v>
      </c>
      <c r="Z29" s="13">
        <f>IF(G29="X",0,I29)+IF(J29="X",0,L29)+IF(M29="X",0,O29)+IF(P29="X",0,R29)+IF(S29="X",0,U29)+IF(V29="X",0,X29)</f>
        <v>68</v>
      </c>
      <c r="AA29" s="8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</row>
    <row r="30" spans="2:45" ht="18" customHeight="1" x14ac:dyDescent="0.25">
      <c r="B30" s="328" t="s">
        <v>196</v>
      </c>
      <c r="C30" s="27" t="s">
        <v>139</v>
      </c>
      <c r="D30" s="42" t="s">
        <v>6</v>
      </c>
      <c r="E30" s="10"/>
      <c r="F30" s="41">
        <v>1054</v>
      </c>
      <c r="G30" s="318" t="s">
        <v>140</v>
      </c>
      <c r="H30" s="319">
        <f>IF(I30&gt;$J$80,0,IF(I30=1,50)+IF(I30=2,49)+IF(I30=3,48)+IF(I30=4,47)+IF(I30=5,46)+IF(I30=6,45)+IF(I30=7,44)+IF(I30=8,43)+IF(I30=9,42)+IF(I30=10,41)+IF(I30=11,40)+IF(I30=12,39)+IF(I30=13,38)+IF(I30=14,37)+IF(I30=15,36)+IF(I30=16,35)+IF(I30=17,34)+IF(I30=18,33)+IF(I30=19,32)+IF(I30=20,31)+IF(I30=21,30)+IF(I30=22,29)+IF(I30=23,28)+IF(I30=24,27)+IF(I30=25,26)+IF(I30=26,25)+IF(I30=27,24)+IF(I30=28,23)+IF(I30=29,22)+IF(I30=30,21)+IF(I30=31,20)+IF(I30=32,19)+IF(I30=33,18)+IF(I30=34,17)+IF(I30=35,16)+IF(I30=36,15)+IF(I30=37,14)+IF(I30=38,13)+IF(I30=39,12)+IF(I30=40,11)+IF(I30=41,10)+IF(I30=42,9)+IF(I30=43,8)+IF(I30=44,7)+IF(I30=45,6)+IF(I30=46,5)+IF(I30=47,4)+IF(I30=48,3)+IF(I30=49,2)+IF(I30=50,1))</f>
        <v>14</v>
      </c>
      <c r="I30" s="320">
        <v>37</v>
      </c>
      <c r="J30" s="318"/>
      <c r="K30" s="53">
        <f>IF(L30&gt;$M$80,0,IF(L30=1,50)+IF(L30=2,49)+IF(L30=3,48)+IF(L30=4,47)+IF(L30=5,46)+IF(L30=6,45)+IF(L30=7,44)+IF(L30=8,43)+IF(L30=9,42)+IF(L30=10,41)+IF(L30=11,40)+IF(L30=12,39)+IF(L30=13,38)+IF(L30=14,37)+IF(L30=15,36)+IF(L30=16,35)+IF(L30=17,34)+IF(L30=18,33)+IF(L30=19,32)+IF(L30=20,31)+IF(L30=21,30)+IF(L30=22,29)+IF(L30=23,28)+IF(L30=24,27)+IF(L30=25,26)+IF(L30=26,25)+IF(L30=27,24)+IF(L30=28,23)+IF(L30=29,22)+IF(L30=30,21)+IF(L30=31,20)+IF(L30=32,19)+IF(L30=33,18)+IF(L30=34,17)+IF(L30=35,16)+IF(L30=36,15)+IF(L30=37,14)+IF(L30=38,13)+IF(L30=39,12)+IF(L30=40,11)+IF(L30=41,10)+IF(L30=42,9)+IF(L30=43,8)+IF(L30=44,7)+IF(L30=45,6)+IF(L30=46,5)+IF(L30=47,4)+IF(L30=48,3)+IF(L30=49,2)+IF(L30=50,1))</f>
        <v>31</v>
      </c>
      <c r="L30" s="13">
        <v>20</v>
      </c>
      <c r="M30" s="318"/>
      <c r="N30" s="53">
        <f>IF(O30&gt;$P$80,0,IF(O30=1,50)+IF(O30=2,49)+IF(O30=3,48)+IF(O30=4,47)+IF(O30=5,46)+IF(O30=6,45)+IF(O30=7,44)+IF(O30=8,43)+IF(O30=9,42)+IF(O30=10,41)+IF(O30=11,40)+IF(O30=12,39)+IF(O30=13,38)+IF(O30=14,37)+IF(O30=15,36)+IF(O30=16,35)+IF(O30=17,34)+IF(O30=18,33)+IF(O30=19,32)+IF(O30=20,31)+IF(O30=21,30)+IF(O30=22,29)+IF(O30=23,28)+IF(O30=24,27)+IF(O30=25,26)+IF(O30=26,25)+IF(O30=27,24)+IF(O30=28,23)+IF(O30=29,22)+IF(O30=30,21)+IF(O30=31,20)+IF(O30=32,19)+IF(O30=33,18)+IF(O30=34,17)+IF(O30=35,16)+IF(O30=36,15)+IF(O30=37,14)+IF(O30=38,13)+IF(O30=39,12)+IF(O30=40,11)+IF(O30=41,10)+IF(O30=42,9)+IF(O30=43,8)+IF(O30=44,7)+IF(O30=45,6)+IF(O30=46,5)+IF(O30=47,4)+IF(O30=48,3)+IF(O30=49,2)+IF(O30=50,1))</f>
        <v>19</v>
      </c>
      <c r="O30" s="13">
        <v>32</v>
      </c>
      <c r="P30" s="318"/>
      <c r="Q30" s="53">
        <f>IF(R30&gt;$S$80,0,IF(R30=1,50)+IF(R30=2,49)+IF(R30=3,48)+IF(R30=4,47)+IF(R30=5,46)+IF(R30=6,45)+IF(R30=7,44)+IF(R30=8,43)+IF(R30=9,42)+IF(R30=10,41)+IF(R30=11,40)+IF(R30=12,39)+IF(R30=13,38)+IF(R30=14,37)+IF(R30=15,36)+IF(R30=16,35)+IF(R30=17,34)+IF(R30=18,33)+IF(R30=19,32)+IF(R30=20,31)+IF(R30=21,30)+IF(R30=22,29)+IF(R30=23,28)+IF(R30=24,27)+IF(R30=25,26)+IF(R30=26,25)+IF(R30=27,24)+IF(R30=28,23)+IF(R30=29,22)+IF(R30=30,21)+IF(R30=31,20)+IF(R30=32,19)+IF(R30=33,18)+IF(R30=34,17)+IF(R30=35,16)+IF(R30=36,15)+IF(R30=37,14)+IF(R30=38,13)+IF(R30=39,12)+IF(R30=40,11)+IF(R30=41,10)+IF(R30=42,9)+IF(R30=43,8)+IF(R30=44,7)+IF(R30=45,6)+IF(R30=46,5)+IF(R30=47,4)+IF(R30=48,3)+IF(R30=49,2)+IF(R30=50,1))</f>
        <v>27</v>
      </c>
      <c r="R30" s="13">
        <v>24</v>
      </c>
      <c r="S30" s="318"/>
      <c r="T30" s="53">
        <f>IF(U30&gt;$V$80,0,IF(U30=1,50)+IF(U30=2,49)+IF(U30=3,48)+IF(U30=4,47)+IF(U30=5,46)+IF(U30=6,45)+IF(U30=7,44)+IF(U30=8,43)+IF(U30=9,42)+IF(U30=10,41)+IF(U30=11,40)+IF(U30=12,39)+IF(U30=13,38)+IF(U30=14,37)+IF(U30=15,36)+IF(U30=16,35)+IF(U30=17,34)+IF(U30=18,33)+IF(U30=19,32)+IF(U30=20,31)+IF(U30=21,30)+IF(U30=22,29)+IF(U30=23,28)+IF(U30=24,27)+IF(U30=25,26)+IF(U30=26,25)+IF(U30=27,24)+IF(U30=28,23)+IF(U30=29,22)+IF(U30=30,21)+IF(U30=31,20)+IF(U30=32,19)+IF(U30=33,18)+IF(U30=34,17)+IF(U30=35,16)+IF(U30=36,15)+IF(U30=37,14)+IF(U30=38,13)+IF(U30=39,12)+IF(U30=40,11)+IF(U30=41,10)+IF(U30=42,9)+IF(U30=43,8)+IF(U30=44,7)+IF(U30=45,6)+IF(U30=46,5)+IF(U30=47,4)+IF(U30=48,3)+IF(U30=49,2)+IF(U30=50,1))</f>
        <v>39</v>
      </c>
      <c r="U30" s="13">
        <v>12</v>
      </c>
      <c r="V30" s="318"/>
      <c r="W30" s="53">
        <f>IF(X30&gt;$Y$80,0,IF(X30=1,50)+IF(X30=2,49)+IF(X30=3,48)+IF(X30=4,47)+IF(X30=5,46)+IF(X30=6,45)+IF(X30=7,44)+IF(X30=8,43)+IF(X30=9,42)+IF(X30=10,41)+IF(X30=11,40)+IF(X30=12,39)+IF(X30=13,38)+IF(X30=14,37)+IF(X30=15,36)+IF(X30=16,35)+IF(X30=17,34)+IF(X30=18,33)+IF(X30=19,32)+IF(X30=20,31)+IF(X30=21,30)+IF(X30=22,29)+IF(X30=23,28)+IF(X30=24,27)+IF(X30=25,26)+IF(X30=26,25)+IF(X30=27,24)+IF(X30=28,23)+IF(X30=29,22)+IF(X30=30,21)+IF(X30=31,20)+IF(X30=32,19)+IF(X30=33,18)+IF(X30=34,17)+IF(X30=35,16)+IF(X30=36,15)+IF(X30=37,14)+IF(X30=38,13)+IF(X30=39,12)+IF(X30=40,11)+IF(X30=41,10)+IF(X30=42,9)+IF(X30=43,8)+IF(X30=44,7)+IF(X30=45,6)+IF(X30=46,5)+IF(X30=47,4)+IF(X30=48,3)+IF(X30=49,2)+IF(X30=50,1))</f>
        <v>0</v>
      </c>
      <c r="X30" s="13"/>
      <c r="Y30" s="8">
        <f>IF(G30="X",0,H30)+IF(J30="X",0,K30)+IF(M30="X",0,N30)+IF(P30="X",0,Q30)+IF(S30="X",0,T30)+IF(V30="X",0,W30)</f>
        <v>116</v>
      </c>
      <c r="Z30" s="13">
        <f>IF(G30="X",0,I30)+IF(J30="X",0,L30)+IF(M30="X",0,O30)+IF(P30="X",0,R30)+IF(S30="X",0,U30)+IF(V30="X",0,X30)</f>
        <v>88</v>
      </c>
      <c r="AA30" s="13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</row>
    <row r="31" spans="2:45" ht="18" customHeight="1" x14ac:dyDescent="0.25">
      <c r="B31" s="328" t="s">
        <v>197</v>
      </c>
      <c r="C31" s="27" t="s">
        <v>41</v>
      </c>
      <c r="D31" s="7" t="s">
        <v>9</v>
      </c>
      <c r="E31" s="10"/>
      <c r="F31" s="41">
        <v>1212</v>
      </c>
      <c r="G31" s="318"/>
      <c r="H31" s="53">
        <f>IF(I31&gt;$J$80,0,IF(I31=1,50)+IF(I31=2,49)+IF(I31=3,48)+IF(I31=4,47)+IF(I31=5,46)+IF(I31=6,45)+IF(I31=7,44)+IF(I31=8,43)+IF(I31=9,42)+IF(I31=10,41)+IF(I31=11,40)+IF(I31=12,39)+IF(I31=13,38)+IF(I31=14,37)+IF(I31=15,36)+IF(I31=16,35)+IF(I31=17,34)+IF(I31=18,33)+IF(I31=19,32)+IF(I31=20,31)+IF(I31=21,30)+IF(I31=22,29)+IF(I31=23,28)+IF(I31=24,27)+IF(I31=25,26)+IF(I31=26,25)+IF(I31=27,24)+IF(I31=28,23)+IF(I31=29,22)+IF(I31=30,21)+IF(I31=31,20)+IF(I31=32,19)+IF(I31=33,18)+IF(I31=34,17)+IF(I31=35,16)+IF(I31=36,15)+IF(I31=37,14)+IF(I31=38,13)+IF(I31=39,12)+IF(I31=40,11)+IF(I31=41,10)+IF(I31=42,9)+IF(I31=43,8)+IF(I31=44,7)+IF(I31=45,6)+IF(I31=46,5)+IF(I31=47,4)+IF(I31=48,3)+IF(I31=49,2)+IF(I31=50,1))</f>
        <v>17</v>
      </c>
      <c r="I31" s="13">
        <v>34</v>
      </c>
      <c r="J31" s="318"/>
      <c r="K31" s="53">
        <f>IF(L31&gt;$M$80,0,IF(L31=1,50)+IF(L31=2,49)+IF(L31=3,48)+IF(L31=4,47)+IF(L31=5,46)+IF(L31=6,45)+IF(L31=7,44)+IF(L31=8,43)+IF(L31=9,42)+IF(L31=10,41)+IF(L31=11,40)+IF(L31=12,39)+IF(L31=13,38)+IF(L31=14,37)+IF(L31=15,36)+IF(L31=16,35)+IF(L31=17,34)+IF(L31=18,33)+IF(L31=19,32)+IF(L31=20,31)+IF(L31=21,30)+IF(L31=22,29)+IF(L31=23,28)+IF(L31=24,27)+IF(L31=25,26)+IF(L31=26,25)+IF(L31=27,24)+IF(L31=28,23)+IF(L31=29,22)+IF(L31=30,21)+IF(L31=31,20)+IF(L31=32,19)+IF(L31=33,18)+IF(L31=34,17)+IF(L31=35,16)+IF(L31=36,15)+IF(L31=37,14)+IF(L31=38,13)+IF(L31=39,12)+IF(L31=40,11)+IF(L31=41,10)+IF(L31=42,9)+IF(L31=43,8)+IF(L31=44,7)+IF(L31=45,6)+IF(L31=46,5)+IF(L31=47,4)+IF(L31=48,3)+IF(L31=49,2)+IF(L31=50,1))</f>
        <v>43</v>
      </c>
      <c r="L31" s="13">
        <v>8</v>
      </c>
      <c r="M31" s="318"/>
      <c r="N31" s="53">
        <f>IF(O31&gt;$P$80,0,IF(O31=1,50)+IF(O31=2,49)+IF(O31=3,48)+IF(O31=4,47)+IF(O31=5,46)+IF(O31=6,45)+IF(O31=7,44)+IF(O31=8,43)+IF(O31=9,42)+IF(O31=10,41)+IF(O31=11,40)+IF(O31=12,39)+IF(O31=13,38)+IF(O31=14,37)+IF(O31=15,36)+IF(O31=16,35)+IF(O31=17,34)+IF(O31=18,33)+IF(O31=19,32)+IF(O31=20,31)+IF(O31=21,30)+IF(O31=22,29)+IF(O31=23,28)+IF(O31=24,27)+IF(O31=25,26)+IF(O31=26,25)+IF(O31=27,24)+IF(O31=28,23)+IF(O31=29,22)+IF(O31=30,21)+IF(O31=31,20)+IF(O31=32,19)+IF(O31=33,18)+IF(O31=34,17)+IF(O31=35,16)+IF(O31=36,15)+IF(O31=37,14)+IF(O31=38,13)+IF(O31=39,12)+IF(O31=40,11)+IF(O31=41,10)+IF(O31=42,9)+IF(O31=43,8)+IF(O31=44,7)+IF(O31=45,6)+IF(O31=46,5)+IF(O31=47,4)+IF(O31=48,3)+IF(O31=49,2)+IF(O31=50,1))</f>
        <v>23</v>
      </c>
      <c r="O31" s="13">
        <v>28</v>
      </c>
      <c r="P31" s="318"/>
      <c r="Q31" s="53">
        <f>IF(R31&gt;$S$80,0,IF(R31=1,50)+IF(R31=2,49)+IF(R31=3,48)+IF(R31=4,47)+IF(R31=5,46)+IF(R31=6,45)+IF(R31=7,44)+IF(R31=8,43)+IF(R31=9,42)+IF(R31=10,41)+IF(R31=11,40)+IF(R31=12,39)+IF(R31=13,38)+IF(R31=14,37)+IF(R31=15,36)+IF(R31=16,35)+IF(R31=17,34)+IF(R31=18,33)+IF(R31=19,32)+IF(R31=20,31)+IF(R31=21,30)+IF(R31=22,29)+IF(R31=23,28)+IF(R31=24,27)+IF(R31=25,26)+IF(R31=26,25)+IF(R31=27,24)+IF(R31=28,23)+IF(R31=29,22)+IF(R31=30,21)+IF(R31=31,20)+IF(R31=32,19)+IF(R31=33,18)+IF(R31=34,17)+IF(R31=35,16)+IF(R31=36,15)+IF(R31=37,14)+IF(R31=38,13)+IF(R31=39,12)+IF(R31=40,11)+IF(R31=41,10)+IF(R31=42,9)+IF(R31=43,8)+IF(R31=44,7)+IF(R31=45,6)+IF(R31=46,5)+IF(R31=47,4)+IF(R31=48,3)+IF(R31=49,2)+IF(R31=50,1))</f>
        <v>25</v>
      </c>
      <c r="R31" s="13">
        <v>26</v>
      </c>
      <c r="S31" s="318" t="s">
        <v>140</v>
      </c>
      <c r="T31" s="319">
        <f>IF(U31&gt;$V$80,0,IF(U31=1,50)+IF(U31=2,49)+IF(U31=3,48)+IF(U31=4,47)+IF(U31=5,46)+IF(U31=6,45)+IF(U31=7,44)+IF(U31=8,43)+IF(U31=9,42)+IF(U31=10,41)+IF(U31=11,40)+IF(U31=12,39)+IF(U31=13,38)+IF(U31=14,37)+IF(U31=15,36)+IF(U31=16,35)+IF(U31=17,34)+IF(U31=18,33)+IF(U31=19,32)+IF(U31=20,31)+IF(U31=21,30)+IF(U31=22,29)+IF(U31=23,28)+IF(U31=24,27)+IF(U31=25,26)+IF(U31=26,25)+IF(U31=27,24)+IF(U31=28,23)+IF(U31=29,22)+IF(U31=30,21)+IF(U31=31,20)+IF(U31=32,19)+IF(U31=33,18)+IF(U31=34,17)+IF(U31=35,16)+IF(U31=36,15)+IF(U31=37,14)+IF(U31=38,13)+IF(U31=39,12)+IF(U31=40,11)+IF(U31=41,10)+IF(U31=42,9)+IF(U31=43,8)+IF(U31=44,7)+IF(U31=45,6)+IF(U31=46,5)+IF(U31=47,4)+IF(U31=48,3)+IF(U31=49,2)+IF(U31=50,1))</f>
        <v>16</v>
      </c>
      <c r="U31" s="320">
        <v>35</v>
      </c>
      <c r="V31" s="318"/>
      <c r="W31" s="53">
        <f>IF(X31&gt;$Y$80,0,IF(X31=1,50)+IF(X31=2,49)+IF(X31=3,48)+IF(X31=4,47)+IF(X31=5,46)+IF(X31=6,45)+IF(X31=7,44)+IF(X31=8,43)+IF(X31=9,42)+IF(X31=10,41)+IF(X31=11,40)+IF(X31=12,39)+IF(X31=13,38)+IF(X31=14,37)+IF(X31=15,36)+IF(X31=16,35)+IF(X31=17,34)+IF(X31=18,33)+IF(X31=19,32)+IF(X31=20,31)+IF(X31=21,30)+IF(X31=22,29)+IF(X31=23,28)+IF(X31=24,27)+IF(X31=25,26)+IF(X31=26,25)+IF(X31=27,24)+IF(X31=28,23)+IF(X31=29,22)+IF(X31=30,21)+IF(X31=31,20)+IF(X31=32,19)+IF(X31=33,18)+IF(X31=34,17)+IF(X31=35,16)+IF(X31=36,15)+IF(X31=37,14)+IF(X31=38,13)+IF(X31=39,12)+IF(X31=40,11)+IF(X31=41,10)+IF(X31=42,9)+IF(X31=43,8)+IF(X31=44,7)+IF(X31=45,6)+IF(X31=46,5)+IF(X31=47,4)+IF(X31=48,3)+IF(X31=49,2)+IF(X31=50,1))</f>
        <v>0</v>
      </c>
      <c r="X31" s="13"/>
      <c r="Y31" s="8">
        <f>IF(G31="X",0,H31)+IF(J31="X",0,K31)+IF(M31="X",0,N31)+IF(P31="X",0,Q31)+IF(S31="X",0,T31)+IF(V31="X",0,W31)</f>
        <v>108</v>
      </c>
      <c r="Z31" s="13">
        <f>IF(G31="X",0,I31)+IF(J31="X",0,L31)+IF(M31="X",0,O31)+IF(P31="X",0,R31)+IF(S31="X",0,U31)+IF(V31="X",0,X31)</f>
        <v>96</v>
      </c>
      <c r="AA31" s="13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</row>
    <row r="32" spans="2:45" ht="18" customHeight="1" x14ac:dyDescent="0.25">
      <c r="B32" s="328" t="s">
        <v>72</v>
      </c>
      <c r="C32" s="27" t="s">
        <v>46</v>
      </c>
      <c r="D32" s="7" t="s">
        <v>9</v>
      </c>
      <c r="E32" s="10"/>
      <c r="F32" s="41">
        <v>1194</v>
      </c>
      <c r="G32" s="318"/>
      <c r="H32" s="53">
        <f>IF(I32&gt;$J$80,0,IF(I32=1,50)+IF(I32=2,49)+IF(I32=3,48)+IF(I32=4,47)+IF(I32=5,46)+IF(I32=6,45)+IF(I32=7,44)+IF(I32=8,43)+IF(I32=9,42)+IF(I32=10,41)+IF(I32=11,40)+IF(I32=12,39)+IF(I32=13,38)+IF(I32=14,37)+IF(I32=15,36)+IF(I32=16,35)+IF(I32=17,34)+IF(I32=18,33)+IF(I32=19,32)+IF(I32=20,31)+IF(I32=21,30)+IF(I32=22,29)+IF(I32=23,28)+IF(I32=24,27)+IF(I32=25,26)+IF(I32=26,25)+IF(I32=27,24)+IF(I32=28,23)+IF(I32=29,22)+IF(I32=30,21)+IF(I32=31,20)+IF(I32=32,19)+IF(I32=33,18)+IF(I32=34,17)+IF(I32=35,16)+IF(I32=36,15)+IF(I32=37,14)+IF(I32=38,13)+IF(I32=39,12)+IF(I32=40,11)+IF(I32=41,10)+IF(I32=42,9)+IF(I32=43,8)+IF(I32=44,7)+IF(I32=45,6)+IF(I32=46,5)+IF(I32=47,4)+IF(I32=48,3)+IF(I32=49,2)+IF(I32=50,1))</f>
        <v>19</v>
      </c>
      <c r="I32" s="13">
        <v>32</v>
      </c>
      <c r="J32" s="318"/>
      <c r="K32" s="53">
        <f>IF(L32&gt;$M$80,0,IF(L32=1,50)+IF(L32=2,49)+IF(L32=3,48)+IF(L32=4,47)+IF(L32=5,46)+IF(L32=6,45)+IF(L32=7,44)+IF(L32=8,43)+IF(L32=9,42)+IF(L32=10,41)+IF(L32=11,40)+IF(L32=12,39)+IF(L32=13,38)+IF(L32=14,37)+IF(L32=15,36)+IF(L32=16,35)+IF(L32=17,34)+IF(L32=18,33)+IF(L32=19,32)+IF(L32=20,31)+IF(L32=21,30)+IF(L32=22,29)+IF(L32=23,28)+IF(L32=24,27)+IF(L32=25,26)+IF(L32=26,25)+IF(L32=27,24)+IF(L32=28,23)+IF(L32=29,22)+IF(L32=30,21)+IF(L32=31,20)+IF(L32=32,19)+IF(L32=33,18)+IF(L32=34,17)+IF(L32=35,16)+IF(L32=36,15)+IF(L32=37,14)+IF(L32=38,13)+IF(L32=39,12)+IF(L32=40,11)+IF(L32=41,10)+IF(L32=42,9)+IF(L32=43,8)+IF(L32=44,7)+IF(L32=45,6)+IF(L32=46,5)+IF(L32=47,4)+IF(L32=48,3)+IF(L32=49,2)+IF(L32=50,1))</f>
        <v>40</v>
      </c>
      <c r="L32" s="13">
        <v>11</v>
      </c>
      <c r="M32" s="318"/>
      <c r="N32" s="53">
        <f>IF(O32&gt;$P$80,0,IF(O32=1,50)+IF(O32=2,49)+IF(O32=3,48)+IF(O32=4,47)+IF(O32=5,46)+IF(O32=6,45)+IF(O32=7,44)+IF(O32=8,43)+IF(O32=9,42)+IF(O32=10,41)+IF(O32=11,40)+IF(O32=12,39)+IF(O32=13,38)+IF(O32=14,37)+IF(O32=15,36)+IF(O32=16,35)+IF(O32=17,34)+IF(O32=18,33)+IF(O32=19,32)+IF(O32=20,31)+IF(O32=21,30)+IF(O32=22,29)+IF(O32=23,28)+IF(O32=24,27)+IF(O32=25,26)+IF(O32=26,25)+IF(O32=27,24)+IF(O32=28,23)+IF(O32=29,22)+IF(O32=30,21)+IF(O32=31,20)+IF(O32=32,19)+IF(O32=33,18)+IF(O32=34,17)+IF(O32=35,16)+IF(O32=36,15)+IF(O32=37,14)+IF(O32=38,13)+IF(O32=39,12)+IF(O32=40,11)+IF(O32=41,10)+IF(O32=42,9)+IF(O32=43,8)+IF(O32=44,7)+IF(O32=45,6)+IF(O32=46,5)+IF(O32=47,4)+IF(O32=48,3)+IF(O32=49,2)+IF(O32=50,1))</f>
        <v>27</v>
      </c>
      <c r="O32" s="13">
        <v>24</v>
      </c>
      <c r="P32" s="318"/>
      <c r="Q32" s="53">
        <f>IF(R32&gt;$S$80,0,IF(R32=1,50)+IF(R32=2,49)+IF(R32=3,48)+IF(R32=4,47)+IF(R32=5,46)+IF(R32=6,45)+IF(R32=7,44)+IF(R32=8,43)+IF(R32=9,42)+IF(R32=10,41)+IF(R32=11,40)+IF(R32=12,39)+IF(R32=13,38)+IF(R32=14,37)+IF(R32=15,36)+IF(R32=16,35)+IF(R32=17,34)+IF(R32=18,33)+IF(R32=19,32)+IF(R32=20,31)+IF(R32=21,30)+IF(R32=22,29)+IF(R32=23,28)+IF(R32=24,27)+IF(R32=25,26)+IF(R32=26,25)+IF(R32=27,24)+IF(R32=28,23)+IF(R32=29,22)+IF(R32=30,21)+IF(R32=31,20)+IF(R32=32,19)+IF(R32=33,18)+IF(R32=34,17)+IF(R32=35,16)+IF(R32=36,15)+IF(R32=37,14)+IF(R32=38,13)+IF(R32=39,12)+IF(R32=40,11)+IF(R32=41,10)+IF(R32=42,9)+IF(R32=43,8)+IF(R32=44,7)+IF(R32=45,6)+IF(R32=46,5)+IF(R32=47,4)+IF(R32=48,3)+IF(R32=49,2)+IF(R32=50,1))</f>
        <v>20</v>
      </c>
      <c r="R32" s="13">
        <v>31</v>
      </c>
      <c r="S32" s="318" t="s">
        <v>140</v>
      </c>
      <c r="T32" s="319">
        <f>IF(U32&gt;$V$80,0,IF(U32=1,50)+IF(U32=2,49)+IF(U32=3,48)+IF(U32=4,47)+IF(U32=5,46)+IF(U32=6,45)+IF(U32=7,44)+IF(U32=8,43)+IF(U32=9,42)+IF(U32=10,41)+IF(U32=11,40)+IF(U32=12,39)+IF(U32=13,38)+IF(U32=14,37)+IF(U32=15,36)+IF(U32=16,35)+IF(U32=17,34)+IF(U32=18,33)+IF(U32=19,32)+IF(U32=20,31)+IF(U32=21,30)+IF(U32=22,29)+IF(U32=23,28)+IF(U32=24,27)+IF(U32=25,26)+IF(U32=26,25)+IF(U32=27,24)+IF(U32=28,23)+IF(U32=29,22)+IF(U32=30,21)+IF(U32=31,20)+IF(U32=32,19)+IF(U32=33,18)+IF(U32=34,17)+IF(U32=35,16)+IF(U32=36,15)+IF(U32=37,14)+IF(U32=38,13)+IF(U32=39,12)+IF(U32=40,11)+IF(U32=41,10)+IF(U32=42,9)+IF(U32=43,8)+IF(U32=44,7)+IF(U32=45,6)+IF(U32=46,5)+IF(U32=47,4)+IF(U32=48,3)+IF(U32=49,2)+IF(U32=50,1))</f>
        <v>0</v>
      </c>
      <c r="U32" s="320">
        <v>39</v>
      </c>
      <c r="V32" s="318"/>
      <c r="W32" s="53">
        <f>IF(X32&gt;$Y$80,0,IF(X32=1,50)+IF(X32=2,49)+IF(X32=3,48)+IF(X32=4,47)+IF(X32=5,46)+IF(X32=6,45)+IF(X32=7,44)+IF(X32=8,43)+IF(X32=9,42)+IF(X32=10,41)+IF(X32=11,40)+IF(X32=12,39)+IF(X32=13,38)+IF(X32=14,37)+IF(X32=15,36)+IF(X32=16,35)+IF(X32=17,34)+IF(X32=18,33)+IF(X32=19,32)+IF(X32=20,31)+IF(X32=21,30)+IF(X32=22,29)+IF(X32=23,28)+IF(X32=24,27)+IF(X32=25,26)+IF(X32=26,25)+IF(X32=27,24)+IF(X32=28,23)+IF(X32=29,22)+IF(X32=30,21)+IF(X32=31,20)+IF(X32=32,19)+IF(X32=33,18)+IF(X32=34,17)+IF(X32=35,16)+IF(X32=36,15)+IF(X32=37,14)+IF(X32=38,13)+IF(X32=39,12)+IF(X32=40,11)+IF(X32=41,10)+IF(X32=42,9)+IF(X32=43,8)+IF(X32=44,7)+IF(X32=45,6)+IF(X32=46,5)+IF(X32=47,4)+IF(X32=48,3)+IF(X32=49,2)+IF(X32=50,1))</f>
        <v>0</v>
      </c>
      <c r="X32" s="13"/>
      <c r="Y32" s="8">
        <f>IF(G32="X",0,H32)+IF(J32="X",0,K32)+IF(M32="X",0,N32)+IF(P32="X",0,Q32)+IF(S32="X",0,T32)+IF(V32="X",0,W32)</f>
        <v>106</v>
      </c>
      <c r="Z32" s="13">
        <f>IF(G32="X",0,I32)+IF(J32="X",0,L32)+IF(M32="X",0,O32)+IF(P32="X",0,R32)+IF(S32="X",0,U32)+IF(V32="X",0,X32)</f>
        <v>98</v>
      </c>
      <c r="AA32" s="13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</row>
    <row r="33" spans="2:79" ht="18" customHeight="1" x14ac:dyDescent="0.25">
      <c r="B33" s="328" t="s">
        <v>73</v>
      </c>
      <c r="C33" s="26" t="s">
        <v>5</v>
      </c>
      <c r="D33" s="42" t="s">
        <v>6</v>
      </c>
      <c r="E33" s="12"/>
      <c r="F33" s="41">
        <v>1244</v>
      </c>
      <c r="G33" s="318"/>
      <c r="H33" s="53">
        <f>IF(I33&gt;$J$80,0,IF(I33=1,50)+IF(I33=2,49)+IF(I33=3,48)+IF(I33=4,47)+IF(I33=5,46)+IF(I33=6,45)+IF(I33=7,44)+IF(I33=8,43)+IF(I33=9,42)+IF(I33=10,41)+IF(I33=11,40)+IF(I33=12,39)+IF(I33=13,38)+IF(I33=14,37)+IF(I33=15,36)+IF(I33=16,35)+IF(I33=17,34)+IF(I33=18,33)+IF(I33=19,32)+IF(I33=20,31)+IF(I33=21,30)+IF(I33=22,29)+IF(I33=23,28)+IF(I33=24,27)+IF(I33=25,26)+IF(I33=26,25)+IF(I33=27,24)+IF(I33=28,23)+IF(I33=29,22)+IF(I33=30,21)+IF(I33=31,20)+IF(I33=32,19)+IF(I33=33,18)+IF(I33=34,17)+IF(I33=35,16)+IF(I33=36,15)+IF(I33=37,14)+IF(I33=38,13)+IF(I33=39,12)+IF(I33=40,11)+IF(I33=41,10)+IF(I33=42,9)+IF(I33=43,8)+IF(I33=44,7)+IF(I33=45,6)+IF(I33=46,5)+IF(I33=47,4)+IF(I33=48,3)+IF(I33=49,2)+IF(I33=50,1))</f>
        <v>22</v>
      </c>
      <c r="I33" s="13">
        <v>29</v>
      </c>
      <c r="J33" s="318" t="s">
        <v>140</v>
      </c>
      <c r="K33" s="319">
        <f>IF(L33&gt;$M$80,0,IF(L33=1,50)+IF(L33=2,49)+IF(L33=3,48)+IF(L33=4,47)+IF(L33=5,46)+IF(L33=6,45)+IF(L33=7,44)+IF(L33=8,43)+IF(L33=9,42)+IF(L33=10,41)+IF(L33=11,40)+IF(L33=12,39)+IF(L33=13,38)+IF(L33=14,37)+IF(L33=15,36)+IF(L33=16,35)+IF(L33=17,34)+IF(L33=18,33)+IF(L33=19,32)+IF(L33=20,31)+IF(L33=21,30)+IF(L33=22,29)+IF(L33=23,28)+IF(L33=24,27)+IF(L33=25,26)+IF(L33=26,25)+IF(L33=27,24)+IF(L33=28,23)+IF(L33=29,22)+IF(L33=30,21)+IF(L33=31,20)+IF(L33=32,19)+IF(L33=33,18)+IF(L33=34,17)+IF(L33=35,16)+IF(L33=36,15)+IF(L33=37,14)+IF(L33=38,13)+IF(L33=39,12)+IF(L33=40,11)+IF(L33=41,10)+IF(L33=42,9)+IF(L33=43,8)+IF(L33=44,7)+IF(L33=45,6)+IF(L33=46,5)+IF(L33=47,4)+IF(L33=48,3)+IF(L33=49,2)+IF(L33=50,1))</f>
        <v>0</v>
      </c>
      <c r="L33" s="320">
        <v>35</v>
      </c>
      <c r="M33" s="318"/>
      <c r="N33" s="53">
        <f>IF(O33&gt;$P$80,0,IF(O33=1,50)+IF(O33=2,49)+IF(O33=3,48)+IF(O33=4,47)+IF(O33=5,46)+IF(O33=6,45)+IF(O33=7,44)+IF(O33=8,43)+IF(O33=9,42)+IF(O33=10,41)+IF(O33=11,40)+IF(O33=12,39)+IF(O33=13,38)+IF(O33=14,37)+IF(O33=15,36)+IF(O33=16,35)+IF(O33=17,34)+IF(O33=18,33)+IF(O33=19,32)+IF(O33=20,31)+IF(O33=21,30)+IF(O33=22,29)+IF(O33=23,28)+IF(O33=24,27)+IF(O33=25,26)+IF(O33=26,25)+IF(O33=27,24)+IF(O33=28,23)+IF(O33=29,22)+IF(O33=30,21)+IF(O33=31,20)+IF(O33=32,19)+IF(O33=33,18)+IF(O33=34,17)+IF(O33=35,16)+IF(O33=36,15)+IF(O33=37,14)+IF(O33=38,13)+IF(O33=39,12)+IF(O33=40,11)+IF(O33=41,10)+IF(O33=42,9)+IF(O33=43,8)+IF(O33=44,7)+IF(O33=45,6)+IF(O33=46,5)+IF(O33=47,4)+IF(O33=48,3)+IF(O33=49,2)+IF(O33=50,1))</f>
        <v>21</v>
      </c>
      <c r="O33" s="13">
        <v>30</v>
      </c>
      <c r="P33" s="318"/>
      <c r="Q33" s="53">
        <f>IF(R33&gt;$S$80,0,IF(R33=1,50)+IF(R33=2,49)+IF(R33=3,48)+IF(R33=4,47)+IF(R33=5,46)+IF(R33=6,45)+IF(R33=7,44)+IF(R33=8,43)+IF(R33=9,42)+IF(R33=10,41)+IF(R33=11,40)+IF(R33=12,39)+IF(R33=13,38)+IF(R33=14,37)+IF(R33=15,36)+IF(R33=16,35)+IF(R33=17,34)+IF(R33=18,33)+IF(R33=19,32)+IF(R33=20,31)+IF(R33=21,30)+IF(R33=22,29)+IF(R33=23,28)+IF(R33=24,27)+IF(R33=25,26)+IF(R33=26,25)+IF(R33=27,24)+IF(R33=28,23)+IF(R33=29,22)+IF(R33=30,21)+IF(R33=31,20)+IF(R33=32,19)+IF(R33=33,18)+IF(R33=34,17)+IF(R33=35,16)+IF(R33=36,15)+IF(R33=37,14)+IF(R33=38,13)+IF(R33=39,12)+IF(R33=40,11)+IF(R33=41,10)+IF(R33=42,9)+IF(R33=43,8)+IF(R33=44,7)+IF(R33=45,6)+IF(R33=46,5)+IF(R33=47,4)+IF(R33=48,3)+IF(R33=49,2)+IF(R33=50,1))</f>
        <v>39</v>
      </c>
      <c r="R33" s="13">
        <v>12</v>
      </c>
      <c r="S33" s="318"/>
      <c r="T33" s="53">
        <f>IF(U33&gt;$V$80,0,IF(U33=1,50)+IF(U33=2,49)+IF(U33=3,48)+IF(U33=4,47)+IF(U33=5,46)+IF(U33=6,45)+IF(U33=7,44)+IF(U33=8,43)+IF(U33=9,42)+IF(U33=10,41)+IF(U33=11,40)+IF(U33=12,39)+IF(U33=13,38)+IF(U33=14,37)+IF(U33=15,36)+IF(U33=16,35)+IF(U33=17,34)+IF(U33=18,33)+IF(U33=19,32)+IF(U33=20,31)+IF(U33=21,30)+IF(U33=22,29)+IF(U33=23,28)+IF(U33=24,27)+IF(U33=25,26)+IF(U33=26,25)+IF(U33=27,24)+IF(U33=28,23)+IF(U33=29,22)+IF(U33=30,21)+IF(U33=31,20)+IF(U33=32,19)+IF(U33=33,18)+IF(U33=34,17)+IF(U33=35,16)+IF(U33=36,15)+IF(U33=37,14)+IF(U33=38,13)+IF(U33=39,12)+IF(U33=40,11)+IF(U33=41,10)+IF(U33=42,9)+IF(U33=43,8)+IF(U33=44,7)+IF(U33=45,6)+IF(U33=46,5)+IF(U33=47,4)+IF(U33=48,3)+IF(U33=49,2)+IF(U33=50,1))</f>
        <v>24</v>
      </c>
      <c r="U33" s="13">
        <v>27</v>
      </c>
      <c r="V33" s="318"/>
      <c r="W33" s="53">
        <f>IF(X33&gt;$Y$80,0,IF(X33=1,50)+IF(X33=2,49)+IF(X33=3,48)+IF(X33=4,47)+IF(X33=5,46)+IF(X33=6,45)+IF(X33=7,44)+IF(X33=8,43)+IF(X33=9,42)+IF(X33=10,41)+IF(X33=11,40)+IF(X33=12,39)+IF(X33=13,38)+IF(X33=14,37)+IF(X33=15,36)+IF(X33=16,35)+IF(X33=17,34)+IF(X33=18,33)+IF(X33=19,32)+IF(X33=20,31)+IF(X33=21,30)+IF(X33=22,29)+IF(X33=23,28)+IF(X33=24,27)+IF(X33=25,26)+IF(X33=26,25)+IF(X33=27,24)+IF(X33=28,23)+IF(X33=29,22)+IF(X33=30,21)+IF(X33=31,20)+IF(X33=32,19)+IF(X33=33,18)+IF(X33=34,17)+IF(X33=35,16)+IF(X33=36,15)+IF(X33=37,14)+IF(X33=38,13)+IF(X33=39,12)+IF(X33=40,11)+IF(X33=41,10)+IF(X33=42,9)+IF(X33=43,8)+IF(X33=44,7)+IF(X33=45,6)+IF(X33=46,5)+IF(X33=47,4)+IF(X33=48,3)+IF(X33=49,2)+IF(X33=50,1))</f>
        <v>0</v>
      </c>
      <c r="X33" s="13"/>
      <c r="Y33" s="8">
        <f>IF(G33="X",0,H33)+IF(J33="X",0,K33)+IF(M33="X",0,N33)+IF(P33="X",0,Q33)+IF(S33="X",0,T33)+IF(V33="X",0,W33)</f>
        <v>106</v>
      </c>
      <c r="Z33" s="13">
        <f>IF(G33="X",0,I33)+IF(J33="X",0,L33)+IF(M33="X",0,O33)+IF(P33="X",0,R33)+IF(S33="X",0,U33)+IF(V33="X",0,X33)</f>
        <v>98</v>
      </c>
      <c r="AA33" s="13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</row>
    <row r="34" spans="2:79" ht="18" customHeight="1" x14ac:dyDescent="0.25">
      <c r="B34" s="328" t="s">
        <v>74</v>
      </c>
      <c r="C34" s="27" t="s">
        <v>4</v>
      </c>
      <c r="D34" s="42" t="s">
        <v>6</v>
      </c>
      <c r="E34" s="10"/>
      <c r="F34" s="41">
        <v>1184</v>
      </c>
      <c r="G34" s="318"/>
      <c r="H34" s="53">
        <f>IF(I34&gt;$J$80,0,IF(I34=1,50)+IF(I34=2,49)+IF(I34=3,48)+IF(I34=4,47)+IF(I34=5,46)+IF(I34=6,45)+IF(I34=7,44)+IF(I34=8,43)+IF(I34=9,42)+IF(I34=10,41)+IF(I34=11,40)+IF(I34=12,39)+IF(I34=13,38)+IF(I34=14,37)+IF(I34=15,36)+IF(I34=16,35)+IF(I34=17,34)+IF(I34=18,33)+IF(I34=19,32)+IF(I34=20,31)+IF(I34=21,30)+IF(I34=22,29)+IF(I34=23,28)+IF(I34=24,27)+IF(I34=25,26)+IF(I34=26,25)+IF(I34=27,24)+IF(I34=28,23)+IF(I34=29,22)+IF(I34=30,21)+IF(I34=31,20)+IF(I34=32,19)+IF(I34=33,18)+IF(I34=34,17)+IF(I34=35,16)+IF(I34=36,15)+IF(I34=37,14)+IF(I34=38,13)+IF(I34=39,12)+IF(I34=40,11)+IF(I34=41,10)+IF(I34=42,9)+IF(I34=43,8)+IF(I34=44,7)+IF(I34=45,6)+IF(I34=46,5)+IF(I34=47,4)+IF(I34=48,3)+IF(I34=49,2)+IF(I34=50,1))</f>
        <v>25</v>
      </c>
      <c r="I34" s="13">
        <v>26</v>
      </c>
      <c r="J34" s="318"/>
      <c r="K34" s="53">
        <f>IF(L34&gt;$M$80,0,IF(L34=1,50)+IF(L34=2,49)+IF(L34=3,48)+IF(L34=4,47)+IF(L34=5,46)+IF(L34=6,45)+IF(L34=7,44)+IF(L34=8,43)+IF(L34=9,42)+IF(L34=10,41)+IF(L34=11,40)+IF(L34=12,39)+IF(L34=13,38)+IF(L34=14,37)+IF(L34=15,36)+IF(L34=16,35)+IF(L34=17,34)+IF(L34=18,33)+IF(L34=19,32)+IF(L34=20,31)+IF(L34=21,30)+IF(L34=22,29)+IF(L34=23,28)+IF(L34=24,27)+IF(L34=25,26)+IF(L34=26,25)+IF(L34=27,24)+IF(L34=28,23)+IF(L34=29,22)+IF(L34=30,21)+IF(L34=31,20)+IF(L34=32,19)+IF(L34=33,18)+IF(L34=34,17)+IF(L34=35,16)+IF(L34=36,15)+IF(L34=37,14)+IF(L34=38,13)+IF(L34=39,12)+IF(L34=40,11)+IF(L34=41,10)+IF(L34=42,9)+IF(L34=43,8)+IF(L34=44,7)+IF(L34=45,6)+IF(L34=46,5)+IF(L34=47,4)+IF(L34=48,3)+IF(L34=49,2)+IF(L34=50,1))</f>
        <v>26</v>
      </c>
      <c r="L34" s="13">
        <v>25</v>
      </c>
      <c r="M34" s="318"/>
      <c r="N34" s="53">
        <f>IF(O34&gt;$P$80,0,IF(O34=1,50)+IF(O34=2,49)+IF(O34=3,48)+IF(O34=4,47)+IF(O34=5,46)+IF(O34=6,45)+IF(O34=7,44)+IF(O34=8,43)+IF(O34=9,42)+IF(O34=10,41)+IF(O34=11,40)+IF(O34=12,39)+IF(O34=13,38)+IF(O34=14,37)+IF(O34=15,36)+IF(O34=16,35)+IF(O34=17,34)+IF(O34=18,33)+IF(O34=19,32)+IF(O34=20,31)+IF(O34=21,30)+IF(O34=22,29)+IF(O34=23,28)+IF(O34=24,27)+IF(O34=25,26)+IF(O34=26,25)+IF(O34=27,24)+IF(O34=28,23)+IF(O34=29,22)+IF(O34=30,21)+IF(O34=31,20)+IF(O34=32,19)+IF(O34=33,18)+IF(O34=34,17)+IF(O34=35,16)+IF(O34=36,15)+IF(O34=37,14)+IF(O34=38,13)+IF(O34=39,12)+IF(O34=40,11)+IF(O34=41,10)+IF(O34=42,9)+IF(O34=43,8)+IF(O34=44,7)+IF(O34=45,6)+IF(O34=46,5)+IF(O34=47,4)+IF(O34=48,3)+IF(O34=49,2)+IF(O34=50,1))</f>
        <v>29</v>
      </c>
      <c r="O34" s="13">
        <v>22</v>
      </c>
      <c r="P34" s="318"/>
      <c r="Q34" s="53">
        <f>IF(R34&gt;$S$80,0,IF(R34=1,50)+IF(R34=2,49)+IF(R34=3,48)+IF(R34=4,47)+IF(R34=5,46)+IF(R34=6,45)+IF(R34=7,44)+IF(R34=8,43)+IF(R34=9,42)+IF(R34=10,41)+IF(R34=11,40)+IF(R34=12,39)+IF(R34=13,38)+IF(R34=14,37)+IF(R34=15,36)+IF(R34=16,35)+IF(R34=17,34)+IF(R34=18,33)+IF(R34=19,32)+IF(R34=20,31)+IF(R34=21,30)+IF(R34=22,29)+IF(R34=23,28)+IF(R34=24,27)+IF(R34=25,26)+IF(R34=26,25)+IF(R34=27,24)+IF(R34=28,23)+IF(R34=29,22)+IF(R34=30,21)+IF(R34=31,20)+IF(R34=32,19)+IF(R34=33,18)+IF(R34=34,17)+IF(R34=35,16)+IF(R34=36,15)+IF(R34=37,14)+IF(R34=38,13)+IF(R34=39,12)+IF(R34=40,11)+IF(R34=41,10)+IF(R34=42,9)+IF(R34=43,8)+IF(R34=44,7)+IF(R34=45,6)+IF(R34=46,5)+IF(R34=47,4)+IF(R34=48,3)+IF(R34=49,2)+IF(R34=50,1))</f>
        <v>22</v>
      </c>
      <c r="R34" s="13">
        <v>29</v>
      </c>
      <c r="S34" s="318" t="s">
        <v>140</v>
      </c>
      <c r="T34" s="319">
        <f>IF(U34&gt;$V$80,0,IF(U34=1,50)+IF(U34=2,49)+IF(U34=3,48)+IF(U34=4,47)+IF(U34=5,46)+IF(U34=6,45)+IF(U34=7,44)+IF(U34=8,43)+IF(U34=9,42)+IF(U34=10,41)+IF(U34=11,40)+IF(U34=12,39)+IF(U34=13,38)+IF(U34=14,37)+IF(U34=15,36)+IF(U34=16,35)+IF(U34=17,34)+IF(U34=18,33)+IF(U34=19,32)+IF(U34=20,31)+IF(U34=21,30)+IF(U34=22,29)+IF(U34=23,28)+IF(U34=24,27)+IF(U34=25,26)+IF(U34=26,25)+IF(U34=27,24)+IF(U34=28,23)+IF(U34=29,22)+IF(U34=30,21)+IF(U34=31,20)+IF(U34=32,19)+IF(U34=33,18)+IF(U34=34,17)+IF(U34=35,16)+IF(U34=36,15)+IF(U34=37,14)+IF(U34=38,13)+IF(U34=39,12)+IF(U34=40,11)+IF(U34=41,10)+IF(U34=42,9)+IF(U34=43,8)+IF(U34=44,7)+IF(U34=45,6)+IF(U34=46,5)+IF(U34=47,4)+IF(U34=48,3)+IF(U34=49,2)+IF(U34=50,1))</f>
        <v>0</v>
      </c>
      <c r="U34" s="320">
        <v>39</v>
      </c>
      <c r="V34" s="318"/>
      <c r="W34" s="53">
        <f>IF(X34&gt;$Y$80,0,IF(X34=1,50)+IF(X34=2,49)+IF(X34=3,48)+IF(X34=4,47)+IF(X34=5,46)+IF(X34=6,45)+IF(X34=7,44)+IF(X34=8,43)+IF(X34=9,42)+IF(X34=10,41)+IF(X34=11,40)+IF(X34=12,39)+IF(X34=13,38)+IF(X34=14,37)+IF(X34=15,36)+IF(X34=16,35)+IF(X34=17,34)+IF(X34=18,33)+IF(X34=19,32)+IF(X34=20,31)+IF(X34=21,30)+IF(X34=22,29)+IF(X34=23,28)+IF(X34=24,27)+IF(X34=25,26)+IF(X34=26,25)+IF(X34=27,24)+IF(X34=28,23)+IF(X34=29,22)+IF(X34=30,21)+IF(X34=31,20)+IF(X34=32,19)+IF(X34=33,18)+IF(X34=34,17)+IF(X34=35,16)+IF(X34=36,15)+IF(X34=37,14)+IF(X34=38,13)+IF(X34=39,12)+IF(X34=40,11)+IF(X34=41,10)+IF(X34=42,9)+IF(X34=43,8)+IF(X34=44,7)+IF(X34=45,6)+IF(X34=46,5)+IF(X34=47,4)+IF(X34=48,3)+IF(X34=49,2)+IF(X34=50,1))</f>
        <v>0</v>
      </c>
      <c r="X34" s="13"/>
      <c r="Y34" s="8">
        <f>IF(G34="X",0,H34)+IF(J34="X",0,K34)+IF(M34="X",0,N34)+IF(P34="X",0,Q34)+IF(S34="X",0,T34)+IF(V34="X",0,W34)</f>
        <v>102</v>
      </c>
      <c r="Z34" s="13">
        <f>IF(G34="X",0,I34)+IF(J34="X",0,L34)+IF(M34="X",0,O34)+IF(P34="X",0,R34)+IF(S34="X",0,U34)+IF(V34="X",0,X34)</f>
        <v>102</v>
      </c>
      <c r="AA34" s="13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</row>
    <row r="35" spans="2:79" ht="18" customHeight="1" x14ac:dyDescent="0.25">
      <c r="B35" s="328" t="s">
        <v>75</v>
      </c>
      <c r="C35" s="27" t="s">
        <v>106</v>
      </c>
      <c r="D35" s="42" t="s">
        <v>6</v>
      </c>
      <c r="E35" s="31"/>
      <c r="F35" s="41">
        <v>1262</v>
      </c>
      <c r="G35" s="318"/>
      <c r="H35" s="53">
        <f>IF(I35&gt;$J$80,0,IF(I35=1,50)+IF(I35=2,49)+IF(I35=3,48)+IF(I35=4,47)+IF(I35=5,46)+IF(I35=6,45)+IF(I35=7,44)+IF(I35=8,43)+IF(I35=9,42)+IF(I35=10,41)+IF(I35=11,40)+IF(I35=12,39)+IF(I35=13,38)+IF(I35=14,37)+IF(I35=15,36)+IF(I35=16,35)+IF(I35=17,34)+IF(I35=18,33)+IF(I35=19,32)+IF(I35=20,31)+IF(I35=21,30)+IF(I35=22,29)+IF(I35=23,28)+IF(I35=24,27)+IF(I35=25,26)+IF(I35=26,25)+IF(I35=27,24)+IF(I35=28,23)+IF(I35=29,22)+IF(I35=30,21)+IF(I35=31,20)+IF(I35=32,19)+IF(I35=33,18)+IF(I35=34,17)+IF(I35=35,16)+IF(I35=36,15)+IF(I35=37,14)+IF(I35=38,13)+IF(I35=39,12)+IF(I35=40,11)+IF(I35=41,10)+IF(I35=42,9)+IF(I35=43,8)+IF(I35=44,7)+IF(I35=45,6)+IF(I35=46,5)+IF(I35=47,4)+IF(I35=48,3)+IF(I35=49,2)+IF(I35=50,1))</f>
        <v>37</v>
      </c>
      <c r="I35" s="13">
        <v>14</v>
      </c>
      <c r="J35" s="318"/>
      <c r="K35" s="53">
        <f>IF(L35&gt;$M$80,0,IF(L35=1,50)+IF(L35=2,49)+IF(L35=3,48)+IF(L35=4,47)+IF(L35=5,46)+IF(L35=6,45)+IF(L35=7,44)+IF(L35=8,43)+IF(L35=9,42)+IF(L35=10,41)+IF(L35=11,40)+IF(L35=12,39)+IF(L35=13,38)+IF(L35=14,37)+IF(L35=15,36)+IF(L35=16,35)+IF(L35=17,34)+IF(L35=18,33)+IF(L35=19,32)+IF(L35=20,31)+IF(L35=21,30)+IF(L35=22,29)+IF(L35=23,28)+IF(L35=24,27)+IF(L35=25,26)+IF(L35=26,25)+IF(L35=27,24)+IF(L35=28,23)+IF(L35=29,22)+IF(L35=30,21)+IF(L35=31,20)+IF(L35=32,19)+IF(L35=33,18)+IF(L35=34,17)+IF(L35=35,16)+IF(L35=36,15)+IF(L35=37,14)+IF(L35=38,13)+IF(L35=39,12)+IF(L35=40,11)+IF(L35=41,10)+IF(L35=42,9)+IF(L35=43,8)+IF(L35=44,7)+IF(L35=45,6)+IF(L35=46,5)+IF(L35=47,4)+IF(L35=48,3)+IF(L35=49,2)+IF(L35=50,1))</f>
        <v>38</v>
      </c>
      <c r="L35" s="13">
        <v>13</v>
      </c>
      <c r="M35" s="318" t="s">
        <v>140</v>
      </c>
      <c r="N35" s="319">
        <f>IF(O35&gt;$P$80,0,IF(O35=1,50)+IF(O35=2,49)+IF(O35=3,48)+IF(O35=4,47)+IF(O35=5,46)+IF(O35=6,45)+IF(O35=7,44)+IF(O35=8,43)+IF(O35=9,42)+IF(O35=10,41)+IF(O35=11,40)+IF(O35=12,39)+IF(O35=13,38)+IF(O35=14,37)+IF(O35=15,36)+IF(O35=16,35)+IF(O35=17,34)+IF(O35=18,33)+IF(O35=19,32)+IF(O35=20,31)+IF(O35=21,30)+IF(O35=22,29)+IF(O35=23,28)+IF(O35=24,27)+IF(O35=25,26)+IF(O35=26,25)+IF(O35=27,24)+IF(O35=28,23)+IF(O35=29,22)+IF(O35=30,21)+IF(O35=31,20)+IF(O35=32,19)+IF(O35=33,18)+IF(O35=34,17)+IF(O35=35,16)+IF(O35=36,15)+IF(O35=37,14)+IF(O35=38,13)+IF(O35=39,12)+IF(O35=40,11)+IF(O35=41,10)+IF(O35=42,9)+IF(O35=43,8)+IF(O35=44,7)+IF(O35=45,6)+IF(O35=46,5)+IF(O35=47,4)+IF(O35=48,3)+IF(O35=49,2)+IF(O35=50,1))</f>
        <v>0</v>
      </c>
      <c r="O35" s="320">
        <v>43</v>
      </c>
      <c r="P35" s="318"/>
      <c r="Q35" s="53">
        <f>IF(R35&gt;$S$80,0,IF(R35=1,50)+IF(R35=2,49)+IF(R35=3,48)+IF(R35=4,47)+IF(R35=5,46)+IF(R35=6,45)+IF(R35=7,44)+IF(R35=8,43)+IF(R35=9,42)+IF(R35=10,41)+IF(R35=11,40)+IF(R35=12,39)+IF(R35=13,38)+IF(R35=14,37)+IF(R35=15,36)+IF(R35=16,35)+IF(R35=17,34)+IF(R35=18,33)+IF(R35=19,32)+IF(R35=20,31)+IF(R35=21,30)+IF(R35=22,29)+IF(R35=23,28)+IF(R35=24,27)+IF(R35=25,26)+IF(R35=26,25)+IF(R35=27,24)+IF(R35=28,23)+IF(R35=29,22)+IF(R35=30,21)+IF(R35=31,20)+IF(R35=32,19)+IF(R35=33,18)+IF(R35=34,17)+IF(R35=35,16)+IF(R35=36,15)+IF(R35=37,14)+IF(R35=38,13)+IF(R35=39,12)+IF(R35=40,11)+IF(R35=41,10)+IF(R35=42,9)+IF(R35=43,8)+IF(R35=44,7)+IF(R35=45,6)+IF(R35=46,5)+IF(R35=47,4)+IF(R35=48,3)+IF(R35=49,2)+IF(R35=50,1))</f>
        <v>0</v>
      </c>
      <c r="R35" s="13">
        <v>37</v>
      </c>
      <c r="S35" s="318"/>
      <c r="T35" s="53">
        <f>IF(U35&gt;$V$80,0,IF(U35=1,50)+IF(U35=2,49)+IF(U35=3,48)+IF(U35=4,47)+IF(U35=5,46)+IF(U35=6,45)+IF(U35=7,44)+IF(U35=8,43)+IF(U35=9,42)+IF(U35=10,41)+IF(U35=11,40)+IF(U35=12,39)+IF(U35=13,38)+IF(U35=14,37)+IF(U35=15,36)+IF(U35=16,35)+IF(U35=17,34)+IF(U35=18,33)+IF(U35=19,32)+IF(U35=20,31)+IF(U35=21,30)+IF(U35=22,29)+IF(U35=23,28)+IF(U35=24,27)+IF(U35=25,26)+IF(U35=26,25)+IF(U35=27,24)+IF(U35=28,23)+IF(U35=29,22)+IF(U35=30,21)+IF(U35=31,20)+IF(U35=32,19)+IF(U35=33,18)+IF(U35=34,17)+IF(U35=35,16)+IF(U35=36,15)+IF(U35=37,14)+IF(U35=38,13)+IF(U35=39,12)+IF(U35=40,11)+IF(U35=41,10)+IF(U35=42,9)+IF(U35=43,8)+IF(U35=44,7)+IF(U35=45,6)+IF(U35=46,5)+IF(U35=47,4)+IF(U35=48,3)+IF(U35=49,2)+IF(U35=50,1))</f>
        <v>26</v>
      </c>
      <c r="U35" s="13">
        <v>25</v>
      </c>
      <c r="V35" s="318"/>
      <c r="W35" s="53">
        <f>IF(X35&gt;$Y$80,0,IF(X35=1,50)+IF(X35=2,49)+IF(X35=3,48)+IF(X35=4,47)+IF(X35=5,46)+IF(X35=6,45)+IF(X35=7,44)+IF(X35=8,43)+IF(X35=9,42)+IF(X35=10,41)+IF(X35=11,40)+IF(X35=12,39)+IF(X35=13,38)+IF(X35=14,37)+IF(X35=15,36)+IF(X35=16,35)+IF(X35=17,34)+IF(X35=18,33)+IF(X35=19,32)+IF(X35=20,31)+IF(X35=21,30)+IF(X35=22,29)+IF(X35=23,28)+IF(X35=24,27)+IF(X35=25,26)+IF(X35=26,25)+IF(X35=27,24)+IF(X35=28,23)+IF(X35=29,22)+IF(X35=30,21)+IF(X35=31,20)+IF(X35=32,19)+IF(X35=33,18)+IF(X35=34,17)+IF(X35=35,16)+IF(X35=36,15)+IF(X35=37,14)+IF(X35=38,13)+IF(X35=39,12)+IF(X35=40,11)+IF(X35=41,10)+IF(X35=42,9)+IF(X35=43,8)+IF(X35=44,7)+IF(X35=45,6)+IF(X35=46,5)+IF(X35=47,4)+IF(X35=48,3)+IF(X35=49,2)+IF(X35=50,1))</f>
        <v>0</v>
      </c>
      <c r="X35" s="13"/>
      <c r="Y35" s="8">
        <f>IF(G35="X",0,H35)+IF(J35="X",0,K35)+IF(M35="X",0,N35)+IF(P35="X",0,Q35)+IF(S35="X",0,T35)+IF(V35="X",0,W35)</f>
        <v>101</v>
      </c>
      <c r="Z35" s="13">
        <f>IF(G35="X",0,I35)+IF(J35="X",0,L35)+IF(M35="X",0,O35)+IF(P35="X",0,R35)+IF(S35="X",0,U35)+IF(V35="X",0,X35)</f>
        <v>89</v>
      </c>
      <c r="AA35" s="13"/>
      <c r="AC35" s="14"/>
      <c r="AD35" s="14"/>
      <c r="AE35" s="30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</row>
    <row r="36" spans="2:79" ht="18" customHeight="1" x14ac:dyDescent="0.25">
      <c r="B36" s="328" t="s">
        <v>76</v>
      </c>
      <c r="C36" s="27" t="s">
        <v>169</v>
      </c>
      <c r="D36" s="42" t="s">
        <v>6</v>
      </c>
      <c r="E36" s="31"/>
      <c r="F36" s="41">
        <v>1294</v>
      </c>
      <c r="G36" s="318"/>
      <c r="H36" s="53">
        <f t="shared" ref="H36" si="28">IF(I36&gt;$J$80,0,IF(I36=1,50)+IF(I36=2,49)+IF(I36=3,48)+IF(I36=4,47)+IF(I36=5,46)+IF(I36=6,45)+IF(I36=7,44)+IF(I36=8,43)+IF(I36=9,42)+IF(I36=10,41)+IF(I36=11,40)+IF(I36=12,39)+IF(I36=13,38)+IF(I36=14,37)+IF(I36=15,36)+IF(I36=16,35)+IF(I36=17,34)+IF(I36=18,33)+IF(I36=19,32)+IF(I36=20,31)+IF(I36=21,30)+IF(I36=22,29)+IF(I36=23,28)+IF(I36=24,27)+IF(I36=25,26)+IF(I36=26,25)+IF(I36=27,24)+IF(I36=28,23)+IF(I36=29,22)+IF(I36=30,21)+IF(I36=31,20)+IF(I36=32,19)+IF(I36=33,18)+IF(I36=34,17)+IF(I36=35,16)+IF(I36=36,15)+IF(I36=37,14)+IF(I36=38,13)+IF(I36=39,12)+IF(I36=40,11)+IF(I36=41,10)+IF(I36=42,9)+IF(I36=43,8)+IF(I36=44,7)+IF(I36=45,6)+IF(I36=46,5)+IF(I36=47,4)+IF(I36=48,3)+IF(I36=49,2)+IF(I36=50,1))</f>
        <v>39</v>
      </c>
      <c r="I36" s="13">
        <v>12</v>
      </c>
      <c r="J36" s="318"/>
      <c r="K36" s="53">
        <f t="shared" ref="K36" si="29">IF(L36&gt;$M$80,0,IF(L36=1,50)+IF(L36=2,49)+IF(L36=3,48)+IF(L36=4,47)+IF(L36=5,46)+IF(L36=6,45)+IF(L36=7,44)+IF(L36=8,43)+IF(L36=9,42)+IF(L36=10,41)+IF(L36=11,40)+IF(L36=12,39)+IF(L36=13,38)+IF(L36=14,37)+IF(L36=15,36)+IF(L36=16,35)+IF(L36=17,34)+IF(L36=18,33)+IF(L36=19,32)+IF(L36=20,31)+IF(L36=21,30)+IF(L36=22,29)+IF(L36=23,28)+IF(L36=24,27)+IF(L36=25,26)+IF(L36=26,25)+IF(L36=27,24)+IF(L36=28,23)+IF(L36=29,22)+IF(L36=30,21)+IF(L36=31,20)+IF(L36=32,19)+IF(L36=33,18)+IF(L36=34,17)+IF(L36=35,16)+IF(L36=36,15)+IF(L36=37,14)+IF(L36=38,13)+IF(L36=39,12)+IF(L36=40,11)+IF(L36=41,10)+IF(L36=42,9)+IF(L36=43,8)+IF(L36=44,7)+IF(L36=45,6)+IF(L36=46,5)+IF(L36=47,4)+IF(L36=48,3)+IF(L36=49,2)+IF(L36=50,1))</f>
        <v>0</v>
      </c>
      <c r="L36" s="13">
        <v>35</v>
      </c>
      <c r="M36" s="318"/>
      <c r="N36" s="53">
        <f t="shared" ref="N36" si="30">IF(O36&gt;$P$80,0,IF(O36=1,50)+IF(O36=2,49)+IF(O36=3,48)+IF(O36=4,47)+IF(O36=5,46)+IF(O36=6,45)+IF(O36=7,44)+IF(O36=8,43)+IF(O36=9,42)+IF(O36=10,41)+IF(O36=11,40)+IF(O36=12,39)+IF(O36=13,38)+IF(O36=14,37)+IF(O36=15,36)+IF(O36=16,35)+IF(O36=17,34)+IF(O36=18,33)+IF(O36=19,32)+IF(O36=20,31)+IF(O36=21,30)+IF(O36=22,29)+IF(O36=23,28)+IF(O36=24,27)+IF(O36=25,26)+IF(O36=26,25)+IF(O36=27,24)+IF(O36=28,23)+IF(O36=29,22)+IF(O36=30,21)+IF(O36=31,20)+IF(O36=32,19)+IF(O36=33,18)+IF(O36=34,17)+IF(O36=35,16)+IF(O36=36,15)+IF(O36=37,14)+IF(O36=38,13)+IF(O36=39,12)+IF(O36=40,11)+IF(O36=41,10)+IF(O36=42,9)+IF(O36=43,8)+IF(O36=44,7)+IF(O36=45,6)+IF(O36=46,5)+IF(O36=47,4)+IF(O36=48,3)+IF(O36=49,2)+IF(O36=50,1))</f>
        <v>39</v>
      </c>
      <c r="O36" s="13">
        <v>12</v>
      </c>
      <c r="P36" s="318"/>
      <c r="Q36" s="53">
        <f t="shared" ref="Q36" si="31">IF(R36&gt;$S$80,0,IF(R36=1,50)+IF(R36=2,49)+IF(R36=3,48)+IF(R36=4,47)+IF(R36=5,46)+IF(R36=6,45)+IF(R36=7,44)+IF(R36=8,43)+IF(R36=9,42)+IF(R36=10,41)+IF(R36=11,40)+IF(R36=12,39)+IF(R36=13,38)+IF(R36=14,37)+IF(R36=15,36)+IF(R36=16,35)+IF(R36=17,34)+IF(R36=18,33)+IF(R36=19,32)+IF(R36=20,31)+IF(R36=21,30)+IF(R36=22,29)+IF(R36=23,28)+IF(R36=24,27)+IF(R36=25,26)+IF(R36=26,25)+IF(R36=27,24)+IF(R36=28,23)+IF(R36=29,22)+IF(R36=30,21)+IF(R36=31,20)+IF(R36=32,19)+IF(R36=33,18)+IF(R36=34,17)+IF(R36=35,16)+IF(R36=36,15)+IF(R36=37,14)+IF(R36=38,13)+IF(R36=39,12)+IF(R36=40,11)+IF(R36=41,10)+IF(R36=42,9)+IF(R36=43,8)+IF(R36=44,7)+IF(R36=45,6)+IF(R36=46,5)+IF(R36=47,4)+IF(R36=48,3)+IF(R36=49,2)+IF(R36=50,1))</f>
        <v>23</v>
      </c>
      <c r="R36" s="13">
        <v>28</v>
      </c>
      <c r="S36" s="318" t="s">
        <v>140</v>
      </c>
      <c r="T36" s="319">
        <f t="shared" ref="T36" si="32">IF(U36&gt;$V$80,0,IF(U36=1,50)+IF(U36=2,49)+IF(U36=3,48)+IF(U36=4,47)+IF(U36=5,46)+IF(U36=6,45)+IF(U36=7,44)+IF(U36=8,43)+IF(U36=9,42)+IF(U36=10,41)+IF(U36=11,40)+IF(U36=12,39)+IF(U36=13,38)+IF(U36=14,37)+IF(U36=15,36)+IF(U36=16,35)+IF(U36=17,34)+IF(U36=18,33)+IF(U36=19,32)+IF(U36=20,31)+IF(U36=21,30)+IF(U36=22,29)+IF(U36=23,28)+IF(U36=24,27)+IF(U36=25,26)+IF(U36=26,25)+IF(U36=27,24)+IF(U36=28,23)+IF(U36=29,22)+IF(U36=30,21)+IF(U36=31,20)+IF(U36=32,19)+IF(U36=33,18)+IF(U36=34,17)+IF(U36=35,16)+IF(U36=36,15)+IF(U36=37,14)+IF(U36=38,13)+IF(U36=39,12)+IF(U36=40,11)+IF(U36=41,10)+IF(U36=42,9)+IF(U36=43,8)+IF(U36=44,7)+IF(U36=45,6)+IF(U36=46,5)+IF(U36=47,4)+IF(U36=48,3)+IF(U36=49,2)+IF(U36=50,1))</f>
        <v>0</v>
      </c>
      <c r="U36" s="320">
        <v>39</v>
      </c>
      <c r="V36" s="318"/>
      <c r="W36" s="53">
        <f t="shared" ref="W36" si="33">IF(X36&gt;$Y$80,0,IF(X36=1,50)+IF(X36=2,49)+IF(X36=3,48)+IF(X36=4,47)+IF(X36=5,46)+IF(X36=6,45)+IF(X36=7,44)+IF(X36=8,43)+IF(X36=9,42)+IF(X36=10,41)+IF(X36=11,40)+IF(X36=12,39)+IF(X36=13,38)+IF(X36=14,37)+IF(X36=15,36)+IF(X36=16,35)+IF(X36=17,34)+IF(X36=18,33)+IF(X36=19,32)+IF(X36=20,31)+IF(X36=21,30)+IF(X36=22,29)+IF(X36=23,28)+IF(X36=24,27)+IF(X36=25,26)+IF(X36=26,25)+IF(X36=27,24)+IF(X36=28,23)+IF(X36=29,22)+IF(X36=30,21)+IF(X36=31,20)+IF(X36=32,19)+IF(X36=33,18)+IF(X36=34,17)+IF(X36=35,16)+IF(X36=36,15)+IF(X36=37,14)+IF(X36=38,13)+IF(X36=39,12)+IF(X36=40,11)+IF(X36=41,10)+IF(X36=42,9)+IF(X36=43,8)+IF(X36=44,7)+IF(X36=45,6)+IF(X36=46,5)+IF(X36=47,4)+IF(X36=48,3)+IF(X36=49,2)+IF(X36=50,1))</f>
        <v>0</v>
      </c>
      <c r="X36" s="13"/>
      <c r="Y36" s="8">
        <f t="shared" ref="Y36" si="34">IF(G36="X",0,H36)+IF(J36="X",0,K36)+IF(M36="X",0,N36)+IF(P36="X",0,Q36)+IF(S36="X",0,T36)+IF(V36="X",0,W36)</f>
        <v>101</v>
      </c>
      <c r="Z36" s="13">
        <f>IF(G36="X",0,I36)+IF(J36="X",0,L36)+IF(M36="X",0,O36)+IF(P36="X",0,R36)+IF(S36="X",0,U36)+IF(V36="X",0,X36)</f>
        <v>87</v>
      </c>
      <c r="AA36" s="13"/>
      <c r="AC36" s="14"/>
      <c r="AD36" s="14"/>
      <c r="AE36" s="30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</row>
    <row r="37" spans="2:79" ht="18" customHeight="1" x14ac:dyDescent="0.25">
      <c r="B37" s="328" t="s">
        <v>77</v>
      </c>
      <c r="C37" s="26" t="s">
        <v>40</v>
      </c>
      <c r="D37" s="27" t="s">
        <v>37</v>
      </c>
      <c r="E37" s="12"/>
      <c r="F37" s="41">
        <v>1132</v>
      </c>
      <c r="G37" s="318"/>
      <c r="H37" s="53">
        <f>IF(I37&gt;$J$80,0,IF(I37=1,50)+IF(I37=2,49)+IF(I37=3,48)+IF(I37=4,47)+IF(I37=5,46)+IF(I37=6,45)+IF(I37=7,44)+IF(I37=8,43)+IF(I37=9,42)+IF(I37=10,41)+IF(I37=11,40)+IF(I37=12,39)+IF(I37=13,38)+IF(I37=14,37)+IF(I37=15,36)+IF(I37=16,35)+IF(I37=17,34)+IF(I37=18,33)+IF(I37=19,32)+IF(I37=20,31)+IF(I37=21,30)+IF(I37=22,29)+IF(I37=23,28)+IF(I37=24,27)+IF(I37=25,26)+IF(I37=26,25)+IF(I37=27,24)+IF(I37=28,23)+IF(I37=29,22)+IF(I37=30,21)+IF(I37=31,20)+IF(I37=32,19)+IF(I37=33,18)+IF(I37=34,17)+IF(I37=35,16)+IF(I37=36,15)+IF(I37=37,14)+IF(I37=38,13)+IF(I37=39,12)+IF(I37=40,11)+IF(I37=41,10)+IF(I37=42,9)+IF(I37=43,8)+IF(I37=44,7)+IF(I37=45,6)+IF(I37=46,5)+IF(I37=47,4)+IF(I37=48,3)+IF(I37=49,2)+IF(I37=50,1))</f>
        <v>30</v>
      </c>
      <c r="I37" s="13">
        <v>21</v>
      </c>
      <c r="J37" s="318"/>
      <c r="K37" s="53">
        <f>IF(L37&gt;$M$80,0,IF(L37=1,50)+IF(L37=2,49)+IF(L37=3,48)+IF(L37=4,47)+IF(L37=5,46)+IF(L37=6,45)+IF(L37=7,44)+IF(L37=8,43)+IF(L37=9,42)+IF(L37=10,41)+IF(L37=11,40)+IF(L37=12,39)+IF(L37=13,38)+IF(L37=14,37)+IF(L37=15,36)+IF(L37=16,35)+IF(L37=17,34)+IF(L37=18,33)+IF(L37=19,32)+IF(L37=20,31)+IF(L37=21,30)+IF(L37=22,29)+IF(L37=23,28)+IF(L37=24,27)+IF(L37=25,26)+IF(L37=26,25)+IF(L37=27,24)+IF(L37=28,23)+IF(L37=29,22)+IF(L37=30,21)+IF(L37=31,20)+IF(L37=32,19)+IF(L37=33,18)+IF(L37=34,17)+IF(L37=35,16)+IF(L37=36,15)+IF(L37=37,14)+IF(L37=38,13)+IF(L37=39,12)+IF(L37=40,11)+IF(L37=41,10)+IF(L37=42,9)+IF(L37=43,8)+IF(L37=44,7)+IF(L37=45,6)+IF(L37=46,5)+IF(L37=47,4)+IF(L37=48,3)+IF(L37=49,2)+IF(L37=50,1))</f>
        <v>28</v>
      </c>
      <c r="L37" s="13">
        <v>23</v>
      </c>
      <c r="M37" s="318"/>
      <c r="N37" s="53">
        <f>IF(O37&gt;$P$80,0,IF(O37=1,50)+IF(O37=2,49)+IF(O37=3,48)+IF(O37=4,47)+IF(O37=5,46)+IF(O37=6,45)+IF(O37=7,44)+IF(O37=8,43)+IF(O37=9,42)+IF(O37=10,41)+IF(O37=11,40)+IF(O37=12,39)+IF(O37=13,38)+IF(O37=14,37)+IF(O37=15,36)+IF(O37=16,35)+IF(O37=17,34)+IF(O37=18,33)+IF(O37=19,32)+IF(O37=20,31)+IF(O37=21,30)+IF(O37=22,29)+IF(O37=23,28)+IF(O37=24,27)+IF(O37=25,26)+IF(O37=26,25)+IF(O37=27,24)+IF(O37=28,23)+IF(O37=29,22)+IF(O37=30,21)+IF(O37=31,20)+IF(O37=32,19)+IF(O37=33,18)+IF(O37=34,17)+IF(O37=35,16)+IF(O37=36,15)+IF(O37=37,14)+IF(O37=38,13)+IF(O37=39,12)+IF(O37=40,11)+IF(O37=41,10)+IF(O37=42,9)+IF(O37=43,8)+IF(O37=44,7)+IF(O37=45,6)+IF(O37=46,5)+IF(O37=47,4)+IF(O37=48,3)+IF(O37=49,2)+IF(O37=50,1))</f>
        <v>15</v>
      </c>
      <c r="O37" s="13">
        <v>36</v>
      </c>
      <c r="P37" s="318" t="s">
        <v>140</v>
      </c>
      <c r="Q37" s="319">
        <f>IF(R37&gt;$S$80,0,IF(R37=1,50)+IF(R37=2,49)+IF(R37=3,48)+IF(R37=4,47)+IF(R37=5,46)+IF(R37=6,45)+IF(R37=7,44)+IF(R37=8,43)+IF(R37=9,42)+IF(R37=10,41)+IF(R37=11,40)+IF(R37=12,39)+IF(R37=13,38)+IF(R37=14,37)+IF(R37=15,36)+IF(R37=16,35)+IF(R37=17,34)+IF(R37=18,33)+IF(R37=19,32)+IF(R37=20,31)+IF(R37=21,30)+IF(R37=22,29)+IF(R37=23,28)+IF(R37=24,27)+IF(R37=25,26)+IF(R37=26,25)+IF(R37=27,24)+IF(R37=28,23)+IF(R37=29,22)+IF(R37=30,21)+IF(R37=31,20)+IF(R37=32,19)+IF(R37=33,18)+IF(R37=34,17)+IF(R37=35,16)+IF(R37=36,15)+IF(R37=37,14)+IF(R37=38,13)+IF(R37=39,12)+IF(R37=40,11)+IF(R37=41,10)+IF(R37=42,9)+IF(R37=43,8)+IF(R37=44,7)+IF(R37=45,6)+IF(R37=46,5)+IF(R37=47,4)+IF(R37=48,3)+IF(R37=49,2)+IF(R37=50,1))</f>
        <v>0</v>
      </c>
      <c r="R37" s="320">
        <v>37</v>
      </c>
      <c r="S37" s="318"/>
      <c r="T37" s="53">
        <f>IF(U37&gt;$V$80,0,IF(U37=1,50)+IF(U37=2,49)+IF(U37=3,48)+IF(U37=4,47)+IF(U37=5,46)+IF(U37=6,45)+IF(U37=7,44)+IF(U37=8,43)+IF(U37=9,42)+IF(U37=10,41)+IF(U37=11,40)+IF(U37=12,39)+IF(U37=13,38)+IF(U37=14,37)+IF(U37=15,36)+IF(U37=16,35)+IF(U37=17,34)+IF(U37=18,33)+IF(U37=19,32)+IF(U37=20,31)+IF(U37=21,30)+IF(U37=22,29)+IF(U37=23,28)+IF(U37=24,27)+IF(U37=25,26)+IF(U37=26,25)+IF(U37=27,24)+IF(U37=28,23)+IF(U37=29,22)+IF(U37=30,21)+IF(U37=31,20)+IF(U37=32,19)+IF(U37=33,18)+IF(U37=34,17)+IF(U37=35,16)+IF(U37=36,15)+IF(U37=37,14)+IF(U37=38,13)+IF(U37=39,12)+IF(U37=40,11)+IF(U37=41,10)+IF(U37=42,9)+IF(U37=43,8)+IF(U37=44,7)+IF(U37=45,6)+IF(U37=46,5)+IF(U37=47,4)+IF(U37=48,3)+IF(U37=49,2)+IF(U37=50,1))</f>
        <v>23</v>
      </c>
      <c r="U37" s="13">
        <v>28</v>
      </c>
      <c r="V37" s="318"/>
      <c r="W37" s="53">
        <f>IF(X37&gt;$Y$80,0,IF(X37=1,50)+IF(X37=2,49)+IF(X37=3,48)+IF(X37=4,47)+IF(X37=5,46)+IF(X37=6,45)+IF(X37=7,44)+IF(X37=8,43)+IF(X37=9,42)+IF(X37=10,41)+IF(X37=11,40)+IF(X37=12,39)+IF(X37=13,38)+IF(X37=14,37)+IF(X37=15,36)+IF(X37=16,35)+IF(X37=17,34)+IF(X37=18,33)+IF(X37=19,32)+IF(X37=20,31)+IF(X37=21,30)+IF(X37=22,29)+IF(X37=23,28)+IF(X37=24,27)+IF(X37=25,26)+IF(X37=26,25)+IF(X37=27,24)+IF(X37=28,23)+IF(X37=29,22)+IF(X37=30,21)+IF(X37=31,20)+IF(X37=32,19)+IF(X37=33,18)+IF(X37=34,17)+IF(X37=35,16)+IF(X37=36,15)+IF(X37=37,14)+IF(X37=38,13)+IF(X37=39,12)+IF(X37=40,11)+IF(X37=41,10)+IF(X37=42,9)+IF(X37=43,8)+IF(X37=44,7)+IF(X37=45,6)+IF(X37=46,5)+IF(X37=47,4)+IF(X37=48,3)+IF(X37=49,2)+IF(X37=50,1))</f>
        <v>0</v>
      </c>
      <c r="X37" s="13"/>
      <c r="Y37" s="8">
        <f>IF(G37="X",0,H37)+IF(J37="X",0,K37)+IF(M37="X",0,N37)+IF(P37="X",0,Q37)+IF(S37="X",0,T37)+IF(V37="X",0,W37)</f>
        <v>96</v>
      </c>
      <c r="Z37" s="13">
        <f>IF(G37="X",0,I37)+IF(J37="X",0,L37)+IF(M37="X",0,O37)+IF(P37="X",0,R37)+IF(S37="X",0,U37)+IF(V37="X",0,X37)</f>
        <v>108</v>
      </c>
      <c r="AA37" s="13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</row>
    <row r="38" spans="2:79" ht="18" customHeight="1" x14ac:dyDescent="0.25">
      <c r="B38" s="328" t="s">
        <v>78</v>
      </c>
      <c r="C38" s="27" t="s">
        <v>38</v>
      </c>
      <c r="D38" s="42" t="s">
        <v>6</v>
      </c>
      <c r="E38" s="10" t="s">
        <v>104</v>
      </c>
      <c r="F38" s="41">
        <v>1406</v>
      </c>
      <c r="G38" s="318"/>
      <c r="H38" s="53">
        <f>IF(I38&gt;$J$80,0,IF(I38=1,50)+IF(I38=2,49)+IF(I38=3,48)+IF(I38=4,47)+IF(I38=5,46)+IF(I38=6,45)+IF(I38=7,44)+IF(I38=8,43)+IF(I38=9,42)+IF(I38=10,41)+IF(I38=11,40)+IF(I38=12,39)+IF(I38=13,38)+IF(I38=14,37)+IF(I38=15,36)+IF(I38=16,35)+IF(I38=17,34)+IF(I38=18,33)+IF(I38=19,32)+IF(I38=20,31)+IF(I38=21,30)+IF(I38=22,29)+IF(I38=23,28)+IF(I38=24,27)+IF(I38=25,26)+IF(I38=26,25)+IF(I38=27,24)+IF(I38=28,23)+IF(I38=29,22)+IF(I38=30,21)+IF(I38=31,20)+IF(I38=32,19)+IF(I38=33,18)+IF(I38=34,17)+IF(I38=35,16)+IF(I38=36,15)+IF(I38=37,14)+IF(I38=38,13)+IF(I38=39,12)+IF(I38=40,11)+IF(I38=41,10)+IF(I38=42,9)+IF(I38=43,8)+IF(I38=44,7)+IF(I38=45,6)+IF(I38=46,5)+IF(I38=47,4)+IF(I38=48,3)+IF(I38=49,2)+IF(I38=50,1))</f>
        <v>44</v>
      </c>
      <c r="I38" s="13">
        <v>7</v>
      </c>
      <c r="J38" s="318"/>
      <c r="K38" s="53">
        <f>IF(L38&gt;$M$80,0,IF(L38=1,50)+IF(L38=2,49)+IF(L38=3,48)+IF(L38=4,47)+IF(L38=5,46)+IF(L38=6,45)+IF(L38=7,44)+IF(L38=8,43)+IF(L38=9,42)+IF(L38=10,41)+IF(L38=11,40)+IF(L38=12,39)+IF(L38=13,38)+IF(L38=14,37)+IF(L38=15,36)+IF(L38=16,35)+IF(L38=17,34)+IF(L38=18,33)+IF(L38=19,32)+IF(L38=20,31)+IF(L38=21,30)+IF(L38=22,29)+IF(L38=23,28)+IF(L38=24,27)+IF(L38=25,26)+IF(L38=26,25)+IF(L38=27,24)+IF(L38=28,23)+IF(L38=29,22)+IF(L38=30,21)+IF(L38=31,20)+IF(L38=32,19)+IF(L38=33,18)+IF(L38=34,17)+IF(L38=35,16)+IF(L38=36,15)+IF(L38=37,14)+IF(L38=38,13)+IF(L38=39,12)+IF(L38=40,11)+IF(L38=41,10)+IF(L38=42,9)+IF(L38=43,8)+IF(L38=44,7)+IF(L38=45,6)+IF(L38=46,5)+IF(L38=47,4)+IF(L38=48,3)+IF(L38=49,2)+IF(L38=50,1))</f>
        <v>48</v>
      </c>
      <c r="L38" s="13">
        <v>3</v>
      </c>
      <c r="M38" s="318" t="s">
        <v>140</v>
      </c>
      <c r="N38" s="319">
        <f>IF(O38&gt;$P$80,0,IF(O38=1,50)+IF(O38=2,49)+IF(O38=3,48)+IF(O38=4,47)+IF(O38=5,46)+IF(O38=6,45)+IF(O38=7,44)+IF(O38=8,43)+IF(O38=9,42)+IF(O38=10,41)+IF(O38=11,40)+IF(O38=12,39)+IF(O38=13,38)+IF(O38=14,37)+IF(O38=15,36)+IF(O38=16,35)+IF(O38=17,34)+IF(O38=18,33)+IF(O38=19,32)+IF(O38=20,31)+IF(O38=21,30)+IF(O38=22,29)+IF(O38=23,28)+IF(O38=24,27)+IF(O38=25,26)+IF(O38=26,25)+IF(O38=27,24)+IF(O38=28,23)+IF(O38=29,22)+IF(O38=30,21)+IF(O38=31,20)+IF(O38=32,19)+IF(O38=33,18)+IF(O38=34,17)+IF(O38=35,16)+IF(O38=36,15)+IF(O38=37,14)+IF(O38=38,13)+IF(O38=39,12)+IF(O38=40,11)+IF(O38=41,10)+IF(O38=42,9)+IF(O38=43,8)+IF(O38=44,7)+IF(O38=45,6)+IF(O38=46,5)+IF(O38=47,4)+IF(O38=48,3)+IF(O38=49,2)+IF(O38=50,1))</f>
        <v>0</v>
      </c>
      <c r="O38" s="320">
        <v>43</v>
      </c>
      <c r="P38" s="318"/>
      <c r="Q38" s="53">
        <f>IF(R38&gt;$S$80,0,IF(R38=1,50)+IF(R38=2,49)+IF(R38=3,48)+IF(R38=4,47)+IF(R38=5,46)+IF(R38=6,45)+IF(R38=7,44)+IF(R38=8,43)+IF(R38=9,42)+IF(R38=10,41)+IF(R38=11,40)+IF(R38=12,39)+IF(R38=13,38)+IF(R38=14,37)+IF(R38=15,36)+IF(R38=16,35)+IF(R38=17,34)+IF(R38=18,33)+IF(R38=19,32)+IF(R38=20,31)+IF(R38=21,30)+IF(R38=22,29)+IF(R38=23,28)+IF(R38=24,27)+IF(R38=25,26)+IF(R38=26,25)+IF(R38=27,24)+IF(R38=28,23)+IF(R38=29,22)+IF(R38=30,21)+IF(R38=31,20)+IF(R38=32,19)+IF(R38=33,18)+IF(R38=34,17)+IF(R38=35,16)+IF(R38=36,15)+IF(R38=37,14)+IF(R38=38,13)+IF(R38=39,12)+IF(R38=40,11)+IF(R38=41,10)+IF(R38=42,9)+IF(R38=43,8)+IF(R38=44,7)+IF(R38=45,6)+IF(R38=46,5)+IF(R38=47,4)+IF(R38=48,3)+IF(R38=49,2)+IF(R38=50,1))</f>
        <v>0</v>
      </c>
      <c r="R38" s="13">
        <v>37</v>
      </c>
      <c r="S38" s="318"/>
      <c r="T38" s="53">
        <f>IF(U38&gt;$V$80,0,IF(U38=1,50)+IF(U38=2,49)+IF(U38=3,48)+IF(U38=4,47)+IF(U38=5,46)+IF(U38=6,45)+IF(U38=7,44)+IF(U38=8,43)+IF(U38=9,42)+IF(U38=10,41)+IF(U38=11,40)+IF(U38=12,39)+IF(U38=13,38)+IF(U38=14,37)+IF(U38=15,36)+IF(U38=16,35)+IF(U38=17,34)+IF(U38=18,33)+IF(U38=19,32)+IF(U38=20,31)+IF(U38=21,30)+IF(U38=22,29)+IF(U38=23,28)+IF(U38=24,27)+IF(U38=25,26)+IF(U38=26,25)+IF(U38=27,24)+IF(U38=28,23)+IF(U38=29,22)+IF(U38=30,21)+IF(U38=31,20)+IF(U38=32,19)+IF(U38=33,18)+IF(U38=34,17)+IF(U38=35,16)+IF(U38=36,15)+IF(U38=37,14)+IF(U38=38,13)+IF(U38=39,12)+IF(U38=40,11)+IF(U38=41,10)+IF(U38=42,9)+IF(U38=43,8)+IF(U38=44,7)+IF(U38=45,6)+IF(U38=46,5)+IF(U38=47,4)+IF(U38=48,3)+IF(U38=49,2)+IF(U38=50,1))</f>
        <v>0</v>
      </c>
      <c r="U38" s="13">
        <v>39</v>
      </c>
      <c r="V38" s="318"/>
      <c r="W38" s="53">
        <f>IF(X38&gt;$Y$80,0,IF(X38=1,50)+IF(X38=2,49)+IF(X38=3,48)+IF(X38=4,47)+IF(X38=5,46)+IF(X38=6,45)+IF(X38=7,44)+IF(X38=8,43)+IF(X38=9,42)+IF(X38=10,41)+IF(X38=11,40)+IF(X38=12,39)+IF(X38=13,38)+IF(X38=14,37)+IF(X38=15,36)+IF(X38=16,35)+IF(X38=17,34)+IF(X38=18,33)+IF(X38=19,32)+IF(X38=20,31)+IF(X38=21,30)+IF(X38=22,29)+IF(X38=23,28)+IF(X38=24,27)+IF(X38=25,26)+IF(X38=26,25)+IF(X38=27,24)+IF(X38=28,23)+IF(X38=29,22)+IF(X38=30,21)+IF(X38=31,20)+IF(X38=32,19)+IF(X38=33,18)+IF(X38=34,17)+IF(X38=35,16)+IF(X38=36,15)+IF(X38=37,14)+IF(X38=38,13)+IF(X38=39,12)+IF(X38=40,11)+IF(X38=41,10)+IF(X38=42,9)+IF(X38=43,8)+IF(X38=44,7)+IF(X38=45,6)+IF(X38=46,5)+IF(X38=47,4)+IF(X38=48,3)+IF(X38=49,2)+IF(X38=50,1))</f>
        <v>0</v>
      </c>
      <c r="X38" s="13"/>
      <c r="Y38" s="8">
        <f>IF(G38="X",0,H38)+IF(J38="X",0,K38)+IF(M38="X",0,N38)+IF(P38="X",0,Q38)+IF(S38="X",0,T38)+IF(V38="X",0,W38)</f>
        <v>92</v>
      </c>
      <c r="Z38" s="13">
        <f>IF(G38="X",0,I38)+IF(J38="X",0,L38)+IF(M38="X",0,O38)+IF(P38="X",0,R38)+IF(S38="X",0,U38)+IF(V38="X",0,X38)</f>
        <v>86</v>
      </c>
      <c r="AA38" s="13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</row>
    <row r="39" spans="2:79" ht="18" customHeight="1" x14ac:dyDescent="0.25">
      <c r="B39" s="328" t="s">
        <v>79</v>
      </c>
      <c r="C39" s="27" t="s">
        <v>35</v>
      </c>
      <c r="D39" s="7" t="s">
        <v>33</v>
      </c>
      <c r="E39" s="9"/>
      <c r="F39" s="41">
        <v>1175</v>
      </c>
      <c r="G39" s="318"/>
      <c r="H39" s="53">
        <f>IF(I39&gt;$J$80,0,IF(I39=1,50)+IF(I39=2,49)+IF(I39=3,48)+IF(I39=4,47)+IF(I39=5,46)+IF(I39=6,45)+IF(I39=7,44)+IF(I39=8,43)+IF(I39=9,42)+IF(I39=10,41)+IF(I39=11,40)+IF(I39=12,39)+IF(I39=13,38)+IF(I39=14,37)+IF(I39=15,36)+IF(I39=16,35)+IF(I39=17,34)+IF(I39=18,33)+IF(I39=19,32)+IF(I39=20,31)+IF(I39=21,30)+IF(I39=22,29)+IF(I39=23,28)+IF(I39=24,27)+IF(I39=25,26)+IF(I39=26,25)+IF(I39=27,24)+IF(I39=28,23)+IF(I39=29,22)+IF(I39=30,21)+IF(I39=31,20)+IF(I39=32,19)+IF(I39=33,18)+IF(I39=34,17)+IF(I39=35,16)+IF(I39=36,15)+IF(I39=37,14)+IF(I39=38,13)+IF(I39=39,12)+IF(I39=40,11)+IF(I39=41,10)+IF(I39=42,9)+IF(I39=43,8)+IF(I39=44,7)+IF(I39=45,6)+IF(I39=46,5)+IF(I39=47,4)+IF(I39=48,3)+IF(I39=49,2)+IF(I39=50,1))</f>
        <v>35</v>
      </c>
      <c r="I39" s="13">
        <v>16</v>
      </c>
      <c r="J39" s="318"/>
      <c r="K39" s="53">
        <f>IF(L39&gt;$M$80,0,IF(L39=1,50)+IF(L39=2,49)+IF(L39=3,48)+IF(L39=4,47)+IF(L39=5,46)+IF(L39=6,45)+IF(L39=7,44)+IF(L39=8,43)+IF(L39=9,42)+IF(L39=10,41)+IF(L39=11,40)+IF(L39=12,39)+IF(L39=13,38)+IF(L39=14,37)+IF(L39=15,36)+IF(L39=16,35)+IF(L39=17,34)+IF(L39=18,33)+IF(L39=19,32)+IF(L39=20,31)+IF(L39=21,30)+IF(L39=22,29)+IF(L39=23,28)+IF(L39=24,27)+IF(L39=25,26)+IF(L39=26,25)+IF(L39=27,24)+IF(L39=28,23)+IF(L39=29,22)+IF(L39=30,21)+IF(L39=31,20)+IF(L39=32,19)+IF(L39=33,18)+IF(L39=34,17)+IF(L39=35,16)+IF(L39=36,15)+IF(L39=37,14)+IF(L39=38,13)+IF(L39=39,12)+IF(L39=40,11)+IF(L39=41,10)+IF(L39=42,9)+IF(L39=43,8)+IF(L39=44,7)+IF(L39=45,6)+IF(L39=46,5)+IF(L39=47,4)+IF(L39=48,3)+IF(L39=49,2)+IF(L39=50,1))</f>
        <v>23</v>
      </c>
      <c r="L39" s="13">
        <v>28</v>
      </c>
      <c r="M39" s="318" t="s">
        <v>140</v>
      </c>
      <c r="N39" s="319">
        <f>IF(O39&gt;$P$80,0,IF(O39=1,50)+IF(O39=2,49)+IF(O39=3,48)+IF(O39=4,47)+IF(O39=5,46)+IF(O39=6,45)+IF(O39=7,44)+IF(O39=8,43)+IF(O39=9,42)+IF(O39=10,41)+IF(O39=11,40)+IF(O39=12,39)+IF(O39=13,38)+IF(O39=14,37)+IF(O39=15,36)+IF(O39=16,35)+IF(O39=17,34)+IF(O39=18,33)+IF(O39=19,32)+IF(O39=20,31)+IF(O39=21,30)+IF(O39=22,29)+IF(O39=23,28)+IF(O39=24,27)+IF(O39=25,26)+IF(O39=26,25)+IF(O39=27,24)+IF(O39=28,23)+IF(O39=29,22)+IF(O39=30,21)+IF(O39=31,20)+IF(O39=32,19)+IF(O39=33,18)+IF(O39=34,17)+IF(O39=35,16)+IF(O39=36,15)+IF(O39=37,14)+IF(O39=38,13)+IF(O39=39,12)+IF(O39=40,11)+IF(O39=41,10)+IF(O39=42,9)+IF(O39=43,8)+IF(O39=44,7)+IF(O39=45,6)+IF(O39=46,5)+IF(O39=47,4)+IF(O39=48,3)+IF(O39=49,2)+IF(O39=50,1))</f>
        <v>0</v>
      </c>
      <c r="O39" s="320">
        <v>43</v>
      </c>
      <c r="P39" s="318"/>
      <c r="Q39" s="53">
        <f>IF(R39&gt;$S$80,0,IF(R39=1,50)+IF(R39=2,49)+IF(R39=3,48)+IF(R39=4,47)+IF(R39=5,46)+IF(R39=6,45)+IF(R39=7,44)+IF(R39=8,43)+IF(R39=9,42)+IF(R39=10,41)+IF(R39=11,40)+IF(R39=12,39)+IF(R39=13,38)+IF(R39=14,37)+IF(R39=15,36)+IF(R39=16,35)+IF(R39=17,34)+IF(R39=18,33)+IF(R39=19,32)+IF(R39=20,31)+IF(R39=21,30)+IF(R39=22,29)+IF(R39=23,28)+IF(R39=24,27)+IF(R39=25,26)+IF(R39=26,25)+IF(R39=27,24)+IF(R39=28,23)+IF(R39=29,22)+IF(R39=30,21)+IF(R39=31,20)+IF(R39=32,19)+IF(R39=33,18)+IF(R39=34,17)+IF(R39=35,16)+IF(R39=36,15)+IF(R39=37,14)+IF(R39=38,13)+IF(R39=39,12)+IF(R39=40,11)+IF(R39=41,10)+IF(R39=42,9)+IF(R39=43,8)+IF(R39=44,7)+IF(R39=45,6)+IF(R39=46,5)+IF(R39=47,4)+IF(R39=48,3)+IF(R39=49,2)+IF(R39=50,1))</f>
        <v>0</v>
      </c>
      <c r="R39" s="13">
        <v>37</v>
      </c>
      <c r="S39" s="318"/>
      <c r="T39" s="53">
        <f>IF(U39&gt;$V$80,0,IF(U39=1,50)+IF(U39=2,49)+IF(U39=3,48)+IF(U39=4,47)+IF(U39=5,46)+IF(U39=6,45)+IF(U39=7,44)+IF(U39=8,43)+IF(U39=9,42)+IF(U39=10,41)+IF(U39=11,40)+IF(U39=12,39)+IF(U39=13,38)+IF(U39=14,37)+IF(U39=15,36)+IF(U39=16,35)+IF(U39=17,34)+IF(U39=18,33)+IF(U39=19,32)+IF(U39=20,31)+IF(U39=21,30)+IF(U39=22,29)+IF(U39=23,28)+IF(U39=24,27)+IF(U39=25,26)+IF(U39=26,25)+IF(U39=27,24)+IF(U39=28,23)+IF(U39=29,22)+IF(U39=30,21)+IF(U39=31,20)+IF(U39=32,19)+IF(U39=33,18)+IF(U39=34,17)+IF(U39=35,16)+IF(U39=36,15)+IF(U39=37,14)+IF(U39=38,13)+IF(U39=39,12)+IF(U39=40,11)+IF(U39=41,10)+IF(U39=42,9)+IF(U39=43,8)+IF(U39=44,7)+IF(U39=45,6)+IF(U39=46,5)+IF(U39=47,4)+IF(U39=48,3)+IF(U39=49,2)+IF(U39=50,1))</f>
        <v>31</v>
      </c>
      <c r="U39" s="13">
        <v>20</v>
      </c>
      <c r="V39" s="318"/>
      <c r="W39" s="53">
        <f>IF(X39&gt;$Y$80,0,IF(X39=1,50)+IF(X39=2,49)+IF(X39=3,48)+IF(X39=4,47)+IF(X39=5,46)+IF(X39=6,45)+IF(X39=7,44)+IF(X39=8,43)+IF(X39=9,42)+IF(X39=10,41)+IF(X39=11,40)+IF(X39=12,39)+IF(X39=13,38)+IF(X39=14,37)+IF(X39=15,36)+IF(X39=16,35)+IF(X39=17,34)+IF(X39=18,33)+IF(X39=19,32)+IF(X39=20,31)+IF(X39=21,30)+IF(X39=22,29)+IF(X39=23,28)+IF(X39=24,27)+IF(X39=25,26)+IF(X39=26,25)+IF(X39=27,24)+IF(X39=28,23)+IF(X39=29,22)+IF(X39=30,21)+IF(X39=31,20)+IF(X39=32,19)+IF(X39=33,18)+IF(X39=34,17)+IF(X39=35,16)+IF(X39=36,15)+IF(X39=37,14)+IF(X39=38,13)+IF(X39=39,12)+IF(X39=40,11)+IF(X39=41,10)+IF(X39=42,9)+IF(X39=43,8)+IF(X39=44,7)+IF(X39=45,6)+IF(X39=46,5)+IF(X39=47,4)+IF(X39=48,3)+IF(X39=49,2)+IF(X39=50,1))</f>
        <v>0</v>
      </c>
      <c r="X39" s="13"/>
      <c r="Y39" s="8">
        <f>IF(G39="X",0,H39)+IF(J39="X",0,K39)+IF(M39="X",0,N39)+IF(P39="X",0,Q39)+IF(S39="X",0,T39)+IF(V39="X",0,W39)</f>
        <v>89</v>
      </c>
      <c r="Z39" s="13">
        <f>IF(G39="X",0,I39)+IF(J39="X",0,L39)+IF(M39="X",0,O39)+IF(P39="X",0,R39)+IF(S39="X",0,U39)+IF(V39="X",0,X39)</f>
        <v>101</v>
      </c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</row>
    <row r="40" spans="2:79" ht="18" customHeight="1" x14ac:dyDescent="0.25">
      <c r="B40" s="328" t="s">
        <v>80</v>
      </c>
      <c r="C40" s="27" t="s">
        <v>211</v>
      </c>
      <c r="D40" s="7" t="s">
        <v>33</v>
      </c>
      <c r="E40" s="10"/>
      <c r="F40" s="41"/>
      <c r="G40" s="318"/>
      <c r="H40" s="53">
        <f>IF(I40&gt;$J$80,0,IF(I40=1,50)+IF(I40=2,49)+IF(I40=3,48)+IF(I40=4,47)+IF(I40=5,46)+IF(I40=6,45)+IF(I40=7,44)+IF(I40=8,43)+IF(I40=9,42)+IF(I40=10,41)+IF(I40=11,40)+IF(I40=12,39)+IF(I40=13,38)+IF(I40=14,37)+IF(I40=15,36)+IF(I40=16,35)+IF(I40=17,34)+IF(I40=18,33)+IF(I40=19,32)+IF(I40=20,31)+IF(I40=21,30)+IF(I40=22,29)+IF(I40=23,28)+IF(I40=24,27)+IF(I40=25,26)+IF(I40=26,25)+IF(I40=27,24)+IF(I40=28,23)+IF(I40=29,22)+IF(I40=30,21)+IF(I40=31,20)+IF(I40=32,19)+IF(I40=33,18)+IF(I40=34,17)+IF(I40=35,16)+IF(I40=36,15)+IF(I40=37,14)+IF(I40=38,13)+IF(I40=39,12)+IF(I40=40,11)+IF(I40=41,10)+IF(I40=42,9)+IF(I40=43,8)+IF(I40=44,7)+IF(I40=45,6)+IF(I40=46,5)+IF(I40=47,4)+IF(I40=48,3)+IF(I40=49,2)+IF(I40=50,1))</f>
        <v>0</v>
      </c>
      <c r="I40" s="13">
        <v>41</v>
      </c>
      <c r="J40" s="318"/>
      <c r="K40" s="53">
        <f>IF(L40&gt;$M$80,0,IF(L40=1,50)+IF(L40=2,49)+IF(L40=3,48)+IF(L40=4,47)+IF(L40=5,46)+IF(L40=6,45)+IF(L40=7,44)+IF(L40=8,43)+IF(L40=9,42)+IF(L40=10,41)+IF(L40=11,40)+IF(L40=12,39)+IF(L40=13,38)+IF(L40=14,37)+IF(L40=15,36)+IF(L40=16,35)+IF(L40=17,34)+IF(L40=18,33)+IF(L40=19,32)+IF(L40=20,31)+IF(L40=21,30)+IF(L40=22,29)+IF(L40=23,28)+IF(L40=24,27)+IF(L40=25,26)+IF(L40=26,25)+IF(L40=27,24)+IF(L40=28,23)+IF(L40=29,22)+IF(L40=30,21)+IF(L40=31,20)+IF(L40=32,19)+IF(L40=33,18)+IF(L40=34,17)+IF(L40=35,16)+IF(L40=36,15)+IF(L40=37,14)+IF(L40=38,13)+IF(L40=39,12)+IF(L40=40,11)+IF(L40=41,10)+IF(L40=42,9)+IF(L40=43,8)+IF(L40=44,7)+IF(L40=45,6)+IF(L40=46,5)+IF(L40=47,4)+IF(L40=48,3)+IF(L40=49,2)+IF(L40=50,1))</f>
        <v>0</v>
      </c>
      <c r="L40" s="13">
        <v>35</v>
      </c>
      <c r="M40" s="318" t="s">
        <v>140</v>
      </c>
      <c r="N40" s="319">
        <f>IF(O40&gt;$P$80,0,IF(O40=1,50)+IF(O40=2,49)+IF(O40=3,48)+IF(O40=4,47)+IF(O40=5,46)+IF(O40=6,45)+IF(O40=7,44)+IF(O40=8,43)+IF(O40=9,42)+IF(O40=10,41)+IF(O40=11,40)+IF(O40=12,39)+IF(O40=13,38)+IF(O40=14,37)+IF(O40=15,36)+IF(O40=16,35)+IF(O40=17,34)+IF(O40=18,33)+IF(O40=19,32)+IF(O40=20,31)+IF(O40=21,30)+IF(O40=22,29)+IF(O40=23,28)+IF(O40=24,27)+IF(O40=25,26)+IF(O40=26,25)+IF(O40=27,24)+IF(O40=28,23)+IF(O40=29,22)+IF(O40=30,21)+IF(O40=31,20)+IF(O40=32,19)+IF(O40=33,18)+IF(O40=34,17)+IF(O40=35,16)+IF(O40=36,15)+IF(O40=37,14)+IF(O40=38,13)+IF(O40=39,12)+IF(O40=40,11)+IF(O40=41,10)+IF(O40=42,9)+IF(O40=43,8)+IF(O40=44,7)+IF(O40=45,6)+IF(O40=46,5)+IF(O40=47,4)+IF(O40=48,3)+IF(O40=49,2)+IF(O40=50,1))</f>
        <v>0</v>
      </c>
      <c r="O40" s="320">
        <v>43</v>
      </c>
      <c r="P40" s="318"/>
      <c r="Q40" s="53">
        <f>IF(R40&gt;$S$80,0,IF(R40=1,50)+IF(R40=2,49)+IF(R40=3,48)+IF(R40=4,47)+IF(R40=5,46)+IF(R40=6,45)+IF(R40=7,44)+IF(R40=8,43)+IF(R40=9,42)+IF(R40=10,41)+IF(R40=11,40)+IF(R40=12,39)+IF(R40=13,38)+IF(R40=14,37)+IF(R40=15,36)+IF(R40=16,35)+IF(R40=17,34)+IF(R40=18,33)+IF(R40=19,32)+IF(R40=20,31)+IF(R40=21,30)+IF(R40=22,29)+IF(R40=23,28)+IF(R40=24,27)+IF(R40=25,26)+IF(R40=26,25)+IF(R40=27,24)+IF(R40=28,23)+IF(R40=29,22)+IF(R40=30,21)+IF(R40=31,20)+IF(R40=32,19)+IF(R40=33,18)+IF(R40=34,17)+IF(R40=35,16)+IF(R40=36,15)+IF(R40=37,14)+IF(R40=38,13)+IF(R40=39,12)+IF(R40=40,11)+IF(R40=41,10)+IF(R40=42,9)+IF(R40=43,8)+IF(R40=44,7)+IF(R40=45,6)+IF(R40=46,5)+IF(R40=47,4)+IF(R40=48,3)+IF(R40=49,2)+IF(R40=50,1))</f>
        <v>45</v>
      </c>
      <c r="R40" s="13">
        <v>6</v>
      </c>
      <c r="S40" s="318"/>
      <c r="T40" s="53">
        <f>IF(U40&gt;$V$80,0,IF(U40=1,50)+IF(U40=2,49)+IF(U40=3,48)+IF(U40=4,47)+IF(U40=5,46)+IF(U40=6,45)+IF(U40=7,44)+IF(U40=8,43)+IF(U40=9,42)+IF(U40=10,41)+IF(U40=11,40)+IF(U40=12,39)+IF(U40=13,38)+IF(U40=14,37)+IF(U40=15,36)+IF(U40=16,35)+IF(U40=17,34)+IF(U40=18,33)+IF(U40=19,32)+IF(U40=20,31)+IF(U40=21,30)+IF(U40=22,29)+IF(U40=23,28)+IF(U40=24,27)+IF(U40=25,26)+IF(U40=26,25)+IF(U40=27,24)+IF(U40=28,23)+IF(U40=29,22)+IF(U40=30,21)+IF(U40=31,20)+IF(U40=32,19)+IF(U40=33,18)+IF(U40=34,17)+IF(U40=35,16)+IF(U40=36,15)+IF(U40=37,14)+IF(U40=38,13)+IF(U40=39,12)+IF(U40=40,11)+IF(U40=41,10)+IF(U40=42,9)+IF(U40=43,8)+IF(U40=44,7)+IF(U40=45,6)+IF(U40=46,5)+IF(U40=47,4)+IF(U40=48,3)+IF(U40=49,2)+IF(U40=50,1))</f>
        <v>43</v>
      </c>
      <c r="U40" s="13">
        <v>8</v>
      </c>
      <c r="V40" s="318"/>
      <c r="W40" s="53">
        <f>IF(X40&gt;$Y$80,0,IF(X40=1,50)+IF(X40=2,49)+IF(X40=3,48)+IF(X40=4,47)+IF(X40=5,46)+IF(X40=6,45)+IF(X40=7,44)+IF(X40=8,43)+IF(X40=9,42)+IF(X40=10,41)+IF(X40=11,40)+IF(X40=12,39)+IF(X40=13,38)+IF(X40=14,37)+IF(X40=15,36)+IF(X40=16,35)+IF(X40=17,34)+IF(X40=18,33)+IF(X40=19,32)+IF(X40=20,31)+IF(X40=21,30)+IF(X40=22,29)+IF(X40=23,28)+IF(X40=24,27)+IF(X40=25,26)+IF(X40=26,25)+IF(X40=27,24)+IF(X40=28,23)+IF(X40=29,22)+IF(X40=30,21)+IF(X40=31,20)+IF(X40=32,19)+IF(X40=33,18)+IF(X40=34,17)+IF(X40=35,16)+IF(X40=36,15)+IF(X40=37,14)+IF(X40=38,13)+IF(X40=39,12)+IF(X40=40,11)+IF(X40=41,10)+IF(X40=42,9)+IF(X40=43,8)+IF(X40=44,7)+IF(X40=45,6)+IF(X40=46,5)+IF(X40=47,4)+IF(X40=48,3)+IF(X40=49,2)+IF(X40=50,1))</f>
        <v>0</v>
      </c>
      <c r="X40" s="13"/>
      <c r="Y40" s="8">
        <f>IF(G40="X",0,H40)+IF(J40="X",0,K40)+IF(M40="X",0,N40)+IF(P40="X",0,Q40)+IF(S40="X",0,T40)+IF(V40="X",0,W40)</f>
        <v>88</v>
      </c>
      <c r="Z40" s="13">
        <f>IF(G40="X",0,I40)+IF(J40="X",0,L40)+IF(M40="X",0,O40)+IF(P40="X",0,R40)+IF(S40="X",0,U40)+IF(V40="X",0,X40)</f>
        <v>90</v>
      </c>
      <c r="AA40" s="8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</row>
    <row r="41" spans="2:79" ht="18" customHeight="1" x14ac:dyDescent="0.25">
      <c r="B41" s="328" t="s">
        <v>81</v>
      </c>
      <c r="C41" s="27" t="s">
        <v>192</v>
      </c>
      <c r="D41" s="28" t="s">
        <v>6</v>
      </c>
      <c r="E41" s="10"/>
      <c r="F41" s="41">
        <v>1044</v>
      </c>
      <c r="G41" s="318" t="s">
        <v>140</v>
      </c>
      <c r="H41" s="319">
        <f>IF(I41&gt;$J$80,0,IF(I41=1,50)+IF(I41=2,49)+IF(I41=3,48)+IF(I41=4,47)+IF(I41=5,46)+IF(I41=6,45)+IF(I41=7,44)+IF(I41=8,43)+IF(I41=9,42)+IF(I41=10,41)+IF(I41=11,40)+IF(I41=12,39)+IF(I41=13,38)+IF(I41=14,37)+IF(I41=15,36)+IF(I41=16,35)+IF(I41=17,34)+IF(I41=18,33)+IF(I41=19,32)+IF(I41=20,31)+IF(I41=21,30)+IF(I41=22,29)+IF(I41=23,28)+IF(I41=24,27)+IF(I41=25,26)+IF(I41=26,25)+IF(I41=27,24)+IF(I41=28,23)+IF(I41=29,22)+IF(I41=30,21)+IF(I41=31,20)+IF(I41=32,19)+IF(I41=33,18)+IF(I41=34,17)+IF(I41=35,16)+IF(I41=36,15)+IF(I41=37,14)+IF(I41=38,13)+IF(I41=39,12)+IF(I41=40,11)+IF(I41=41,10)+IF(I41=42,9)+IF(I41=43,8)+IF(I41=44,7)+IF(I41=45,6)+IF(I41=46,5)+IF(I41=47,4)+IF(I41=48,3)+IF(I41=49,2)+IF(I41=50,1))</f>
        <v>0</v>
      </c>
      <c r="I41" s="320">
        <v>41</v>
      </c>
      <c r="J41" s="318"/>
      <c r="K41" s="53">
        <f>IF(L41&gt;$M$80,0,IF(L41=1,50)+IF(L41=2,49)+IF(L41=3,48)+IF(L41=4,47)+IF(L41=5,46)+IF(L41=6,45)+IF(L41=7,44)+IF(L41=8,43)+IF(L41=9,42)+IF(L41=10,41)+IF(L41=11,40)+IF(L41=12,39)+IF(L41=13,38)+IF(L41=14,37)+IF(L41=15,36)+IF(L41=16,35)+IF(L41=17,34)+IF(L41=18,33)+IF(L41=19,32)+IF(L41=20,31)+IF(L41=21,30)+IF(L41=22,29)+IF(L41=23,28)+IF(L41=24,27)+IF(L41=25,26)+IF(L41=26,25)+IF(L41=27,24)+IF(L41=28,23)+IF(L41=29,22)+IF(L41=30,21)+IF(L41=31,20)+IF(L41=32,19)+IF(L41=33,18)+IF(L41=34,17)+IF(L41=35,16)+IF(L41=36,15)+IF(L41=37,14)+IF(L41=38,13)+IF(L41=39,12)+IF(L41=40,11)+IF(L41=41,10)+IF(L41=42,9)+IF(L41=43,8)+IF(L41=44,7)+IF(L41=45,6)+IF(L41=46,5)+IF(L41=47,4)+IF(L41=48,3)+IF(L41=49,2)+IF(L41=50,1))</f>
        <v>21</v>
      </c>
      <c r="L41" s="13">
        <v>30</v>
      </c>
      <c r="M41" s="318"/>
      <c r="N41" s="53">
        <f>IF(O41&gt;$P$80,0,IF(O41=1,50)+IF(O41=2,49)+IF(O41=3,48)+IF(O41=4,47)+IF(O41=5,46)+IF(O41=6,45)+IF(O41=7,44)+IF(O41=8,43)+IF(O41=9,42)+IF(O41=10,41)+IF(O41=11,40)+IF(O41=12,39)+IF(O41=13,38)+IF(O41=14,37)+IF(O41=15,36)+IF(O41=16,35)+IF(O41=17,34)+IF(O41=18,33)+IF(O41=19,32)+IF(O41=20,31)+IF(O41=21,30)+IF(O41=22,29)+IF(O41=23,28)+IF(O41=24,27)+IF(O41=25,26)+IF(O41=26,25)+IF(O41=27,24)+IF(O41=28,23)+IF(O41=29,22)+IF(O41=30,21)+IF(O41=31,20)+IF(O41=32,19)+IF(O41=33,18)+IF(O41=34,17)+IF(O41=35,16)+IF(O41=36,15)+IF(O41=37,14)+IF(O41=38,13)+IF(O41=39,12)+IF(O41=40,11)+IF(O41=41,10)+IF(O41=42,9)+IF(O41=43,8)+IF(O41=44,7)+IF(O41=45,6)+IF(O41=46,5)+IF(O41=47,4)+IF(O41=48,3)+IF(O41=49,2)+IF(O41=50,1))</f>
        <v>22</v>
      </c>
      <c r="O41" s="13">
        <v>29</v>
      </c>
      <c r="P41" s="318"/>
      <c r="Q41" s="53">
        <f>IF(R41&gt;$S$80,0,IF(R41=1,50)+IF(R41=2,49)+IF(R41=3,48)+IF(R41=4,47)+IF(R41=5,46)+IF(R41=6,45)+IF(R41=7,44)+IF(R41=8,43)+IF(R41=9,42)+IF(R41=10,41)+IF(R41=11,40)+IF(R41=12,39)+IF(R41=13,38)+IF(R41=14,37)+IF(R41=15,36)+IF(R41=16,35)+IF(R41=17,34)+IF(R41=18,33)+IF(R41=19,32)+IF(R41=20,31)+IF(R41=21,30)+IF(R41=22,29)+IF(R41=23,28)+IF(R41=24,27)+IF(R41=25,26)+IF(R41=26,25)+IF(R41=27,24)+IF(R41=28,23)+IF(R41=29,22)+IF(R41=30,21)+IF(R41=31,20)+IF(R41=32,19)+IF(R41=33,18)+IF(R41=34,17)+IF(R41=35,16)+IF(R41=36,15)+IF(R41=37,14)+IF(R41=38,13)+IF(R41=39,12)+IF(R41=40,11)+IF(R41=41,10)+IF(R41=42,9)+IF(R41=43,8)+IF(R41=44,7)+IF(R41=45,6)+IF(R41=46,5)+IF(R41=47,4)+IF(R41=48,3)+IF(R41=49,2)+IF(R41=50,1))</f>
        <v>18</v>
      </c>
      <c r="R41" s="13">
        <v>33</v>
      </c>
      <c r="S41" s="318"/>
      <c r="T41" s="53">
        <f>IF(U41&gt;$V$80,0,IF(U41=1,50)+IF(U41=2,49)+IF(U41=3,48)+IF(U41=4,47)+IF(U41=5,46)+IF(U41=6,45)+IF(U41=7,44)+IF(U41=8,43)+IF(U41=9,42)+IF(U41=10,41)+IF(U41=11,40)+IF(U41=12,39)+IF(U41=13,38)+IF(U41=14,37)+IF(U41=15,36)+IF(U41=16,35)+IF(U41=17,34)+IF(U41=18,33)+IF(U41=19,32)+IF(U41=20,31)+IF(U41=21,30)+IF(U41=22,29)+IF(U41=23,28)+IF(U41=24,27)+IF(U41=25,26)+IF(U41=26,25)+IF(U41=27,24)+IF(U41=28,23)+IF(U41=29,22)+IF(U41=30,21)+IF(U41=31,20)+IF(U41=32,19)+IF(U41=33,18)+IF(U41=34,17)+IF(U41=35,16)+IF(U41=36,15)+IF(U41=37,14)+IF(U41=38,13)+IF(U41=39,12)+IF(U41=40,11)+IF(U41=41,10)+IF(U41=42,9)+IF(U41=43,8)+IF(U41=44,7)+IF(U41=45,6)+IF(U41=46,5)+IF(U41=47,4)+IF(U41=48,3)+IF(U41=49,2)+IF(U41=50,1))</f>
        <v>25</v>
      </c>
      <c r="U41" s="13">
        <v>26</v>
      </c>
      <c r="V41" s="318"/>
      <c r="W41" s="53">
        <f>IF(X41&gt;$Y$80,0,IF(X41=1,50)+IF(X41=2,49)+IF(X41=3,48)+IF(X41=4,47)+IF(X41=5,46)+IF(X41=6,45)+IF(X41=7,44)+IF(X41=8,43)+IF(X41=9,42)+IF(X41=10,41)+IF(X41=11,40)+IF(X41=12,39)+IF(X41=13,38)+IF(X41=14,37)+IF(X41=15,36)+IF(X41=16,35)+IF(X41=17,34)+IF(X41=18,33)+IF(X41=19,32)+IF(X41=20,31)+IF(X41=21,30)+IF(X41=22,29)+IF(X41=23,28)+IF(X41=24,27)+IF(X41=25,26)+IF(X41=26,25)+IF(X41=27,24)+IF(X41=28,23)+IF(X41=29,22)+IF(X41=30,21)+IF(X41=31,20)+IF(X41=32,19)+IF(X41=33,18)+IF(X41=34,17)+IF(X41=35,16)+IF(X41=36,15)+IF(X41=37,14)+IF(X41=38,13)+IF(X41=39,12)+IF(X41=40,11)+IF(X41=41,10)+IF(X41=42,9)+IF(X41=43,8)+IF(X41=44,7)+IF(X41=45,6)+IF(X41=46,5)+IF(X41=47,4)+IF(X41=48,3)+IF(X41=49,2)+IF(X41=50,1))</f>
        <v>0</v>
      </c>
      <c r="X41" s="13"/>
      <c r="Y41" s="8">
        <f>IF(G41="X",0,H41)+IF(J41="X",0,K41)+IF(M41="X",0,N41)+IF(P41="X",0,Q41)+IF(S41="X",0,T41)+IF(V41="X",0,W41)</f>
        <v>86</v>
      </c>
      <c r="Z41" s="13">
        <f>IF(G41="X",0,I41)+IF(J41="X",0,L41)+IF(M41="X",0,O41)+IF(P41="X",0,R41)+IF(S41="X",0,U41)+IF(V41="X",0,X41)</f>
        <v>118</v>
      </c>
      <c r="AA41" s="13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</row>
    <row r="42" spans="2:79" ht="18" customHeight="1" x14ac:dyDescent="0.25">
      <c r="B42" s="328" t="s">
        <v>82</v>
      </c>
      <c r="C42" s="27" t="s">
        <v>174</v>
      </c>
      <c r="D42" s="7" t="s">
        <v>165</v>
      </c>
      <c r="E42" s="31"/>
      <c r="F42" s="41">
        <v>1047</v>
      </c>
      <c r="G42" s="318" t="s">
        <v>140</v>
      </c>
      <c r="H42" s="319">
        <f>IF(I42&gt;$J$80,0,IF(I42=1,50)+IF(I42=2,49)+IF(I42=3,48)+IF(I42=4,47)+IF(I42=5,46)+IF(I42=6,45)+IF(I42=7,44)+IF(I42=8,43)+IF(I42=9,42)+IF(I42=10,41)+IF(I42=11,40)+IF(I42=12,39)+IF(I42=13,38)+IF(I42=14,37)+IF(I42=15,36)+IF(I42=16,35)+IF(I42=17,34)+IF(I42=18,33)+IF(I42=19,32)+IF(I42=20,31)+IF(I42=21,30)+IF(I42=22,29)+IF(I42=23,28)+IF(I42=24,27)+IF(I42=25,26)+IF(I42=26,25)+IF(I42=27,24)+IF(I42=28,23)+IF(I42=29,22)+IF(I42=30,21)+IF(I42=31,20)+IF(I42=32,19)+IF(I42=33,18)+IF(I42=34,17)+IF(I42=35,16)+IF(I42=36,15)+IF(I42=37,14)+IF(I42=38,13)+IF(I42=39,12)+IF(I42=40,11)+IF(I42=41,10)+IF(I42=42,9)+IF(I42=43,8)+IF(I42=44,7)+IF(I42=45,6)+IF(I42=46,5)+IF(I42=47,4)+IF(I42=48,3)+IF(I42=49,2)+IF(I42=50,1))</f>
        <v>15</v>
      </c>
      <c r="I42" s="320">
        <v>36</v>
      </c>
      <c r="J42" s="318"/>
      <c r="K42" s="53">
        <f>IF(L42&gt;$M$80,0,IF(L42=1,50)+IF(L42=2,49)+IF(L42=3,48)+IF(L42=4,47)+IF(L42=5,46)+IF(L42=6,45)+IF(L42=7,44)+IF(L42=8,43)+IF(L42=9,42)+IF(L42=10,41)+IF(L42=11,40)+IF(L42=12,39)+IF(L42=13,38)+IF(L42=14,37)+IF(L42=15,36)+IF(L42=16,35)+IF(L42=17,34)+IF(L42=18,33)+IF(L42=19,32)+IF(L42=20,31)+IF(L42=21,30)+IF(L42=22,29)+IF(L42=23,28)+IF(L42=24,27)+IF(L42=25,26)+IF(L42=26,25)+IF(L42=27,24)+IF(L42=28,23)+IF(L42=29,22)+IF(L42=30,21)+IF(L42=31,20)+IF(L42=32,19)+IF(L42=33,18)+IF(L42=34,17)+IF(L42=35,16)+IF(L42=36,15)+IF(L42=37,14)+IF(L42=38,13)+IF(L42=39,12)+IF(L42=40,11)+IF(L42=41,10)+IF(L42=42,9)+IF(L42=43,8)+IF(L42=44,7)+IF(L42=45,6)+IF(L42=46,5)+IF(L42=47,4)+IF(L42=48,3)+IF(L42=49,2)+IF(L42=50,1))</f>
        <v>18</v>
      </c>
      <c r="L42" s="13">
        <v>33</v>
      </c>
      <c r="M42" s="318"/>
      <c r="N42" s="53">
        <f>IF(O42&gt;$P$80,0,IF(O42=1,50)+IF(O42=2,49)+IF(O42=3,48)+IF(O42=4,47)+IF(O42=5,46)+IF(O42=6,45)+IF(O42=7,44)+IF(O42=8,43)+IF(O42=9,42)+IF(O42=10,41)+IF(O42=11,40)+IF(O42=12,39)+IF(O42=13,38)+IF(O42=14,37)+IF(O42=15,36)+IF(O42=16,35)+IF(O42=17,34)+IF(O42=18,33)+IF(O42=19,32)+IF(O42=20,31)+IF(O42=21,30)+IF(O42=22,29)+IF(O42=23,28)+IF(O42=24,27)+IF(O42=25,26)+IF(O42=26,25)+IF(O42=27,24)+IF(O42=28,23)+IF(O42=29,22)+IF(O42=30,21)+IF(O42=31,20)+IF(O42=32,19)+IF(O42=33,18)+IF(O42=34,17)+IF(O42=35,16)+IF(O42=36,15)+IF(O42=37,14)+IF(O42=38,13)+IF(O42=39,12)+IF(O42=40,11)+IF(O42=41,10)+IF(O42=42,9)+IF(O42=43,8)+IF(O42=44,7)+IF(O42=45,6)+IF(O42=46,5)+IF(O42=47,4)+IF(O42=48,3)+IF(O42=49,2)+IF(O42=50,1))</f>
        <v>20</v>
      </c>
      <c r="O42" s="13">
        <v>31</v>
      </c>
      <c r="P42" s="318"/>
      <c r="Q42" s="53">
        <f>IF(R42&gt;$S$80,0,IF(R42=1,50)+IF(R42=2,49)+IF(R42=3,48)+IF(R42=4,47)+IF(R42=5,46)+IF(R42=6,45)+IF(R42=7,44)+IF(R42=8,43)+IF(R42=9,42)+IF(R42=10,41)+IF(R42=11,40)+IF(R42=12,39)+IF(R42=13,38)+IF(R42=14,37)+IF(R42=15,36)+IF(R42=16,35)+IF(R42=17,34)+IF(R42=18,33)+IF(R42=19,32)+IF(R42=20,31)+IF(R42=21,30)+IF(R42=22,29)+IF(R42=23,28)+IF(R42=24,27)+IF(R42=25,26)+IF(R42=26,25)+IF(R42=27,24)+IF(R42=28,23)+IF(R42=29,22)+IF(R42=30,21)+IF(R42=31,20)+IF(R42=32,19)+IF(R42=33,18)+IF(R42=34,17)+IF(R42=35,16)+IF(R42=36,15)+IF(R42=37,14)+IF(R42=38,13)+IF(R42=39,12)+IF(R42=40,11)+IF(R42=41,10)+IF(R42=42,9)+IF(R42=43,8)+IF(R42=44,7)+IF(R42=45,6)+IF(R42=46,5)+IF(R42=47,4)+IF(R42=48,3)+IF(R42=49,2)+IF(R42=50,1))</f>
        <v>26</v>
      </c>
      <c r="R42" s="13">
        <v>25</v>
      </c>
      <c r="S42" s="318"/>
      <c r="T42" s="53">
        <f>IF(U42&gt;$V$80,0,IF(U42=1,50)+IF(U42=2,49)+IF(U42=3,48)+IF(U42=4,47)+IF(U42=5,46)+IF(U42=6,45)+IF(U42=7,44)+IF(U42=8,43)+IF(U42=9,42)+IF(U42=10,41)+IF(U42=11,40)+IF(U42=12,39)+IF(U42=13,38)+IF(U42=14,37)+IF(U42=15,36)+IF(U42=16,35)+IF(U42=17,34)+IF(U42=18,33)+IF(U42=19,32)+IF(U42=20,31)+IF(U42=21,30)+IF(U42=22,29)+IF(U42=23,28)+IF(U42=24,27)+IF(U42=25,26)+IF(U42=26,25)+IF(U42=27,24)+IF(U42=28,23)+IF(U42=29,22)+IF(U42=30,21)+IF(U42=31,20)+IF(U42=32,19)+IF(U42=33,18)+IF(U42=34,17)+IF(U42=35,16)+IF(U42=36,15)+IF(U42=37,14)+IF(U42=38,13)+IF(U42=39,12)+IF(U42=40,11)+IF(U42=41,10)+IF(U42=42,9)+IF(U42=43,8)+IF(U42=44,7)+IF(U42=45,6)+IF(U42=46,5)+IF(U42=47,4)+IF(U42=48,3)+IF(U42=49,2)+IF(U42=50,1))</f>
        <v>19</v>
      </c>
      <c r="U42" s="13">
        <v>32</v>
      </c>
      <c r="V42" s="318"/>
      <c r="W42" s="53">
        <f>IF(X42&gt;$Y$80,0,IF(X42=1,50)+IF(X42=2,49)+IF(X42=3,48)+IF(X42=4,47)+IF(X42=5,46)+IF(X42=6,45)+IF(X42=7,44)+IF(X42=8,43)+IF(X42=9,42)+IF(X42=10,41)+IF(X42=11,40)+IF(X42=12,39)+IF(X42=13,38)+IF(X42=14,37)+IF(X42=15,36)+IF(X42=16,35)+IF(X42=17,34)+IF(X42=18,33)+IF(X42=19,32)+IF(X42=20,31)+IF(X42=21,30)+IF(X42=22,29)+IF(X42=23,28)+IF(X42=24,27)+IF(X42=25,26)+IF(X42=26,25)+IF(X42=27,24)+IF(X42=28,23)+IF(X42=29,22)+IF(X42=30,21)+IF(X42=31,20)+IF(X42=32,19)+IF(X42=33,18)+IF(X42=34,17)+IF(X42=35,16)+IF(X42=36,15)+IF(X42=37,14)+IF(X42=38,13)+IF(X42=39,12)+IF(X42=40,11)+IF(X42=41,10)+IF(X42=42,9)+IF(X42=43,8)+IF(X42=44,7)+IF(X42=45,6)+IF(X42=46,5)+IF(X42=47,4)+IF(X42=48,3)+IF(X42=49,2)+IF(X42=50,1))</f>
        <v>0</v>
      </c>
      <c r="X42" s="13"/>
      <c r="Y42" s="8">
        <f>IF(G42="X",0,H42)+IF(J42="X",0,K42)+IF(M42="X",0,N42)+IF(P42="X",0,Q42)+IF(S42="X",0,T42)+IF(V42="X",0,W42)</f>
        <v>83</v>
      </c>
      <c r="Z42" s="13">
        <f>IF(G42="X",0,I42)+IF(J42="X",0,L42)+IF(M42="X",0,O42)+IF(P42="X",0,R42)+IF(S42="X",0,U42)+IF(V42="X",0,X42)</f>
        <v>121</v>
      </c>
      <c r="AA42" s="13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</row>
    <row r="43" spans="2:79" ht="18" customHeight="1" x14ac:dyDescent="0.25">
      <c r="B43" s="328" t="s">
        <v>83</v>
      </c>
      <c r="C43" s="27" t="s">
        <v>160</v>
      </c>
      <c r="D43" s="7" t="s">
        <v>33</v>
      </c>
      <c r="E43" s="9" t="s">
        <v>105</v>
      </c>
      <c r="F43" s="41">
        <v>1557</v>
      </c>
      <c r="G43" s="318"/>
      <c r="H43" s="53">
        <f>IF(I43&gt;$J$80,0,IF(I43=1,50)+IF(I43=2,49)+IF(I43=3,48)+IF(I43=4,47)+IF(I43=5,46)+IF(I43=6,45)+IF(I43=7,44)+IF(I43=8,43)+IF(I43=9,42)+IF(I43=10,41)+IF(I43=11,40)+IF(I43=12,39)+IF(I43=13,38)+IF(I43=14,37)+IF(I43=15,36)+IF(I43=16,35)+IF(I43=17,34)+IF(I43=18,33)+IF(I43=19,32)+IF(I43=20,31)+IF(I43=21,30)+IF(I43=22,29)+IF(I43=23,28)+IF(I43=24,27)+IF(I43=25,26)+IF(I43=26,25)+IF(I43=27,24)+IF(I43=28,23)+IF(I43=29,22)+IF(I43=30,21)+IF(I43=31,20)+IF(I43=32,19)+IF(I43=33,18)+IF(I43=34,17)+IF(I43=35,16)+IF(I43=36,15)+IF(I43=37,14)+IF(I43=38,13)+IF(I43=39,12)+IF(I43=40,11)+IF(I43=41,10)+IF(I43=42,9)+IF(I43=43,8)+IF(I43=44,7)+IF(I43=45,6)+IF(I43=46,5)+IF(I43=47,4)+IF(I43=48,3)+IF(I43=49,2)+IF(I43=50,1))</f>
        <v>31</v>
      </c>
      <c r="I43" s="13">
        <v>20</v>
      </c>
      <c r="J43" s="318"/>
      <c r="K43" s="53">
        <f>IF(L43&gt;$M$80,0,IF(L43=1,50)+IF(L43=2,49)+IF(L43=3,48)+IF(L43=4,47)+IF(L43=5,46)+IF(L43=6,45)+IF(L43=7,44)+IF(L43=8,43)+IF(L43=9,42)+IF(L43=10,41)+IF(L43=11,40)+IF(L43=12,39)+IF(L43=13,38)+IF(L43=14,37)+IF(L43=15,36)+IF(L43=16,35)+IF(L43=17,34)+IF(L43=18,33)+IF(L43=19,32)+IF(L43=20,31)+IF(L43=21,30)+IF(L43=22,29)+IF(L43=23,28)+IF(L43=24,27)+IF(L43=25,26)+IF(L43=26,25)+IF(L43=27,24)+IF(L43=28,23)+IF(L43=29,22)+IF(L43=30,21)+IF(L43=31,20)+IF(L43=32,19)+IF(L43=33,18)+IF(L43=34,17)+IF(L43=35,16)+IF(L43=36,15)+IF(L43=37,14)+IF(L43=38,13)+IF(L43=39,12)+IF(L43=40,11)+IF(L43=41,10)+IF(L43=42,9)+IF(L43=43,8)+IF(L43=44,7)+IF(L43=45,6)+IF(L43=46,5)+IF(L43=47,4)+IF(L43=48,3)+IF(L43=49,2)+IF(L43=50,1))</f>
        <v>0</v>
      </c>
      <c r="L43" s="13">
        <v>35</v>
      </c>
      <c r="M43" s="318" t="s">
        <v>140</v>
      </c>
      <c r="N43" s="319">
        <f>IF(O43&gt;$P$80,0,IF(O43=1,50)+IF(O43=2,49)+IF(O43=3,48)+IF(O43=4,47)+IF(O43=5,46)+IF(O43=6,45)+IF(O43=7,44)+IF(O43=8,43)+IF(O43=9,42)+IF(O43=10,41)+IF(O43=11,40)+IF(O43=12,39)+IF(O43=13,38)+IF(O43=14,37)+IF(O43=15,36)+IF(O43=16,35)+IF(O43=17,34)+IF(O43=18,33)+IF(O43=19,32)+IF(O43=20,31)+IF(O43=21,30)+IF(O43=22,29)+IF(O43=23,28)+IF(O43=24,27)+IF(O43=25,26)+IF(O43=26,25)+IF(O43=27,24)+IF(O43=28,23)+IF(O43=29,22)+IF(O43=30,21)+IF(O43=31,20)+IF(O43=32,19)+IF(O43=33,18)+IF(O43=34,17)+IF(O43=35,16)+IF(O43=36,15)+IF(O43=37,14)+IF(O43=38,13)+IF(O43=39,12)+IF(O43=40,11)+IF(O43=41,10)+IF(O43=42,9)+IF(O43=43,8)+IF(O43=44,7)+IF(O43=45,6)+IF(O43=46,5)+IF(O43=47,4)+IF(O43=48,3)+IF(O43=49,2)+IF(O43=50,1))</f>
        <v>0</v>
      </c>
      <c r="O43" s="320">
        <v>43</v>
      </c>
      <c r="P43" s="318"/>
      <c r="Q43" s="53">
        <f>IF(R43&gt;$S$80,0,IF(R43=1,50)+IF(R43=2,49)+IF(R43=3,48)+IF(R43=4,47)+IF(R43=5,46)+IF(R43=6,45)+IF(R43=7,44)+IF(R43=8,43)+IF(R43=9,42)+IF(R43=10,41)+IF(R43=11,40)+IF(R43=12,39)+IF(R43=13,38)+IF(R43=14,37)+IF(R43=15,36)+IF(R43=16,35)+IF(R43=17,34)+IF(R43=18,33)+IF(R43=19,32)+IF(R43=20,31)+IF(R43=21,30)+IF(R43=22,29)+IF(R43=23,28)+IF(R43=24,27)+IF(R43=25,26)+IF(R43=26,25)+IF(R43=27,24)+IF(R43=28,23)+IF(R43=29,22)+IF(R43=30,21)+IF(R43=31,20)+IF(R43=32,19)+IF(R43=33,18)+IF(R43=34,17)+IF(R43=35,16)+IF(R43=36,15)+IF(R43=37,14)+IF(R43=38,13)+IF(R43=39,12)+IF(R43=40,11)+IF(R43=41,10)+IF(R43=42,9)+IF(R43=43,8)+IF(R43=44,7)+IF(R43=45,6)+IF(R43=46,5)+IF(R43=47,4)+IF(R43=48,3)+IF(R43=49,2)+IF(R43=50,1))</f>
        <v>50</v>
      </c>
      <c r="R43" s="13">
        <v>1</v>
      </c>
      <c r="S43" s="318"/>
      <c r="T43" s="53">
        <f>IF(U43&gt;$V$80,0,IF(U43=1,50)+IF(U43=2,49)+IF(U43=3,48)+IF(U43=4,47)+IF(U43=5,46)+IF(U43=6,45)+IF(U43=7,44)+IF(U43=8,43)+IF(U43=9,42)+IF(U43=10,41)+IF(U43=11,40)+IF(U43=12,39)+IF(U43=13,38)+IF(U43=14,37)+IF(U43=15,36)+IF(U43=16,35)+IF(U43=17,34)+IF(U43=18,33)+IF(U43=19,32)+IF(U43=20,31)+IF(U43=21,30)+IF(U43=22,29)+IF(U43=23,28)+IF(U43=24,27)+IF(U43=25,26)+IF(U43=26,25)+IF(U43=27,24)+IF(U43=28,23)+IF(U43=29,22)+IF(U43=30,21)+IF(U43=31,20)+IF(U43=32,19)+IF(U43=33,18)+IF(U43=34,17)+IF(U43=35,16)+IF(U43=36,15)+IF(U43=37,14)+IF(U43=38,13)+IF(U43=39,12)+IF(U43=40,11)+IF(U43=41,10)+IF(U43=42,9)+IF(U43=43,8)+IF(U43=44,7)+IF(U43=45,6)+IF(U43=46,5)+IF(U43=47,4)+IF(U43=48,3)+IF(U43=49,2)+IF(U43=50,1))</f>
        <v>0</v>
      </c>
      <c r="U43" s="13">
        <v>39</v>
      </c>
      <c r="V43" s="318"/>
      <c r="W43" s="53">
        <f>IF(X43&gt;$Y$80,0,IF(X43=1,50)+IF(X43=2,49)+IF(X43=3,48)+IF(X43=4,47)+IF(X43=5,46)+IF(X43=6,45)+IF(X43=7,44)+IF(X43=8,43)+IF(X43=9,42)+IF(X43=10,41)+IF(X43=11,40)+IF(X43=12,39)+IF(X43=13,38)+IF(X43=14,37)+IF(X43=15,36)+IF(X43=16,35)+IF(X43=17,34)+IF(X43=18,33)+IF(X43=19,32)+IF(X43=20,31)+IF(X43=21,30)+IF(X43=22,29)+IF(X43=23,28)+IF(X43=24,27)+IF(X43=25,26)+IF(X43=26,25)+IF(X43=27,24)+IF(X43=28,23)+IF(X43=29,22)+IF(X43=30,21)+IF(X43=31,20)+IF(X43=32,19)+IF(X43=33,18)+IF(X43=34,17)+IF(X43=35,16)+IF(X43=36,15)+IF(X43=37,14)+IF(X43=38,13)+IF(X43=39,12)+IF(X43=40,11)+IF(X43=41,10)+IF(X43=42,9)+IF(X43=43,8)+IF(X43=44,7)+IF(X43=45,6)+IF(X43=46,5)+IF(X43=47,4)+IF(X43=48,3)+IF(X43=49,2)+IF(X43=50,1))</f>
        <v>0</v>
      </c>
      <c r="X43" s="13"/>
      <c r="Y43" s="8">
        <f>IF(G43="X",0,H43)+IF(J43="X",0,K43)+IF(M43="X",0,N43)+IF(P43="X",0,Q43)+IF(S43="X",0,T43)+IF(V43="X",0,W43)</f>
        <v>81</v>
      </c>
      <c r="Z43" s="13">
        <f>IF(G43="X",0,I43)+IF(J43="X",0,L43)+IF(M43="X",0,O43)+IF(P43="X",0,R43)+IF(S43="X",0,U43)+IF(V43="X",0,X43)</f>
        <v>95</v>
      </c>
      <c r="AA43" s="13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</row>
    <row r="44" spans="2:79" ht="18" customHeight="1" x14ac:dyDescent="0.25">
      <c r="B44" s="328" t="s">
        <v>84</v>
      </c>
      <c r="C44" s="27" t="s">
        <v>110</v>
      </c>
      <c r="D44" s="7" t="s">
        <v>107</v>
      </c>
      <c r="E44" s="10"/>
      <c r="F44" s="41">
        <v>1043</v>
      </c>
      <c r="G44" s="318" t="s">
        <v>140</v>
      </c>
      <c r="H44" s="319">
        <f>IF(I44&gt;$J$80,0,IF(I44=1,50)+IF(I44=2,49)+IF(I44=3,48)+IF(I44=4,47)+IF(I44=5,46)+IF(I44=6,45)+IF(I44=7,44)+IF(I44=8,43)+IF(I44=9,42)+IF(I44=10,41)+IF(I44=11,40)+IF(I44=12,39)+IF(I44=13,38)+IF(I44=14,37)+IF(I44=15,36)+IF(I44=16,35)+IF(I44=17,34)+IF(I44=18,33)+IF(I44=19,32)+IF(I44=20,31)+IF(I44=21,30)+IF(I44=22,29)+IF(I44=23,28)+IF(I44=24,27)+IF(I44=25,26)+IF(I44=26,25)+IF(I44=27,24)+IF(I44=28,23)+IF(I44=29,22)+IF(I44=30,21)+IF(I44=31,20)+IF(I44=32,19)+IF(I44=33,18)+IF(I44=34,17)+IF(I44=35,16)+IF(I44=36,15)+IF(I44=37,14)+IF(I44=38,13)+IF(I44=39,12)+IF(I44=40,11)+IF(I44=41,10)+IF(I44=42,9)+IF(I44=43,8)+IF(I44=44,7)+IF(I44=45,6)+IF(I44=46,5)+IF(I44=47,4)+IF(I44=48,3)+IF(I44=49,2)+IF(I44=50,1))</f>
        <v>16</v>
      </c>
      <c r="I44" s="320">
        <v>35</v>
      </c>
      <c r="J44" s="318"/>
      <c r="K44" s="53">
        <f>IF(L44&gt;$M$80,0,IF(L44=1,50)+IF(L44=2,49)+IF(L44=3,48)+IF(L44=4,47)+IF(L44=5,46)+IF(L44=6,45)+IF(L44=7,44)+IF(L44=8,43)+IF(L44=9,42)+IF(L44=10,41)+IF(L44=11,40)+IF(L44=12,39)+IF(L44=13,38)+IF(L44=14,37)+IF(L44=15,36)+IF(L44=16,35)+IF(L44=17,34)+IF(L44=18,33)+IF(L44=19,32)+IF(L44=20,31)+IF(L44=21,30)+IF(L44=22,29)+IF(L44=23,28)+IF(L44=24,27)+IF(L44=25,26)+IF(L44=26,25)+IF(L44=27,24)+IF(L44=28,23)+IF(L44=29,22)+IF(L44=30,21)+IF(L44=31,20)+IF(L44=32,19)+IF(L44=33,18)+IF(L44=34,17)+IF(L44=35,16)+IF(L44=36,15)+IF(L44=37,14)+IF(L44=38,13)+IF(L44=39,12)+IF(L44=40,11)+IF(L44=41,10)+IF(L44=42,9)+IF(L44=43,8)+IF(L44=44,7)+IF(L44=45,6)+IF(L44=46,5)+IF(L44=47,4)+IF(L44=48,3)+IF(L44=49,2)+IF(L44=50,1))</f>
        <v>17</v>
      </c>
      <c r="L44" s="13">
        <v>34</v>
      </c>
      <c r="M44" s="318"/>
      <c r="N44" s="53">
        <f>IF(O44&gt;$P$80,0,IF(O44=1,50)+IF(O44=2,49)+IF(O44=3,48)+IF(O44=4,47)+IF(O44=5,46)+IF(O44=6,45)+IF(O44=7,44)+IF(O44=8,43)+IF(O44=9,42)+IF(O44=10,41)+IF(O44=11,40)+IF(O44=12,39)+IF(O44=13,38)+IF(O44=14,37)+IF(O44=15,36)+IF(O44=16,35)+IF(O44=17,34)+IF(O44=18,33)+IF(O44=19,32)+IF(O44=20,31)+IF(O44=21,30)+IF(O44=22,29)+IF(O44=23,28)+IF(O44=24,27)+IF(O44=25,26)+IF(O44=26,25)+IF(O44=27,24)+IF(O44=28,23)+IF(O44=29,22)+IF(O44=30,21)+IF(O44=31,20)+IF(O44=32,19)+IF(O44=33,18)+IF(O44=34,17)+IF(O44=35,16)+IF(O44=36,15)+IF(O44=37,14)+IF(O44=38,13)+IF(O44=39,12)+IF(O44=40,11)+IF(O44=41,10)+IF(O44=42,9)+IF(O44=43,8)+IF(O44=44,7)+IF(O44=45,6)+IF(O44=46,5)+IF(O44=47,4)+IF(O44=48,3)+IF(O44=49,2)+IF(O44=50,1))</f>
        <v>17</v>
      </c>
      <c r="O44" s="13">
        <v>34</v>
      </c>
      <c r="P44" s="318"/>
      <c r="Q44" s="53">
        <f>IF(R44&gt;$S$80,0,IF(R44=1,50)+IF(R44=2,49)+IF(R44=3,48)+IF(R44=4,47)+IF(R44=5,46)+IF(R44=6,45)+IF(R44=7,44)+IF(R44=8,43)+IF(R44=9,42)+IF(R44=10,41)+IF(R44=11,40)+IF(R44=12,39)+IF(R44=13,38)+IF(R44=14,37)+IF(R44=15,36)+IF(R44=16,35)+IF(R44=17,34)+IF(R44=18,33)+IF(R44=19,32)+IF(R44=20,31)+IF(R44=21,30)+IF(R44=22,29)+IF(R44=23,28)+IF(R44=24,27)+IF(R44=25,26)+IF(R44=26,25)+IF(R44=27,24)+IF(R44=28,23)+IF(R44=29,22)+IF(R44=30,21)+IF(R44=31,20)+IF(R44=32,19)+IF(R44=33,18)+IF(R44=34,17)+IF(R44=35,16)+IF(R44=36,15)+IF(R44=37,14)+IF(R44=38,13)+IF(R44=39,12)+IF(R44=40,11)+IF(R44=41,10)+IF(R44=42,9)+IF(R44=43,8)+IF(R44=44,7)+IF(R44=45,6)+IF(R44=46,5)+IF(R44=47,4)+IF(R44=48,3)+IF(R44=49,2)+IF(R44=50,1))</f>
        <v>19</v>
      </c>
      <c r="R44" s="13">
        <v>32</v>
      </c>
      <c r="S44" s="318"/>
      <c r="T44" s="53">
        <f>IF(U44&gt;$V$80,0,IF(U44=1,50)+IF(U44=2,49)+IF(U44=3,48)+IF(U44=4,47)+IF(U44=5,46)+IF(U44=6,45)+IF(U44=7,44)+IF(U44=8,43)+IF(U44=9,42)+IF(U44=10,41)+IF(U44=11,40)+IF(U44=12,39)+IF(U44=13,38)+IF(U44=14,37)+IF(U44=15,36)+IF(U44=16,35)+IF(U44=17,34)+IF(U44=18,33)+IF(U44=19,32)+IF(U44=20,31)+IF(U44=21,30)+IF(U44=22,29)+IF(U44=23,28)+IF(U44=24,27)+IF(U44=25,26)+IF(U44=26,25)+IF(U44=27,24)+IF(U44=28,23)+IF(U44=29,22)+IF(U44=30,21)+IF(U44=31,20)+IF(U44=32,19)+IF(U44=33,18)+IF(U44=34,17)+IF(U44=35,16)+IF(U44=36,15)+IF(U44=37,14)+IF(U44=38,13)+IF(U44=39,12)+IF(U44=40,11)+IF(U44=41,10)+IF(U44=42,9)+IF(U44=43,8)+IF(U44=44,7)+IF(U44=45,6)+IF(U44=46,5)+IF(U44=47,4)+IF(U44=48,3)+IF(U44=49,2)+IF(U44=50,1))</f>
        <v>27</v>
      </c>
      <c r="U44" s="13">
        <v>24</v>
      </c>
      <c r="V44" s="318"/>
      <c r="W44" s="53">
        <f>IF(X44&gt;$Y$80,0,IF(X44=1,50)+IF(X44=2,49)+IF(X44=3,48)+IF(X44=4,47)+IF(X44=5,46)+IF(X44=6,45)+IF(X44=7,44)+IF(X44=8,43)+IF(X44=9,42)+IF(X44=10,41)+IF(X44=11,40)+IF(X44=12,39)+IF(X44=13,38)+IF(X44=14,37)+IF(X44=15,36)+IF(X44=16,35)+IF(X44=17,34)+IF(X44=18,33)+IF(X44=19,32)+IF(X44=20,31)+IF(X44=21,30)+IF(X44=22,29)+IF(X44=23,28)+IF(X44=24,27)+IF(X44=25,26)+IF(X44=26,25)+IF(X44=27,24)+IF(X44=28,23)+IF(X44=29,22)+IF(X44=30,21)+IF(X44=31,20)+IF(X44=32,19)+IF(X44=33,18)+IF(X44=34,17)+IF(X44=35,16)+IF(X44=36,15)+IF(X44=37,14)+IF(X44=38,13)+IF(X44=39,12)+IF(X44=40,11)+IF(X44=41,10)+IF(X44=42,9)+IF(X44=43,8)+IF(X44=44,7)+IF(X44=45,6)+IF(X44=46,5)+IF(X44=47,4)+IF(X44=48,3)+IF(X44=49,2)+IF(X44=50,1))</f>
        <v>0</v>
      </c>
      <c r="X44" s="13"/>
      <c r="Y44" s="8">
        <f>IF(G44="X",0,H44)+IF(J44="X",0,K44)+IF(M44="X",0,N44)+IF(P44="X",0,Q44)+IF(S44="X",0,T44)+IF(V44="X",0,W44)</f>
        <v>80</v>
      </c>
      <c r="Z44" s="13">
        <f>IF(G44="X",0,I44)+IF(J44="X",0,L44)+IF(M44="X",0,O44)+IF(P44="X",0,R44)+IF(S44="X",0,U44)+IF(V44="X",0,X44)</f>
        <v>124</v>
      </c>
      <c r="AA44" s="13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</row>
    <row r="45" spans="2:79" ht="18" customHeight="1" x14ac:dyDescent="0.25">
      <c r="B45" s="328" t="s">
        <v>85</v>
      </c>
      <c r="C45" s="27" t="s">
        <v>36</v>
      </c>
      <c r="D45" s="7" t="s">
        <v>7</v>
      </c>
      <c r="E45" s="10"/>
      <c r="F45" s="41">
        <v>1000</v>
      </c>
      <c r="G45" s="318" t="s">
        <v>140</v>
      </c>
      <c r="H45" s="319">
        <f>IF(I45&gt;$J$80,0,IF(I45=1,50)+IF(I45=2,49)+IF(I45=3,48)+IF(I45=4,47)+IF(I45=5,46)+IF(I45=6,45)+IF(I45=7,44)+IF(I45=8,43)+IF(I45=9,42)+IF(I45=10,41)+IF(I45=11,40)+IF(I45=12,39)+IF(I45=13,38)+IF(I45=14,37)+IF(I45=15,36)+IF(I45=16,35)+IF(I45=17,34)+IF(I45=18,33)+IF(I45=19,32)+IF(I45=20,31)+IF(I45=21,30)+IF(I45=22,29)+IF(I45=23,28)+IF(I45=24,27)+IF(I45=25,26)+IF(I45=26,25)+IF(I45=27,24)+IF(I45=28,23)+IF(I45=29,22)+IF(I45=30,21)+IF(I45=31,20)+IF(I45=32,19)+IF(I45=33,18)+IF(I45=34,17)+IF(I45=35,16)+IF(I45=36,15)+IF(I45=37,14)+IF(I45=38,13)+IF(I45=39,12)+IF(I45=40,11)+IF(I45=41,10)+IF(I45=42,9)+IF(I45=43,8)+IF(I45=44,7)+IF(I45=45,6)+IF(I45=46,5)+IF(I45=47,4)+IF(I45=48,3)+IF(I45=49,2)+IF(I45=50,1))</f>
        <v>11</v>
      </c>
      <c r="I45" s="320">
        <v>40</v>
      </c>
      <c r="J45" s="318"/>
      <c r="K45" s="53">
        <f>IF(L45&gt;$M$80,0,IF(L45=1,50)+IF(L45=2,49)+IF(L45=3,48)+IF(L45=4,47)+IF(L45=5,46)+IF(L45=6,45)+IF(L45=7,44)+IF(L45=8,43)+IF(L45=9,42)+IF(L45=10,41)+IF(L45=11,40)+IF(L45=12,39)+IF(L45=13,38)+IF(L45=14,37)+IF(L45=15,36)+IF(L45=16,35)+IF(L45=17,34)+IF(L45=18,33)+IF(L45=19,32)+IF(L45=20,31)+IF(L45=21,30)+IF(L45=22,29)+IF(L45=23,28)+IF(L45=24,27)+IF(L45=25,26)+IF(L45=26,25)+IF(L45=27,24)+IF(L45=28,23)+IF(L45=29,22)+IF(L45=30,21)+IF(L45=31,20)+IF(L45=32,19)+IF(L45=33,18)+IF(L45=34,17)+IF(L45=35,16)+IF(L45=36,15)+IF(L45=37,14)+IF(L45=38,13)+IF(L45=39,12)+IF(L45=40,11)+IF(L45=41,10)+IF(L45=42,9)+IF(L45=43,8)+IF(L45=44,7)+IF(L45=45,6)+IF(L45=46,5)+IF(L45=47,4)+IF(L45=48,3)+IF(L45=49,2)+IF(L45=50,1))</f>
        <v>19</v>
      </c>
      <c r="L45" s="13">
        <v>32</v>
      </c>
      <c r="M45" s="318"/>
      <c r="N45" s="53">
        <f>IF(O45&gt;$P$80,0,IF(O45=1,50)+IF(O45=2,49)+IF(O45=3,48)+IF(O45=4,47)+IF(O45=5,46)+IF(O45=6,45)+IF(O45=7,44)+IF(O45=8,43)+IF(O45=9,42)+IF(O45=10,41)+IF(O45=11,40)+IF(O45=12,39)+IF(O45=13,38)+IF(O45=14,37)+IF(O45=15,36)+IF(O45=16,35)+IF(O45=17,34)+IF(O45=18,33)+IF(O45=19,32)+IF(O45=20,31)+IF(O45=21,30)+IF(O45=22,29)+IF(O45=23,28)+IF(O45=24,27)+IF(O45=25,26)+IF(O45=26,25)+IF(O45=27,24)+IF(O45=28,23)+IF(O45=29,22)+IF(O45=30,21)+IF(O45=31,20)+IF(O45=32,19)+IF(O45=33,18)+IF(O45=34,17)+IF(O45=35,16)+IF(O45=36,15)+IF(O45=37,14)+IF(O45=38,13)+IF(O45=39,12)+IF(O45=40,11)+IF(O45=41,10)+IF(O45=42,9)+IF(O45=43,8)+IF(O45=44,7)+IF(O45=45,6)+IF(O45=46,5)+IF(O45=47,4)+IF(O45=48,3)+IF(O45=49,2)+IF(O45=50,1))</f>
        <v>13</v>
      </c>
      <c r="O45" s="13">
        <v>38</v>
      </c>
      <c r="P45" s="318"/>
      <c r="Q45" s="53">
        <f>IF(R45&gt;$S$80,0,IF(R45=1,50)+IF(R45=2,49)+IF(R45=3,48)+IF(R45=4,47)+IF(R45=5,46)+IF(R45=6,45)+IF(R45=7,44)+IF(R45=8,43)+IF(R45=9,42)+IF(R45=10,41)+IF(R45=11,40)+IF(R45=12,39)+IF(R45=13,38)+IF(R45=14,37)+IF(R45=15,36)+IF(R45=16,35)+IF(R45=17,34)+IF(R45=18,33)+IF(R45=19,32)+IF(R45=20,31)+IF(R45=21,30)+IF(R45=22,29)+IF(R45=23,28)+IF(R45=24,27)+IF(R45=25,26)+IF(R45=26,25)+IF(R45=27,24)+IF(R45=28,23)+IF(R45=29,22)+IF(R45=30,21)+IF(R45=31,20)+IF(R45=32,19)+IF(R45=33,18)+IF(R45=34,17)+IF(R45=35,16)+IF(R45=36,15)+IF(R45=37,14)+IF(R45=38,13)+IF(R45=39,12)+IF(R45=40,11)+IF(R45=41,10)+IF(R45=42,9)+IF(R45=43,8)+IF(R45=44,7)+IF(R45=45,6)+IF(R45=46,5)+IF(R45=47,4)+IF(R45=48,3)+IF(R45=49,2)+IF(R45=50,1))</f>
        <v>21</v>
      </c>
      <c r="R45" s="13">
        <v>30</v>
      </c>
      <c r="S45" s="318"/>
      <c r="T45" s="53">
        <f>IF(U45&gt;$V$80,0,IF(U45=1,50)+IF(U45=2,49)+IF(U45=3,48)+IF(U45=4,47)+IF(U45=5,46)+IF(U45=6,45)+IF(U45=7,44)+IF(U45=8,43)+IF(U45=9,42)+IF(U45=10,41)+IF(U45=11,40)+IF(U45=12,39)+IF(U45=13,38)+IF(U45=14,37)+IF(U45=15,36)+IF(U45=16,35)+IF(U45=17,34)+IF(U45=18,33)+IF(U45=19,32)+IF(U45=20,31)+IF(U45=21,30)+IF(U45=22,29)+IF(U45=23,28)+IF(U45=24,27)+IF(U45=25,26)+IF(U45=26,25)+IF(U45=27,24)+IF(U45=28,23)+IF(U45=29,22)+IF(U45=30,21)+IF(U45=31,20)+IF(U45=32,19)+IF(U45=33,18)+IF(U45=34,17)+IF(U45=35,16)+IF(U45=36,15)+IF(U45=37,14)+IF(U45=38,13)+IF(U45=39,12)+IF(U45=40,11)+IF(U45=41,10)+IF(U45=42,9)+IF(U45=43,8)+IF(U45=44,7)+IF(U45=45,6)+IF(U45=46,5)+IF(U45=47,4)+IF(U45=48,3)+IF(U45=49,2)+IF(U45=50,1))</f>
        <v>18</v>
      </c>
      <c r="U45" s="13">
        <v>33</v>
      </c>
      <c r="V45" s="318"/>
      <c r="W45" s="53">
        <f>IF(X45&gt;$Y$80,0,IF(X45=1,50)+IF(X45=2,49)+IF(X45=3,48)+IF(X45=4,47)+IF(X45=5,46)+IF(X45=6,45)+IF(X45=7,44)+IF(X45=8,43)+IF(X45=9,42)+IF(X45=10,41)+IF(X45=11,40)+IF(X45=12,39)+IF(X45=13,38)+IF(X45=14,37)+IF(X45=15,36)+IF(X45=16,35)+IF(X45=17,34)+IF(X45=18,33)+IF(X45=19,32)+IF(X45=20,31)+IF(X45=21,30)+IF(X45=22,29)+IF(X45=23,28)+IF(X45=24,27)+IF(X45=25,26)+IF(X45=26,25)+IF(X45=27,24)+IF(X45=28,23)+IF(X45=29,22)+IF(X45=30,21)+IF(X45=31,20)+IF(X45=32,19)+IF(X45=33,18)+IF(X45=34,17)+IF(X45=35,16)+IF(X45=36,15)+IF(X45=37,14)+IF(X45=38,13)+IF(X45=39,12)+IF(X45=40,11)+IF(X45=41,10)+IF(X45=42,9)+IF(X45=43,8)+IF(X45=44,7)+IF(X45=45,6)+IF(X45=46,5)+IF(X45=47,4)+IF(X45=48,3)+IF(X45=49,2)+IF(X45=50,1))</f>
        <v>0</v>
      </c>
      <c r="X45" s="13"/>
      <c r="Y45" s="8">
        <f>IF(G45="X",0,H45)+IF(J45="X",0,K45)+IF(M45="X",0,N45)+IF(P45="X",0,Q45)+IF(S45="X",0,T45)+IF(V45="X",0,W45)</f>
        <v>71</v>
      </c>
      <c r="Z45" s="13">
        <f>IF(G45="X",0,I45)+IF(J45="X",0,L45)+IF(M45="X",0,O45)+IF(P45="X",0,R45)+IF(S45="X",0,U45)+IF(V45="X",0,X45)</f>
        <v>133</v>
      </c>
      <c r="AA45" s="13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</row>
    <row r="46" spans="2:79" ht="18" customHeight="1" x14ac:dyDescent="0.25">
      <c r="B46" s="328" t="s">
        <v>86</v>
      </c>
      <c r="C46" s="27" t="s">
        <v>175</v>
      </c>
      <c r="D46" s="7" t="s">
        <v>33</v>
      </c>
      <c r="E46" s="12"/>
      <c r="F46" s="41">
        <v>1004</v>
      </c>
      <c r="G46" s="318"/>
      <c r="H46" s="53">
        <f>IF(I46&gt;$J$80,0,IF(I46=1,50)+IF(I46=2,49)+IF(I46=3,48)+IF(I46=4,47)+IF(I46=5,46)+IF(I46=6,45)+IF(I46=7,44)+IF(I46=8,43)+IF(I46=9,42)+IF(I46=10,41)+IF(I46=11,40)+IF(I46=12,39)+IF(I46=13,38)+IF(I46=14,37)+IF(I46=15,36)+IF(I46=16,35)+IF(I46=17,34)+IF(I46=18,33)+IF(I46=19,32)+IF(I46=20,31)+IF(I46=21,30)+IF(I46=22,29)+IF(I46=23,28)+IF(I46=24,27)+IF(I46=25,26)+IF(I46=26,25)+IF(I46=27,24)+IF(I46=28,23)+IF(I46=29,22)+IF(I46=30,21)+IF(I46=31,20)+IF(I46=32,19)+IF(I46=33,18)+IF(I46=34,17)+IF(I46=35,16)+IF(I46=36,15)+IF(I46=37,14)+IF(I46=38,13)+IF(I46=39,12)+IF(I46=40,11)+IF(I46=41,10)+IF(I46=42,9)+IF(I46=43,8)+IF(I46=44,7)+IF(I46=45,6)+IF(I46=46,5)+IF(I46=47,4)+IF(I46=48,3)+IF(I46=49,2)+IF(I46=50,1))</f>
        <v>12</v>
      </c>
      <c r="I46" s="13">
        <v>39</v>
      </c>
      <c r="J46" s="318"/>
      <c r="K46" s="53">
        <f>IF(L46&gt;$M$80,0,IF(L46=1,50)+IF(L46=2,49)+IF(L46=3,48)+IF(L46=4,47)+IF(L46=5,46)+IF(L46=6,45)+IF(L46=7,44)+IF(L46=8,43)+IF(L46=9,42)+IF(L46=10,41)+IF(L46=11,40)+IF(L46=12,39)+IF(L46=13,38)+IF(L46=14,37)+IF(L46=15,36)+IF(L46=16,35)+IF(L46=17,34)+IF(L46=18,33)+IF(L46=19,32)+IF(L46=20,31)+IF(L46=21,30)+IF(L46=22,29)+IF(L46=23,28)+IF(L46=24,27)+IF(L46=25,26)+IF(L46=26,25)+IF(L46=27,24)+IF(L46=28,23)+IF(L46=29,22)+IF(L46=30,21)+IF(L46=31,20)+IF(L46=32,19)+IF(L46=33,18)+IF(L46=34,17)+IF(L46=35,16)+IF(L46=36,15)+IF(L46=37,14)+IF(L46=38,13)+IF(L46=39,12)+IF(L46=40,11)+IF(L46=41,10)+IF(L46=42,9)+IF(L46=43,8)+IF(L46=44,7)+IF(L46=45,6)+IF(L46=46,5)+IF(L46=47,4)+IF(L46=48,3)+IF(L46=49,2)+IF(L46=50,1))</f>
        <v>22</v>
      </c>
      <c r="L46" s="13">
        <v>29</v>
      </c>
      <c r="M46" s="318" t="s">
        <v>140</v>
      </c>
      <c r="N46" s="319">
        <f>IF(O46&gt;$P$80,0,IF(O46=1,50)+IF(O46=2,49)+IF(O46=3,48)+IF(O46=4,47)+IF(O46=5,46)+IF(O46=6,45)+IF(O46=7,44)+IF(O46=8,43)+IF(O46=9,42)+IF(O46=10,41)+IF(O46=11,40)+IF(O46=12,39)+IF(O46=13,38)+IF(O46=14,37)+IF(O46=15,36)+IF(O46=16,35)+IF(O46=17,34)+IF(O46=18,33)+IF(O46=19,32)+IF(O46=20,31)+IF(O46=21,30)+IF(O46=22,29)+IF(O46=23,28)+IF(O46=24,27)+IF(O46=25,26)+IF(O46=26,25)+IF(O46=27,24)+IF(O46=28,23)+IF(O46=29,22)+IF(O46=30,21)+IF(O46=31,20)+IF(O46=32,19)+IF(O46=33,18)+IF(O46=34,17)+IF(O46=35,16)+IF(O46=36,15)+IF(O46=37,14)+IF(O46=38,13)+IF(O46=39,12)+IF(O46=40,11)+IF(O46=41,10)+IF(O46=42,9)+IF(O46=43,8)+IF(O46=44,7)+IF(O46=45,6)+IF(O46=46,5)+IF(O46=47,4)+IF(O46=48,3)+IF(O46=49,2)+IF(O46=50,1))</f>
        <v>9</v>
      </c>
      <c r="O46" s="320">
        <v>42</v>
      </c>
      <c r="P46" s="318"/>
      <c r="Q46" s="53">
        <f>IF(R46&gt;$S$80,0,IF(R46=1,50)+IF(R46=2,49)+IF(R46=3,48)+IF(R46=4,47)+IF(R46=5,46)+IF(R46=6,45)+IF(R46=7,44)+IF(R46=8,43)+IF(R46=9,42)+IF(R46=10,41)+IF(R46=11,40)+IF(R46=12,39)+IF(R46=13,38)+IF(R46=14,37)+IF(R46=15,36)+IF(R46=16,35)+IF(R46=17,34)+IF(R46=18,33)+IF(R46=19,32)+IF(R46=20,31)+IF(R46=21,30)+IF(R46=22,29)+IF(R46=23,28)+IF(R46=24,27)+IF(R46=25,26)+IF(R46=26,25)+IF(R46=27,24)+IF(R46=28,23)+IF(R46=29,22)+IF(R46=30,21)+IF(R46=31,20)+IF(R46=32,19)+IF(R46=33,18)+IF(R46=34,17)+IF(R46=35,16)+IF(R46=36,15)+IF(R46=37,14)+IF(R46=38,13)+IF(R46=39,12)+IF(R46=40,11)+IF(R46=41,10)+IF(R46=42,9)+IF(R46=43,8)+IF(R46=44,7)+IF(R46=45,6)+IF(R46=46,5)+IF(R46=47,4)+IF(R46=48,3)+IF(R46=49,2)+IF(R46=50,1))</f>
        <v>17</v>
      </c>
      <c r="R46" s="13">
        <v>34</v>
      </c>
      <c r="S46" s="318"/>
      <c r="T46" s="53">
        <f>IF(U46&gt;$V$80,0,IF(U46=1,50)+IF(U46=2,49)+IF(U46=3,48)+IF(U46=4,47)+IF(U46=5,46)+IF(U46=6,45)+IF(U46=7,44)+IF(U46=8,43)+IF(U46=9,42)+IF(U46=10,41)+IF(U46=11,40)+IF(U46=12,39)+IF(U46=13,38)+IF(U46=14,37)+IF(U46=15,36)+IF(U46=16,35)+IF(U46=17,34)+IF(U46=18,33)+IF(U46=19,32)+IF(U46=20,31)+IF(U46=21,30)+IF(U46=22,29)+IF(U46=23,28)+IF(U46=24,27)+IF(U46=25,26)+IF(U46=26,25)+IF(U46=27,24)+IF(U46=28,23)+IF(U46=29,22)+IF(U46=30,21)+IF(U46=31,20)+IF(U46=32,19)+IF(U46=33,18)+IF(U46=34,17)+IF(U46=35,16)+IF(U46=36,15)+IF(U46=37,14)+IF(U46=38,13)+IF(U46=39,12)+IF(U46=40,11)+IF(U46=41,10)+IF(U46=42,9)+IF(U46=43,8)+IF(U46=44,7)+IF(U46=45,6)+IF(U46=46,5)+IF(U46=47,4)+IF(U46=48,3)+IF(U46=49,2)+IF(U46=50,1))</f>
        <v>15</v>
      </c>
      <c r="U46" s="13">
        <v>36</v>
      </c>
      <c r="V46" s="318"/>
      <c r="W46" s="53">
        <f>IF(X46&gt;$Y$80,0,IF(X46=1,50)+IF(X46=2,49)+IF(X46=3,48)+IF(X46=4,47)+IF(X46=5,46)+IF(X46=6,45)+IF(X46=7,44)+IF(X46=8,43)+IF(X46=9,42)+IF(X46=10,41)+IF(X46=11,40)+IF(X46=12,39)+IF(X46=13,38)+IF(X46=14,37)+IF(X46=15,36)+IF(X46=16,35)+IF(X46=17,34)+IF(X46=18,33)+IF(X46=19,32)+IF(X46=20,31)+IF(X46=21,30)+IF(X46=22,29)+IF(X46=23,28)+IF(X46=24,27)+IF(X46=25,26)+IF(X46=26,25)+IF(X46=27,24)+IF(X46=28,23)+IF(X46=29,22)+IF(X46=30,21)+IF(X46=31,20)+IF(X46=32,19)+IF(X46=33,18)+IF(X46=34,17)+IF(X46=35,16)+IF(X46=36,15)+IF(X46=37,14)+IF(X46=38,13)+IF(X46=39,12)+IF(X46=40,11)+IF(X46=41,10)+IF(X46=42,9)+IF(X46=43,8)+IF(X46=44,7)+IF(X46=45,6)+IF(X46=46,5)+IF(X46=47,4)+IF(X46=48,3)+IF(X46=49,2)+IF(X46=50,1))</f>
        <v>0</v>
      </c>
      <c r="X46" s="13"/>
      <c r="Y46" s="8">
        <f>IF(G46="X",0,H46)+IF(J46="X",0,K46)+IF(M46="X",0,N46)+IF(P46="X",0,Q46)+IF(S46="X",0,T46)+IF(V46="X",0,W46)</f>
        <v>66</v>
      </c>
      <c r="Z46" s="13">
        <f>IF(G46="X",0,I46)+IF(J46="X",0,L46)+IF(M46="X",0,O46)+IF(P46="X",0,R46)+IF(S46="X",0,U46)+IF(V46="X",0,X46)</f>
        <v>138</v>
      </c>
      <c r="AA46" s="39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</row>
    <row r="47" spans="2:79" ht="18" customHeight="1" x14ac:dyDescent="0.25">
      <c r="B47" s="328" t="s">
        <v>87</v>
      </c>
      <c r="C47" s="26" t="s">
        <v>111</v>
      </c>
      <c r="D47" s="27" t="s">
        <v>34</v>
      </c>
      <c r="E47" s="12"/>
      <c r="F47" s="41">
        <v>1052</v>
      </c>
      <c r="G47" s="318"/>
      <c r="H47" s="53">
        <f>IF(I47&gt;$J$80,0,IF(I47=1,50)+IF(I47=2,49)+IF(I47=3,48)+IF(I47=4,47)+IF(I47=5,46)+IF(I47=6,45)+IF(I47=7,44)+IF(I47=8,43)+IF(I47=9,42)+IF(I47=10,41)+IF(I47=11,40)+IF(I47=12,39)+IF(I47=13,38)+IF(I47=14,37)+IF(I47=15,36)+IF(I47=16,35)+IF(I47=17,34)+IF(I47=18,33)+IF(I47=19,32)+IF(I47=20,31)+IF(I47=21,30)+IF(I47=22,29)+IF(I47=23,28)+IF(I47=24,27)+IF(I47=25,26)+IF(I47=26,25)+IF(I47=27,24)+IF(I47=28,23)+IF(I47=29,22)+IF(I47=30,21)+IF(I47=31,20)+IF(I47=32,19)+IF(I47=33,18)+IF(I47=34,17)+IF(I47=35,16)+IF(I47=36,15)+IF(I47=37,14)+IF(I47=38,13)+IF(I47=39,12)+IF(I47=40,11)+IF(I47=41,10)+IF(I47=42,9)+IF(I47=43,8)+IF(I47=44,7)+IF(I47=45,6)+IF(I47=46,5)+IF(I47=47,4)+IF(I47=48,3)+IF(I47=49,2)+IF(I47=50,1))</f>
        <v>13</v>
      </c>
      <c r="I47" s="13">
        <v>38</v>
      </c>
      <c r="J47" s="318"/>
      <c r="K47" s="53">
        <f>IF(L47&gt;$M$80,0,IF(L47=1,50)+IF(L47=2,49)+IF(L47=3,48)+IF(L47=4,47)+IF(L47=5,46)+IF(L47=6,45)+IF(L47=7,44)+IF(L47=8,43)+IF(L47=9,42)+IF(L47=10,41)+IF(L47=11,40)+IF(L47=12,39)+IF(L47=13,38)+IF(L47=14,37)+IF(L47=15,36)+IF(L47=16,35)+IF(L47=17,34)+IF(L47=18,33)+IF(L47=19,32)+IF(L47=20,31)+IF(L47=21,30)+IF(L47=22,29)+IF(L47=23,28)+IF(L47=24,27)+IF(L47=25,26)+IF(L47=26,25)+IF(L47=27,24)+IF(L47=28,23)+IF(L47=29,22)+IF(L47=30,21)+IF(L47=31,20)+IF(L47=32,19)+IF(L47=33,18)+IF(L47=34,17)+IF(L47=35,16)+IF(L47=36,15)+IF(L47=37,14)+IF(L47=38,13)+IF(L47=39,12)+IF(L47=40,11)+IF(L47=41,10)+IF(L47=42,9)+IF(L47=43,8)+IF(L47=44,7)+IF(L47=45,6)+IF(L47=46,5)+IF(L47=47,4)+IF(L47=48,3)+IF(L47=49,2)+IF(L47=50,1))</f>
        <v>29</v>
      </c>
      <c r="L47" s="13">
        <v>22</v>
      </c>
      <c r="M47" s="318" t="s">
        <v>140</v>
      </c>
      <c r="N47" s="319">
        <f>IF(O47&gt;$P$80,0,IF(O47=1,50)+IF(O47=2,49)+IF(O47=3,48)+IF(O47=4,47)+IF(O47=5,46)+IF(O47=6,45)+IF(O47=7,44)+IF(O47=8,43)+IF(O47=9,42)+IF(O47=10,41)+IF(O47=11,40)+IF(O47=12,39)+IF(O47=13,38)+IF(O47=14,37)+IF(O47=15,36)+IF(O47=16,35)+IF(O47=17,34)+IF(O47=18,33)+IF(O47=19,32)+IF(O47=20,31)+IF(O47=21,30)+IF(O47=22,29)+IF(O47=23,28)+IF(O47=24,27)+IF(O47=25,26)+IF(O47=26,25)+IF(O47=27,24)+IF(O47=28,23)+IF(O47=29,22)+IF(O47=30,21)+IF(O47=31,20)+IF(O47=32,19)+IF(O47=33,18)+IF(O47=34,17)+IF(O47=35,16)+IF(O47=36,15)+IF(O47=37,14)+IF(O47=38,13)+IF(O47=39,12)+IF(O47=40,11)+IF(O47=41,10)+IF(O47=42,9)+IF(O47=43,8)+IF(O47=44,7)+IF(O47=45,6)+IF(O47=46,5)+IF(O47=47,4)+IF(O47=48,3)+IF(O47=49,2)+IF(O47=50,1))</f>
        <v>11</v>
      </c>
      <c r="O47" s="320">
        <v>40</v>
      </c>
      <c r="P47" s="318"/>
      <c r="Q47" s="53">
        <f>IF(R47&gt;$S$80,0,IF(R47=1,50)+IF(R47=2,49)+IF(R47=3,48)+IF(R47=4,47)+IF(R47=5,46)+IF(R47=6,45)+IF(R47=7,44)+IF(R47=8,43)+IF(R47=9,42)+IF(R47=10,41)+IF(R47=11,40)+IF(R47=12,39)+IF(R47=13,38)+IF(R47=14,37)+IF(R47=15,36)+IF(R47=16,35)+IF(R47=17,34)+IF(R47=18,33)+IF(R47=19,32)+IF(R47=20,31)+IF(R47=21,30)+IF(R47=22,29)+IF(R47=23,28)+IF(R47=24,27)+IF(R47=25,26)+IF(R47=26,25)+IF(R47=27,24)+IF(R47=28,23)+IF(R47=29,22)+IF(R47=30,21)+IF(R47=31,20)+IF(R47=32,19)+IF(R47=33,18)+IF(R47=34,17)+IF(R47=35,16)+IF(R47=36,15)+IF(R47=37,14)+IF(R47=38,13)+IF(R47=39,12)+IF(R47=40,11)+IF(R47=41,10)+IF(R47=42,9)+IF(R47=43,8)+IF(R47=44,7)+IF(R47=45,6)+IF(R47=46,5)+IF(R47=47,4)+IF(R47=48,3)+IF(R47=49,2)+IF(R47=50,1))</f>
        <v>16</v>
      </c>
      <c r="R47" s="13">
        <v>35</v>
      </c>
      <c r="S47" s="318"/>
      <c r="T47" s="53">
        <f>IF(U47&gt;$V$80,0,IF(U47=1,50)+IF(U47=2,49)+IF(U47=3,48)+IF(U47=4,47)+IF(U47=5,46)+IF(U47=6,45)+IF(U47=7,44)+IF(U47=8,43)+IF(U47=9,42)+IF(U47=10,41)+IF(U47=11,40)+IF(U47=12,39)+IF(U47=13,38)+IF(U47=14,37)+IF(U47=15,36)+IF(U47=16,35)+IF(U47=17,34)+IF(U47=18,33)+IF(U47=19,32)+IF(U47=20,31)+IF(U47=21,30)+IF(U47=22,29)+IF(U47=23,28)+IF(U47=24,27)+IF(U47=25,26)+IF(U47=26,25)+IF(U47=27,24)+IF(U47=28,23)+IF(U47=29,22)+IF(U47=30,21)+IF(U47=31,20)+IF(U47=32,19)+IF(U47=33,18)+IF(U47=34,17)+IF(U47=35,16)+IF(U47=36,15)+IF(U47=37,14)+IF(U47=38,13)+IF(U47=39,12)+IF(U47=40,11)+IF(U47=41,10)+IF(U47=42,9)+IF(U47=43,8)+IF(U47=44,7)+IF(U47=45,6)+IF(U47=46,5)+IF(U47=47,4)+IF(U47=48,3)+IF(U47=49,2)+IF(U47=50,1))</f>
        <v>13</v>
      </c>
      <c r="U47" s="13">
        <v>38</v>
      </c>
      <c r="V47" s="318"/>
      <c r="W47" s="53">
        <f>IF(X47&gt;$Y$80,0,IF(X47=1,50)+IF(X47=2,49)+IF(X47=3,48)+IF(X47=4,47)+IF(X47=5,46)+IF(X47=6,45)+IF(X47=7,44)+IF(X47=8,43)+IF(X47=9,42)+IF(X47=10,41)+IF(X47=11,40)+IF(X47=12,39)+IF(X47=13,38)+IF(X47=14,37)+IF(X47=15,36)+IF(X47=16,35)+IF(X47=17,34)+IF(X47=18,33)+IF(X47=19,32)+IF(X47=20,31)+IF(X47=21,30)+IF(X47=22,29)+IF(X47=23,28)+IF(X47=24,27)+IF(X47=25,26)+IF(X47=26,25)+IF(X47=27,24)+IF(X47=28,23)+IF(X47=29,22)+IF(X47=30,21)+IF(X47=31,20)+IF(X47=32,19)+IF(X47=33,18)+IF(X47=34,17)+IF(X47=35,16)+IF(X47=36,15)+IF(X47=37,14)+IF(X47=38,13)+IF(X47=39,12)+IF(X47=40,11)+IF(X47=41,10)+IF(X47=42,9)+IF(X47=43,8)+IF(X47=44,7)+IF(X47=45,6)+IF(X47=46,5)+IF(X47=47,4)+IF(X47=48,3)+IF(X47=49,2)+IF(X47=50,1))</f>
        <v>0</v>
      </c>
      <c r="X47" s="13"/>
      <c r="Y47" s="8">
        <f>IF(G47="X",0,H47)+IF(J47="X",0,K47)+IF(M47="X",0,N47)+IF(P47="X",0,Q47)+IF(S47="X",0,T47)+IF(V47="X",0,W47)</f>
        <v>71</v>
      </c>
      <c r="Z47" s="13">
        <f>IF(G47="X",0,I47)+IF(J47="X",0,L47)+IF(M47="X",0,O47)+IF(P47="X",0,R47)+IF(S47="X",0,U47)+IF(V47="X",0,X47)</f>
        <v>133</v>
      </c>
      <c r="AA47" s="13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</row>
    <row r="48" spans="2:79" ht="18" customHeight="1" x14ac:dyDescent="0.25">
      <c r="B48" s="328" t="s">
        <v>88</v>
      </c>
      <c r="C48" s="26" t="s">
        <v>162</v>
      </c>
      <c r="D48" s="26" t="s">
        <v>33</v>
      </c>
      <c r="E48" s="10" t="s">
        <v>104</v>
      </c>
      <c r="F48" s="41">
        <v>1494</v>
      </c>
      <c r="G48" s="318"/>
      <c r="H48" s="53">
        <f>IF(I48&gt;$J$80,0,IF(I48=1,50)+IF(I48=2,49)+IF(I48=3,48)+IF(I48=4,47)+IF(I48=5,46)+IF(I48=6,45)+IF(I48=7,44)+IF(I48=8,43)+IF(I48=9,42)+IF(I48=10,41)+IF(I48=11,40)+IF(I48=12,39)+IF(I48=13,38)+IF(I48=14,37)+IF(I48=15,36)+IF(I48=16,35)+IF(I48=17,34)+IF(I48=18,33)+IF(I48=19,32)+IF(I48=20,31)+IF(I48=21,30)+IF(I48=22,29)+IF(I48=23,28)+IF(I48=24,27)+IF(I48=25,26)+IF(I48=26,25)+IF(I48=27,24)+IF(I48=28,23)+IF(I48=29,22)+IF(I48=30,21)+IF(I48=31,20)+IF(I48=32,19)+IF(I48=33,18)+IF(I48=34,17)+IF(I48=35,16)+IF(I48=36,15)+IF(I48=37,14)+IF(I48=38,13)+IF(I48=39,12)+IF(I48=40,11)+IF(I48=41,10)+IF(I48=42,9)+IF(I48=43,8)+IF(I48=44,7)+IF(I48=45,6)+IF(I48=46,5)+IF(I48=47,4)+IF(I48=48,3)+IF(I48=49,2)+IF(I48=50,1))</f>
        <v>21</v>
      </c>
      <c r="I48" s="13">
        <v>30</v>
      </c>
      <c r="J48" s="318"/>
      <c r="K48" s="53">
        <f>IF(L48&gt;$M$80,0,IF(L48=1,50)+IF(L48=2,49)+IF(L48=3,48)+IF(L48=4,47)+IF(L48=5,46)+IF(L48=6,45)+IF(L48=7,44)+IF(L48=8,43)+IF(L48=9,42)+IF(L48=10,41)+IF(L48=11,40)+IF(L48=12,39)+IF(L48=13,38)+IF(L48=14,37)+IF(L48=15,36)+IF(L48=16,35)+IF(L48=17,34)+IF(L48=18,33)+IF(L48=19,32)+IF(L48=20,31)+IF(L48=21,30)+IF(L48=22,29)+IF(L48=23,28)+IF(L48=24,27)+IF(L48=25,26)+IF(L48=26,25)+IF(L48=27,24)+IF(L48=28,23)+IF(L48=29,22)+IF(L48=30,21)+IF(L48=31,20)+IF(L48=32,19)+IF(L48=33,18)+IF(L48=34,17)+IF(L48=35,16)+IF(L48=36,15)+IF(L48=37,14)+IF(L48=38,13)+IF(L48=39,12)+IF(L48=40,11)+IF(L48=41,10)+IF(L48=42,9)+IF(L48=43,8)+IF(L48=44,7)+IF(L48=45,6)+IF(L48=46,5)+IF(L48=47,4)+IF(L48=48,3)+IF(L48=49,2)+IF(L48=50,1))</f>
        <v>0</v>
      </c>
      <c r="L48" s="13">
        <v>35</v>
      </c>
      <c r="M48" s="318" t="s">
        <v>140</v>
      </c>
      <c r="N48" s="319">
        <f>IF(O48&gt;$P$80,0,IF(O48=1,50)+IF(O48=2,49)+IF(O48=3,48)+IF(O48=4,47)+IF(O48=5,46)+IF(O48=6,45)+IF(O48=7,44)+IF(O48=8,43)+IF(O48=9,42)+IF(O48=10,41)+IF(O48=11,40)+IF(O48=12,39)+IF(O48=13,38)+IF(O48=14,37)+IF(O48=15,36)+IF(O48=16,35)+IF(O48=17,34)+IF(O48=18,33)+IF(O48=19,32)+IF(O48=20,31)+IF(O48=21,30)+IF(O48=22,29)+IF(O48=23,28)+IF(O48=24,27)+IF(O48=25,26)+IF(O48=26,25)+IF(O48=27,24)+IF(O48=28,23)+IF(O48=29,22)+IF(O48=30,21)+IF(O48=31,20)+IF(O48=32,19)+IF(O48=33,18)+IF(O48=34,17)+IF(O48=35,16)+IF(O48=36,15)+IF(O48=37,14)+IF(O48=38,13)+IF(O48=39,12)+IF(O48=40,11)+IF(O48=41,10)+IF(O48=42,9)+IF(O48=43,8)+IF(O48=44,7)+IF(O48=45,6)+IF(O48=46,5)+IF(O48=47,4)+IF(O48=48,3)+IF(O48=49,2)+IF(O48=50,1))</f>
        <v>0</v>
      </c>
      <c r="O48" s="320">
        <v>43</v>
      </c>
      <c r="P48" s="318"/>
      <c r="Q48" s="53">
        <f>IF(R48&gt;$S$80,0,IF(R48=1,50)+IF(R48=2,49)+IF(R48=3,48)+IF(R48=4,47)+IF(R48=5,46)+IF(R48=6,45)+IF(R48=7,44)+IF(R48=8,43)+IF(R48=9,42)+IF(R48=10,41)+IF(R48=11,40)+IF(R48=12,39)+IF(R48=13,38)+IF(R48=14,37)+IF(R48=15,36)+IF(R48=16,35)+IF(R48=17,34)+IF(R48=18,33)+IF(R48=19,32)+IF(R48=20,31)+IF(R48=21,30)+IF(R48=22,29)+IF(R48=23,28)+IF(R48=24,27)+IF(R48=25,26)+IF(R48=26,25)+IF(R48=27,24)+IF(R48=28,23)+IF(R48=29,22)+IF(R48=30,21)+IF(R48=31,20)+IF(R48=32,19)+IF(R48=33,18)+IF(R48=34,17)+IF(R48=35,16)+IF(R48=36,15)+IF(R48=37,14)+IF(R48=38,13)+IF(R48=39,12)+IF(R48=40,11)+IF(R48=41,10)+IF(R48=42,9)+IF(R48=43,8)+IF(R48=44,7)+IF(R48=45,6)+IF(R48=46,5)+IF(R48=47,4)+IF(R48=48,3)+IF(R48=49,2)+IF(R48=50,1))</f>
        <v>29</v>
      </c>
      <c r="R48" s="13">
        <v>22</v>
      </c>
      <c r="S48" s="318"/>
      <c r="T48" s="53">
        <f>IF(U48&gt;$V$80,0,IF(U48=1,50)+IF(U48=2,49)+IF(U48=3,48)+IF(U48=4,47)+IF(U48=5,46)+IF(U48=6,45)+IF(U48=7,44)+IF(U48=8,43)+IF(U48=9,42)+IF(U48=10,41)+IF(U48=11,40)+IF(U48=12,39)+IF(U48=13,38)+IF(U48=14,37)+IF(U48=15,36)+IF(U48=16,35)+IF(U48=17,34)+IF(U48=18,33)+IF(U48=19,32)+IF(U48=20,31)+IF(U48=21,30)+IF(U48=22,29)+IF(U48=23,28)+IF(U48=24,27)+IF(U48=25,26)+IF(U48=26,25)+IF(U48=27,24)+IF(U48=28,23)+IF(U48=29,22)+IF(U48=30,21)+IF(U48=31,20)+IF(U48=32,19)+IF(U48=33,18)+IF(U48=34,17)+IF(U48=35,16)+IF(U48=36,15)+IF(U48=37,14)+IF(U48=38,13)+IF(U48=39,12)+IF(U48=40,11)+IF(U48=41,10)+IF(U48=42,9)+IF(U48=43,8)+IF(U48=44,7)+IF(U48=45,6)+IF(U48=46,5)+IF(U48=47,4)+IF(U48=48,3)+IF(U48=49,2)+IF(U48=50,1))</f>
        <v>0</v>
      </c>
      <c r="U48" s="13">
        <v>39</v>
      </c>
      <c r="V48" s="318"/>
      <c r="W48" s="53">
        <f>IF(X48&gt;$Y$80,0,IF(X48=1,50)+IF(X48=2,49)+IF(X48=3,48)+IF(X48=4,47)+IF(X48=5,46)+IF(X48=6,45)+IF(X48=7,44)+IF(X48=8,43)+IF(X48=9,42)+IF(X48=10,41)+IF(X48=11,40)+IF(X48=12,39)+IF(X48=13,38)+IF(X48=14,37)+IF(X48=15,36)+IF(X48=16,35)+IF(X48=17,34)+IF(X48=18,33)+IF(X48=19,32)+IF(X48=20,31)+IF(X48=21,30)+IF(X48=22,29)+IF(X48=23,28)+IF(X48=24,27)+IF(X48=25,26)+IF(X48=26,25)+IF(X48=27,24)+IF(X48=28,23)+IF(X48=29,22)+IF(X48=30,21)+IF(X48=31,20)+IF(X48=32,19)+IF(X48=33,18)+IF(X48=34,17)+IF(X48=35,16)+IF(X48=36,15)+IF(X48=37,14)+IF(X48=38,13)+IF(X48=39,12)+IF(X48=40,11)+IF(X48=41,10)+IF(X48=42,9)+IF(X48=43,8)+IF(X48=44,7)+IF(X48=45,6)+IF(X48=46,5)+IF(X48=47,4)+IF(X48=48,3)+IF(X48=49,2)+IF(X48=50,1))</f>
        <v>0</v>
      </c>
      <c r="X48" s="13"/>
      <c r="Y48" s="8">
        <f>IF(G48="X",0,H48)+IF(J48="X",0,K48)+IF(M48="X",0,N48)+IF(P48="X",0,Q48)+IF(S48="X",0,T48)+IF(V48="X",0,W48)</f>
        <v>50</v>
      </c>
      <c r="Z48" s="13">
        <f>IF(G48="X",0,I48)+IF(J48="X",0,L48)+IF(M48="X",0,O48)+IF(P48="X",0,R48)+IF(S48="X",0,U48)+IF(V48="X",0,X48)</f>
        <v>126</v>
      </c>
      <c r="AA48" s="13"/>
      <c r="AC48" s="14"/>
      <c r="AD48" s="14"/>
      <c r="AE48" s="15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</row>
    <row r="49" spans="2:79" ht="18" customHeight="1" x14ac:dyDescent="0.25">
      <c r="B49" s="328" t="s">
        <v>89</v>
      </c>
      <c r="C49" s="27" t="s">
        <v>212</v>
      </c>
      <c r="D49" s="7" t="s">
        <v>159</v>
      </c>
      <c r="E49" s="10"/>
      <c r="F49" s="41"/>
      <c r="G49" s="318"/>
      <c r="H49" s="53">
        <f t="shared" ref="H49" si="35">IF(I49&gt;$J$80,0,IF(I49=1,50)+IF(I49=2,49)+IF(I49=3,48)+IF(I49=4,47)+IF(I49=5,46)+IF(I49=6,45)+IF(I49=7,44)+IF(I49=8,43)+IF(I49=9,42)+IF(I49=10,41)+IF(I49=11,40)+IF(I49=12,39)+IF(I49=13,38)+IF(I49=14,37)+IF(I49=15,36)+IF(I49=16,35)+IF(I49=17,34)+IF(I49=18,33)+IF(I49=19,32)+IF(I49=20,31)+IF(I49=21,30)+IF(I49=22,29)+IF(I49=23,28)+IF(I49=24,27)+IF(I49=25,26)+IF(I49=26,25)+IF(I49=27,24)+IF(I49=28,23)+IF(I49=29,22)+IF(I49=30,21)+IF(I49=31,20)+IF(I49=32,19)+IF(I49=33,18)+IF(I49=34,17)+IF(I49=35,16)+IF(I49=36,15)+IF(I49=37,14)+IF(I49=38,13)+IF(I49=39,12)+IF(I49=40,11)+IF(I49=41,10)+IF(I49=42,9)+IF(I49=43,8)+IF(I49=44,7)+IF(I49=45,6)+IF(I49=46,5)+IF(I49=47,4)+IF(I49=48,3)+IF(I49=49,2)+IF(I49=50,1))</f>
        <v>0</v>
      </c>
      <c r="I49" s="13">
        <v>41</v>
      </c>
      <c r="J49" s="318"/>
      <c r="K49" s="53">
        <f t="shared" ref="K49" si="36">IF(L49&gt;$M$80,0,IF(L49=1,50)+IF(L49=2,49)+IF(L49=3,48)+IF(L49=4,47)+IF(L49=5,46)+IF(L49=6,45)+IF(L49=7,44)+IF(L49=8,43)+IF(L49=9,42)+IF(L49=10,41)+IF(L49=11,40)+IF(L49=12,39)+IF(L49=13,38)+IF(L49=14,37)+IF(L49=15,36)+IF(L49=16,35)+IF(L49=17,34)+IF(L49=18,33)+IF(L49=19,32)+IF(L49=20,31)+IF(L49=21,30)+IF(L49=22,29)+IF(L49=23,28)+IF(L49=24,27)+IF(L49=25,26)+IF(L49=26,25)+IF(L49=27,24)+IF(L49=28,23)+IF(L49=29,22)+IF(L49=30,21)+IF(L49=31,20)+IF(L49=32,19)+IF(L49=33,18)+IF(L49=34,17)+IF(L49=35,16)+IF(L49=36,15)+IF(L49=37,14)+IF(L49=38,13)+IF(L49=39,12)+IF(L49=40,11)+IF(L49=41,10)+IF(L49=42,9)+IF(L49=43,8)+IF(L49=44,7)+IF(L49=45,6)+IF(L49=46,5)+IF(L49=47,4)+IF(L49=48,3)+IF(L49=49,2)+IF(L49=50,1))</f>
        <v>0</v>
      </c>
      <c r="L49" s="13">
        <v>35</v>
      </c>
      <c r="M49" s="318" t="s">
        <v>140</v>
      </c>
      <c r="N49" s="319">
        <f t="shared" ref="N49" si="37">IF(O49&gt;$P$80,0,IF(O49=1,50)+IF(O49=2,49)+IF(O49=3,48)+IF(O49=4,47)+IF(O49=5,46)+IF(O49=6,45)+IF(O49=7,44)+IF(O49=8,43)+IF(O49=9,42)+IF(O49=10,41)+IF(O49=11,40)+IF(O49=12,39)+IF(O49=13,38)+IF(O49=14,37)+IF(O49=15,36)+IF(O49=16,35)+IF(O49=17,34)+IF(O49=18,33)+IF(O49=19,32)+IF(O49=20,31)+IF(O49=21,30)+IF(O49=22,29)+IF(O49=23,28)+IF(O49=24,27)+IF(O49=25,26)+IF(O49=26,25)+IF(O49=27,24)+IF(O49=28,23)+IF(O49=29,22)+IF(O49=30,21)+IF(O49=31,20)+IF(O49=32,19)+IF(O49=33,18)+IF(O49=34,17)+IF(O49=35,16)+IF(O49=36,15)+IF(O49=37,14)+IF(O49=38,13)+IF(O49=39,12)+IF(O49=40,11)+IF(O49=41,10)+IF(O49=42,9)+IF(O49=43,8)+IF(O49=44,7)+IF(O49=45,6)+IF(O49=46,5)+IF(O49=47,4)+IF(O49=48,3)+IF(O49=49,2)+IF(O49=50,1))</f>
        <v>0</v>
      </c>
      <c r="O49" s="320">
        <v>43</v>
      </c>
      <c r="P49" s="318"/>
      <c r="Q49" s="53">
        <f t="shared" ref="Q49" si="38">IF(R49&gt;$S$80,0,IF(R49=1,50)+IF(R49=2,49)+IF(R49=3,48)+IF(R49=4,47)+IF(R49=5,46)+IF(R49=6,45)+IF(R49=7,44)+IF(R49=8,43)+IF(R49=9,42)+IF(R49=10,41)+IF(R49=11,40)+IF(R49=12,39)+IF(R49=13,38)+IF(R49=14,37)+IF(R49=15,36)+IF(R49=16,35)+IF(R49=17,34)+IF(R49=18,33)+IF(R49=19,32)+IF(R49=20,31)+IF(R49=21,30)+IF(R49=22,29)+IF(R49=23,28)+IF(R49=24,27)+IF(R49=25,26)+IF(R49=26,25)+IF(R49=27,24)+IF(R49=28,23)+IF(R49=29,22)+IF(R49=30,21)+IF(R49=31,20)+IF(R49=32,19)+IF(R49=33,18)+IF(R49=34,17)+IF(R49=35,16)+IF(R49=36,15)+IF(R49=37,14)+IF(R49=38,13)+IF(R49=39,12)+IF(R49=40,11)+IF(R49=41,10)+IF(R49=42,9)+IF(R49=43,8)+IF(R49=44,7)+IF(R49=45,6)+IF(R49=46,5)+IF(R49=47,4)+IF(R49=48,3)+IF(R49=49,2)+IF(R49=50,1))</f>
        <v>44</v>
      </c>
      <c r="R49" s="13">
        <v>7</v>
      </c>
      <c r="S49" s="318"/>
      <c r="T49" s="53">
        <f t="shared" ref="T49" si="39">IF(U49&gt;$V$80,0,IF(U49=1,50)+IF(U49=2,49)+IF(U49=3,48)+IF(U49=4,47)+IF(U49=5,46)+IF(U49=6,45)+IF(U49=7,44)+IF(U49=8,43)+IF(U49=9,42)+IF(U49=10,41)+IF(U49=11,40)+IF(U49=12,39)+IF(U49=13,38)+IF(U49=14,37)+IF(U49=15,36)+IF(U49=16,35)+IF(U49=17,34)+IF(U49=18,33)+IF(U49=19,32)+IF(U49=20,31)+IF(U49=21,30)+IF(U49=22,29)+IF(U49=23,28)+IF(U49=24,27)+IF(U49=25,26)+IF(U49=26,25)+IF(U49=27,24)+IF(U49=28,23)+IF(U49=29,22)+IF(U49=30,21)+IF(U49=31,20)+IF(U49=32,19)+IF(U49=33,18)+IF(U49=34,17)+IF(U49=35,16)+IF(U49=36,15)+IF(U49=37,14)+IF(U49=38,13)+IF(U49=39,12)+IF(U49=40,11)+IF(U49=41,10)+IF(U49=42,9)+IF(U49=43,8)+IF(U49=44,7)+IF(U49=45,6)+IF(U49=46,5)+IF(U49=47,4)+IF(U49=48,3)+IF(U49=49,2)+IF(U49=50,1))</f>
        <v>0</v>
      </c>
      <c r="U49" s="13">
        <v>39</v>
      </c>
      <c r="V49" s="318"/>
      <c r="W49" s="53">
        <f t="shared" ref="W49" si="40">IF(X49&gt;$Y$80,0,IF(X49=1,50)+IF(X49=2,49)+IF(X49=3,48)+IF(X49=4,47)+IF(X49=5,46)+IF(X49=6,45)+IF(X49=7,44)+IF(X49=8,43)+IF(X49=9,42)+IF(X49=10,41)+IF(X49=11,40)+IF(X49=12,39)+IF(X49=13,38)+IF(X49=14,37)+IF(X49=15,36)+IF(X49=16,35)+IF(X49=17,34)+IF(X49=18,33)+IF(X49=19,32)+IF(X49=20,31)+IF(X49=21,30)+IF(X49=22,29)+IF(X49=23,28)+IF(X49=24,27)+IF(X49=25,26)+IF(X49=26,25)+IF(X49=27,24)+IF(X49=28,23)+IF(X49=29,22)+IF(X49=30,21)+IF(X49=31,20)+IF(X49=32,19)+IF(X49=33,18)+IF(X49=34,17)+IF(X49=35,16)+IF(X49=36,15)+IF(X49=37,14)+IF(X49=38,13)+IF(X49=39,12)+IF(X49=40,11)+IF(X49=41,10)+IF(X49=42,9)+IF(X49=43,8)+IF(X49=44,7)+IF(X49=45,6)+IF(X49=46,5)+IF(X49=47,4)+IF(X49=48,3)+IF(X49=49,2)+IF(X49=50,1))</f>
        <v>0</v>
      </c>
      <c r="X49" s="13"/>
      <c r="Y49" s="8">
        <f t="shared" ref="Y49" si="41">IF(G49="X",0,H49)+IF(J49="X",0,K49)+IF(M49="X",0,N49)+IF(P49="X",0,Q49)+IF(S49="X",0,T49)+IF(V49="X",0,W49)</f>
        <v>44</v>
      </c>
      <c r="Z49" s="13">
        <f t="shared" ref="Z49" si="42">IF(G49="X",0,I49)+IF(J49="X",0,L49)+IF(M49="X",0,O49)+IF(P49="X",0,R49)+IF(S49="X",0,U49)+IF(V49="X",0,X49)</f>
        <v>122</v>
      </c>
      <c r="AA49" s="8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</row>
    <row r="50" spans="2:79" s="39" customFormat="1" ht="18" customHeight="1" x14ac:dyDescent="0.25">
      <c r="B50" s="328" t="s">
        <v>90</v>
      </c>
      <c r="C50" s="27" t="s">
        <v>233</v>
      </c>
      <c r="D50" s="42" t="s">
        <v>9</v>
      </c>
      <c r="E50" s="10"/>
      <c r="F50" s="41">
        <v>1088</v>
      </c>
      <c r="G50" s="318"/>
      <c r="H50" s="53">
        <f t="shared" ref="H50:H62" si="43">IF(I50&gt;$J$80,0,IF(I50=1,50)+IF(I50=2,49)+IF(I50=3,48)+IF(I50=4,47)+IF(I50=5,46)+IF(I50=6,45)+IF(I50=7,44)+IF(I50=8,43)+IF(I50=9,42)+IF(I50=10,41)+IF(I50=11,40)+IF(I50=12,39)+IF(I50=13,38)+IF(I50=14,37)+IF(I50=15,36)+IF(I50=16,35)+IF(I50=17,34)+IF(I50=18,33)+IF(I50=19,32)+IF(I50=20,31)+IF(I50=21,30)+IF(I50=22,29)+IF(I50=23,28)+IF(I50=24,27)+IF(I50=25,26)+IF(I50=26,25)+IF(I50=27,24)+IF(I50=28,23)+IF(I50=29,22)+IF(I50=30,21)+IF(I50=31,20)+IF(I50=32,19)+IF(I50=33,18)+IF(I50=34,17)+IF(I50=35,16)+IF(I50=36,15)+IF(I50=37,14)+IF(I50=38,13)+IF(I50=39,12)+IF(I50=40,11)+IF(I50=41,10)+IF(I50=42,9)+IF(I50=43,8)+IF(I50=44,7)+IF(I50=45,6)+IF(I50=46,5)+IF(I50=47,4)+IF(I50=48,3)+IF(I50=49,2)+IF(I50=50,1))</f>
        <v>0</v>
      </c>
      <c r="I50" s="13">
        <v>41</v>
      </c>
      <c r="J50" s="318"/>
      <c r="K50" s="53">
        <f t="shared" ref="K50:K62" si="44">IF(L50&gt;$M$80,0,IF(L50=1,50)+IF(L50=2,49)+IF(L50=3,48)+IF(L50=4,47)+IF(L50=5,46)+IF(L50=6,45)+IF(L50=7,44)+IF(L50=8,43)+IF(L50=9,42)+IF(L50=10,41)+IF(L50=11,40)+IF(L50=12,39)+IF(L50=13,38)+IF(L50=14,37)+IF(L50=15,36)+IF(L50=16,35)+IF(L50=17,34)+IF(L50=18,33)+IF(L50=19,32)+IF(L50=20,31)+IF(L50=21,30)+IF(L50=22,29)+IF(L50=23,28)+IF(L50=24,27)+IF(L50=25,26)+IF(L50=26,25)+IF(L50=27,24)+IF(L50=28,23)+IF(L50=29,22)+IF(L50=30,21)+IF(L50=31,20)+IF(L50=32,19)+IF(L50=33,18)+IF(L50=34,17)+IF(L50=35,16)+IF(L50=36,15)+IF(L50=37,14)+IF(L50=38,13)+IF(L50=39,12)+IF(L50=40,11)+IF(L50=41,10)+IF(L50=42,9)+IF(L50=43,8)+IF(L50=44,7)+IF(L50=45,6)+IF(L50=46,5)+IF(L50=47,4)+IF(L50=48,3)+IF(L50=49,2)+IF(L50=50,1))</f>
        <v>0</v>
      </c>
      <c r="L50" s="13">
        <v>35</v>
      </c>
      <c r="M50" s="318" t="s">
        <v>140</v>
      </c>
      <c r="N50" s="319">
        <f t="shared" ref="N50:N62" si="45">IF(O50&gt;$P$80,0,IF(O50=1,50)+IF(O50=2,49)+IF(O50=3,48)+IF(O50=4,47)+IF(O50=5,46)+IF(O50=6,45)+IF(O50=7,44)+IF(O50=8,43)+IF(O50=9,42)+IF(O50=10,41)+IF(O50=11,40)+IF(O50=12,39)+IF(O50=13,38)+IF(O50=14,37)+IF(O50=15,36)+IF(O50=16,35)+IF(O50=17,34)+IF(O50=18,33)+IF(O50=19,32)+IF(O50=20,31)+IF(O50=21,30)+IF(O50=22,29)+IF(O50=23,28)+IF(O50=24,27)+IF(O50=25,26)+IF(O50=26,25)+IF(O50=27,24)+IF(O50=28,23)+IF(O50=29,22)+IF(O50=30,21)+IF(O50=31,20)+IF(O50=32,19)+IF(O50=33,18)+IF(O50=34,17)+IF(O50=35,16)+IF(O50=36,15)+IF(O50=37,14)+IF(O50=38,13)+IF(O50=39,12)+IF(O50=40,11)+IF(O50=41,10)+IF(O50=42,9)+IF(O50=43,8)+IF(O50=44,7)+IF(O50=45,6)+IF(O50=46,5)+IF(O50=47,4)+IF(O50=48,3)+IF(O50=49,2)+IF(O50=50,1))</f>
        <v>0</v>
      </c>
      <c r="O50" s="320">
        <v>43</v>
      </c>
      <c r="P50" s="318"/>
      <c r="Q50" s="53">
        <f t="shared" ref="Q50:Q62" si="46">IF(R50&gt;$S$80,0,IF(R50=1,50)+IF(R50=2,49)+IF(R50=3,48)+IF(R50=4,47)+IF(R50=5,46)+IF(R50=6,45)+IF(R50=7,44)+IF(R50=8,43)+IF(R50=9,42)+IF(R50=10,41)+IF(R50=11,40)+IF(R50=12,39)+IF(R50=13,38)+IF(R50=14,37)+IF(R50=15,36)+IF(R50=16,35)+IF(R50=17,34)+IF(R50=18,33)+IF(R50=19,32)+IF(R50=20,31)+IF(R50=21,30)+IF(R50=22,29)+IF(R50=23,28)+IF(R50=24,27)+IF(R50=25,26)+IF(R50=26,25)+IF(R50=27,24)+IF(R50=28,23)+IF(R50=29,22)+IF(R50=30,21)+IF(R50=31,20)+IF(R50=32,19)+IF(R50=33,18)+IF(R50=34,17)+IF(R50=35,16)+IF(R50=36,15)+IF(R50=37,14)+IF(R50=38,13)+IF(R50=39,12)+IF(R50=40,11)+IF(R50=41,10)+IF(R50=42,9)+IF(R50=43,8)+IF(R50=44,7)+IF(R50=45,6)+IF(R50=46,5)+IF(R50=47,4)+IF(R50=48,3)+IF(R50=49,2)+IF(R50=50,1))</f>
        <v>0</v>
      </c>
      <c r="R50" s="13">
        <v>37</v>
      </c>
      <c r="S50" s="318"/>
      <c r="T50" s="53">
        <f t="shared" ref="T50:T62" si="47">IF(U50&gt;$V$80,0,IF(U50=1,50)+IF(U50=2,49)+IF(U50=3,48)+IF(U50=4,47)+IF(U50=5,46)+IF(U50=6,45)+IF(U50=7,44)+IF(U50=8,43)+IF(U50=9,42)+IF(U50=10,41)+IF(U50=11,40)+IF(U50=12,39)+IF(U50=13,38)+IF(U50=14,37)+IF(U50=15,36)+IF(U50=16,35)+IF(U50=17,34)+IF(U50=18,33)+IF(U50=19,32)+IF(U50=20,31)+IF(U50=21,30)+IF(U50=22,29)+IF(U50=23,28)+IF(U50=24,27)+IF(U50=25,26)+IF(U50=26,25)+IF(U50=27,24)+IF(U50=28,23)+IF(U50=29,22)+IF(U50=30,21)+IF(U50=31,20)+IF(U50=32,19)+IF(U50=33,18)+IF(U50=34,17)+IF(U50=35,16)+IF(U50=36,15)+IF(U50=37,14)+IF(U50=38,13)+IF(U50=39,12)+IF(U50=40,11)+IF(U50=41,10)+IF(U50=42,9)+IF(U50=43,8)+IF(U50=44,7)+IF(U50=45,6)+IF(U50=46,5)+IF(U50=47,4)+IF(U50=48,3)+IF(U50=49,2)+IF(U50=50,1))</f>
        <v>42</v>
      </c>
      <c r="U50" s="13">
        <v>9</v>
      </c>
      <c r="V50" s="318"/>
      <c r="W50" s="53">
        <f t="shared" ref="W50:W62" si="48">IF(X50&gt;$Y$80,0,IF(X50=1,50)+IF(X50=2,49)+IF(X50=3,48)+IF(X50=4,47)+IF(X50=5,46)+IF(X50=6,45)+IF(X50=7,44)+IF(X50=8,43)+IF(X50=9,42)+IF(X50=10,41)+IF(X50=11,40)+IF(X50=12,39)+IF(X50=13,38)+IF(X50=14,37)+IF(X50=15,36)+IF(X50=16,35)+IF(X50=17,34)+IF(X50=18,33)+IF(X50=19,32)+IF(X50=20,31)+IF(X50=21,30)+IF(X50=22,29)+IF(X50=23,28)+IF(X50=24,27)+IF(X50=25,26)+IF(X50=26,25)+IF(X50=27,24)+IF(X50=28,23)+IF(X50=29,22)+IF(X50=30,21)+IF(X50=31,20)+IF(X50=32,19)+IF(X50=33,18)+IF(X50=34,17)+IF(X50=35,16)+IF(X50=36,15)+IF(X50=37,14)+IF(X50=38,13)+IF(X50=39,12)+IF(X50=40,11)+IF(X50=41,10)+IF(X50=42,9)+IF(X50=43,8)+IF(X50=44,7)+IF(X50=45,6)+IF(X50=46,5)+IF(X50=47,4)+IF(X50=48,3)+IF(X50=49,2)+IF(X50=50,1))</f>
        <v>0</v>
      </c>
      <c r="X50" s="13"/>
      <c r="Y50" s="8">
        <f t="shared" ref="Y50" si="49">IF(G50="X",0,H50)+IF(J50="X",0,K50)+IF(M50="X",0,N50)+IF(P50="X",0,Q50)+IF(S50="X",0,T50)+IF(V50="X",0,W50)</f>
        <v>42</v>
      </c>
      <c r="Z50" s="13">
        <f t="shared" ref="Z50" si="50">IF(G50="X",0,I50)+IF(J50="X",0,L50)+IF(M50="X",0,O50)+IF(P50="X",0,R50)+IF(S50="X",0,U50)+IF(V50="X",0,X50)</f>
        <v>122</v>
      </c>
      <c r="AA50" s="8"/>
      <c r="AB50" s="29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</row>
    <row r="51" spans="2:79" s="39" customFormat="1" ht="18" customHeight="1" x14ac:dyDescent="0.25">
      <c r="B51" s="328" t="s">
        <v>91</v>
      </c>
      <c r="C51" s="27" t="s">
        <v>220</v>
      </c>
      <c r="D51" s="7" t="s">
        <v>33</v>
      </c>
      <c r="E51" s="12"/>
      <c r="F51" s="41"/>
      <c r="G51" s="318"/>
      <c r="H51" s="53">
        <f t="shared" si="43"/>
        <v>0</v>
      </c>
      <c r="I51" s="13">
        <v>41</v>
      </c>
      <c r="J51" s="318"/>
      <c r="K51" s="53">
        <f t="shared" si="44"/>
        <v>0</v>
      </c>
      <c r="L51" s="13">
        <v>35</v>
      </c>
      <c r="M51" s="318" t="s">
        <v>140</v>
      </c>
      <c r="N51" s="319">
        <f t="shared" si="45"/>
        <v>0</v>
      </c>
      <c r="O51" s="320">
        <v>43</v>
      </c>
      <c r="P51" s="318"/>
      <c r="Q51" s="53">
        <f t="shared" si="46"/>
        <v>0</v>
      </c>
      <c r="R51" s="13">
        <v>37</v>
      </c>
      <c r="S51" s="318"/>
      <c r="T51" s="53">
        <f t="shared" si="47"/>
        <v>41</v>
      </c>
      <c r="U51" s="13">
        <v>10</v>
      </c>
      <c r="V51" s="318"/>
      <c r="W51" s="53">
        <f t="shared" si="48"/>
        <v>0</v>
      </c>
      <c r="X51" s="13"/>
      <c r="Y51" s="8">
        <f t="shared" ref="Y51:Y60" si="51">IF(G51="X",0,H51)+IF(J51="X",0,K51)+IF(M51="X",0,N51)+IF(P51="X",0,Q51)+IF(S51="X",0,T51)+IF(V51="X",0,W51)</f>
        <v>41</v>
      </c>
      <c r="Z51" s="13">
        <f t="shared" ref="Z51:Z60" si="52">IF(G51="X",0,I51)+IF(J51="X",0,L51)+IF(M51="X",0,O51)+IF(P51="X",0,R51)+IF(S51="X",0,U51)+IF(V51="X",0,X51)</f>
        <v>123</v>
      </c>
      <c r="AA51" s="13"/>
      <c r="AB51" s="29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</row>
    <row r="52" spans="2:79" ht="18" customHeight="1" x14ac:dyDescent="0.25">
      <c r="B52" s="328" t="s">
        <v>92</v>
      </c>
      <c r="C52" s="27" t="s">
        <v>205</v>
      </c>
      <c r="D52" s="27" t="s">
        <v>206</v>
      </c>
      <c r="E52" s="10"/>
      <c r="F52" s="41">
        <v>1184</v>
      </c>
      <c r="G52" s="318" t="s">
        <v>140</v>
      </c>
      <c r="H52" s="319">
        <f t="shared" si="43"/>
        <v>0</v>
      </c>
      <c r="I52" s="320">
        <v>41</v>
      </c>
      <c r="J52" s="318"/>
      <c r="K52" s="53">
        <f t="shared" si="44"/>
        <v>0</v>
      </c>
      <c r="L52" s="13">
        <v>35</v>
      </c>
      <c r="M52" s="318"/>
      <c r="N52" s="53">
        <f t="shared" si="45"/>
        <v>28</v>
      </c>
      <c r="O52" s="13">
        <v>23</v>
      </c>
      <c r="P52" s="318"/>
      <c r="Q52" s="53">
        <f t="shared" si="46"/>
        <v>0</v>
      </c>
      <c r="R52" s="13">
        <v>37</v>
      </c>
      <c r="S52" s="318"/>
      <c r="T52" s="53">
        <f t="shared" si="47"/>
        <v>0</v>
      </c>
      <c r="U52" s="13">
        <v>39</v>
      </c>
      <c r="V52" s="318"/>
      <c r="W52" s="53">
        <f t="shared" si="48"/>
        <v>0</v>
      </c>
      <c r="X52" s="13"/>
      <c r="Y52" s="8">
        <f t="shared" si="51"/>
        <v>28</v>
      </c>
      <c r="Z52" s="13">
        <f t="shared" si="52"/>
        <v>134</v>
      </c>
      <c r="AA52" s="8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</row>
    <row r="53" spans="2:79" ht="18" customHeight="1" x14ac:dyDescent="0.25">
      <c r="B53" s="328" t="s">
        <v>93</v>
      </c>
      <c r="C53" s="27" t="s">
        <v>202</v>
      </c>
      <c r="D53" s="27" t="s">
        <v>203</v>
      </c>
      <c r="E53" s="10"/>
      <c r="F53" s="41">
        <v>1387</v>
      </c>
      <c r="G53" s="318" t="s">
        <v>140</v>
      </c>
      <c r="H53" s="319">
        <f t="shared" si="43"/>
        <v>0</v>
      </c>
      <c r="I53" s="320">
        <v>41</v>
      </c>
      <c r="J53" s="318"/>
      <c r="K53" s="53">
        <f t="shared" si="44"/>
        <v>0</v>
      </c>
      <c r="L53" s="13">
        <v>35</v>
      </c>
      <c r="M53" s="318"/>
      <c r="N53" s="53">
        <f t="shared" si="45"/>
        <v>40</v>
      </c>
      <c r="O53" s="13">
        <v>11</v>
      </c>
      <c r="P53" s="318"/>
      <c r="Q53" s="53">
        <f t="shared" si="46"/>
        <v>0</v>
      </c>
      <c r="R53" s="13">
        <v>37</v>
      </c>
      <c r="S53" s="318"/>
      <c r="T53" s="53">
        <f t="shared" si="47"/>
        <v>0</v>
      </c>
      <c r="U53" s="13">
        <v>39</v>
      </c>
      <c r="V53" s="318"/>
      <c r="W53" s="53">
        <f t="shared" si="48"/>
        <v>0</v>
      </c>
      <c r="X53" s="13"/>
      <c r="Y53" s="8">
        <f t="shared" si="51"/>
        <v>40</v>
      </c>
      <c r="Z53" s="13">
        <f t="shared" si="52"/>
        <v>122</v>
      </c>
      <c r="AA53" s="13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</row>
    <row r="54" spans="2:79" ht="18" customHeight="1" x14ac:dyDescent="0.25">
      <c r="B54" s="328" t="s">
        <v>94</v>
      </c>
      <c r="C54" s="28" t="s">
        <v>191</v>
      </c>
      <c r="D54" s="28" t="s">
        <v>6</v>
      </c>
      <c r="E54" s="11"/>
      <c r="F54" s="41">
        <v>1075</v>
      </c>
      <c r="G54" s="318" t="s">
        <v>140</v>
      </c>
      <c r="H54" s="319">
        <f t="shared" si="43"/>
        <v>0</v>
      </c>
      <c r="I54" s="320">
        <v>41</v>
      </c>
      <c r="J54" s="318"/>
      <c r="K54" s="53">
        <f t="shared" si="44"/>
        <v>27</v>
      </c>
      <c r="L54" s="13">
        <v>24</v>
      </c>
      <c r="M54" s="318"/>
      <c r="N54" s="53">
        <f t="shared" si="45"/>
        <v>12</v>
      </c>
      <c r="O54" s="13">
        <v>39</v>
      </c>
      <c r="P54" s="318"/>
      <c r="Q54" s="53">
        <f t="shared" si="46"/>
        <v>0</v>
      </c>
      <c r="R54" s="13">
        <v>37</v>
      </c>
      <c r="S54" s="318"/>
      <c r="T54" s="53">
        <f t="shared" si="47"/>
        <v>0</v>
      </c>
      <c r="U54" s="13">
        <v>39</v>
      </c>
      <c r="V54" s="318"/>
      <c r="W54" s="53">
        <f t="shared" si="48"/>
        <v>0</v>
      </c>
      <c r="X54" s="13"/>
      <c r="Y54" s="8">
        <f t="shared" si="51"/>
        <v>39</v>
      </c>
      <c r="Z54" s="13">
        <f t="shared" si="52"/>
        <v>139</v>
      </c>
      <c r="AA54" s="8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</row>
    <row r="55" spans="2:79" s="39" customFormat="1" ht="18" customHeight="1" x14ac:dyDescent="0.25">
      <c r="B55" s="328" t="s">
        <v>95</v>
      </c>
      <c r="C55" s="27" t="s">
        <v>213</v>
      </c>
      <c r="D55" s="7" t="s">
        <v>33</v>
      </c>
      <c r="E55" s="10"/>
      <c r="F55" s="41"/>
      <c r="G55" s="318"/>
      <c r="H55" s="53">
        <f t="shared" si="43"/>
        <v>0</v>
      </c>
      <c r="I55" s="13">
        <v>41</v>
      </c>
      <c r="J55" s="318"/>
      <c r="K55" s="53">
        <f t="shared" si="44"/>
        <v>0</v>
      </c>
      <c r="L55" s="13">
        <v>35</v>
      </c>
      <c r="M55" s="318" t="s">
        <v>140</v>
      </c>
      <c r="N55" s="319">
        <f t="shared" si="45"/>
        <v>0</v>
      </c>
      <c r="O55" s="320">
        <v>43</v>
      </c>
      <c r="P55" s="318"/>
      <c r="Q55" s="53">
        <f t="shared" si="46"/>
        <v>37</v>
      </c>
      <c r="R55" s="13">
        <v>14</v>
      </c>
      <c r="S55" s="318"/>
      <c r="T55" s="53">
        <f t="shared" si="47"/>
        <v>0</v>
      </c>
      <c r="U55" s="13">
        <v>39</v>
      </c>
      <c r="V55" s="318"/>
      <c r="W55" s="53">
        <f t="shared" si="48"/>
        <v>0</v>
      </c>
      <c r="X55" s="13"/>
      <c r="Y55" s="8">
        <f t="shared" si="51"/>
        <v>37</v>
      </c>
      <c r="Z55" s="13">
        <f t="shared" si="52"/>
        <v>129</v>
      </c>
      <c r="AA55" s="13"/>
      <c r="AB55" s="29"/>
      <c r="AC55" s="14"/>
      <c r="AD55" s="14"/>
      <c r="AE55" s="30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</row>
    <row r="56" spans="2:79" s="39" customFormat="1" ht="18" customHeight="1" x14ac:dyDescent="0.25">
      <c r="B56" s="328" t="s">
        <v>96</v>
      </c>
      <c r="C56" s="27" t="s">
        <v>221</v>
      </c>
      <c r="D56" s="42" t="s">
        <v>222</v>
      </c>
      <c r="E56" s="9"/>
      <c r="F56" s="41"/>
      <c r="G56" s="318"/>
      <c r="H56" s="53">
        <f t="shared" si="43"/>
        <v>0</v>
      </c>
      <c r="I56" s="13">
        <v>41</v>
      </c>
      <c r="J56" s="318"/>
      <c r="K56" s="53">
        <f t="shared" si="44"/>
        <v>0</v>
      </c>
      <c r="L56" s="13">
        <v>35</v>
      </c>
      <c r="M56" s="318" t="s">
        <v>140</v>
      </c>
      <c r="N56" s="319">
        <f t="shared" si="45"/>
        <v>0</v>
      </c>
      <c r="O56" s="320">
        <v>43</v>
      </c>
      <c r="P56" s="318"/>
      <c r="Q56" s="53">
        <f t="shared" si="46"/>
        <v>0</v>
      </c>
      <c r="R56" s="13">
        <v>37</v>
      </c>
      <c r="S56" s="318"/>
      <c r="T56" s="53">
        <f t="shared" si="47"/>
        <v>34</v>
      </c>
      <c r="U56" s="13">
        <v>17</v>
      </c>
      <c r="V56" s="318"/>
      <c r="W56" s="53">
        <f t="shared" si="48"/>
        <v>0</v>
      </c>
      <c r="X56" s="13"/>
      <c r="Y56" s="8">
        <f t="shared" si="51"/>
        <v>34</v>
      </c>
      <c r="Z56" s="13">
        <f t="shared" si="52"/>
        <v>130</v>
      </c>
      <c r="AA56" s="8"/>
      <c r="AB56" s="29"/>
      <c r="AC56" s="14"/>
      <c r="AD56" s="14"/>
      <c r="AE56" s="30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</row>
    <row r="57" spans="2:79" s="39" customFormat="1" ht="18" customHeight="1" x14ac:dyDescent="0.25">
      <c r="B57" s="328" t="s">
        <v>97</v>
      </c>
      <c r="C57" s="27" t="s">
        <v>32</v>
      </c>
      <c r="D57" s="42" t="s">
        <v>6</v>
      </c>
      <c r="E57" s="10" t="s">
        <v>104</v>
      </c>
      <c r="F57" s="41">
        <v>1453</v>
      </c>
      <c r="G57" s="318"/>
      <c r="H57" s="53">
        <f t="shared" si="43"/>
        <v>28</v>
      </c>
      <c r="I57" s="13">
        <v>23</v>
      </c>
      <c r="J57" s="318"/>
      <c r="K57" s="53">
        <f t="shared" si="44"/>
        <v>0</v>
      </c>
      <c r="L57" s="13">
        <v>35</v>
      </c>
      <c r="M57" s="318" t="s">
        <v>140</v>
      </c>
      <c r="N57" s="319">
        <f t="shared" si="45"/>
        <v>0</v>
      </c>
      <c r="O57" s="320">
        <v>43</v>
      </c>
      <c r="P57" s="318"/>
      <c r="Q57" s="53">
        <f t="shared" si="46"/>
        <v>0</v>
      </c>
      <c r="R57" s="13">
        <v>37</v>
      </c>
      <c r="S57" s="318"/>
      <c r="T57" s="53">
        <f t="shared" si="47"/>
        <v>0</v>
      </c>
      <c r="U57" s="13">
        <v>39</v>
      </c>
      <c r="V57" s="318"/>
      <c r="W57" s="53">
        <f t="shared" si="48"/>
        <v>0</v>
      </c>
      <c r="X57" s="13"/>
      <c r="Y57" s="8">
        <f t="shared" si="51"/>
        <v>28</v>
      </c>
      <c r="Z57" s="13">
        <f t="shared" si="52"/>
        <v>134</v>
      </c>
      <c r="AA57" s="8"/>
      <c r="AB57" s="29"/>
      <c r="AC57" s="14"/>
      <c r="AD57" s="14"/>
      <c r="AE57" s="30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</row>
    <row r="58" spans="2:79" s="39" customFormat="1" ht="18" customHeight="1" x14ac:dyDescent="0.25">
      <c r="B58" s="328" t="s">
        <v>98</v>
      </c>
      <c r="C58" s="27" t="s">
        <v>103</v>
      </c>
      <c r="D58" s="28" t="s">
        <v>33</v>
      </c>
      <c r="E58" s="11"/>
      <c r="F58" s="41">
        <v>1198</v>
      </c>
      <c r="G58" s="318"/>
      <c r="H58" s="53">
        <f t="shared" si="43"/>
        <v>27</v>
      </c>
      <c r="I58" s="13">
        <v>24</v>
      </c>
      <c r="J58" s="318"/>
      <c r="K58" s="53">
        <f t="shared" si="44"/>
        <v>0</v>
      </c>
      <c r="L58" s="13">
        <v>35</v>
      </c>
      <c r="M58" s="318" t="s">
        <v>140</v>
      </c>
      <c r="N58" s="319">
        <f t="shared" si="45"/>
        <v>0</v>
      </c>
      <c r="O58" s="320">
        <v>43</v>
      </c>
      <c r="P58" s="318"/>
      <c r="Q58" s="53">
        <f t="shared" si="46"/>
        <v>0</v>
      </c>
      <c r="R58" s="13">
        <v>37</v>
      </c>
      <c r="S58" s="318"/>
      <c r="T58" s="53">
        <f t="shared" si="47"/>
        <v>0</v>
      </c>
      <c r="U58" s="13">
        <v>39</v>
      </c>
      <c r="V58" s="318"/>
      <c r="W58" s="53">
        <f t="shared" si="48"/>
        <v>0</v>
      </c>
      <c r="X58" s="13"/>
      <c r="Y58" s="8">
        <f t="shared" si="51"/>
        <v>27</v>
      </c>
      <c r="Z58" s="13">
        <f t="shared" si="52"/>
        <v>135</v>
      </c>
      <c r="AA58" s="8"/>
      <c r="AB58" s="29"/>
      <c r="AC58" s="14"/>
      <c r="AD58" s="14"/>
      <c r="AE58" s="30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</row>
    <row r="59" spans="2:79" s="39" customFormat="1" ht="18" customHeight="1" x14ac:dyDescent="0.25">
      <c r="B59" s="328" t="s">
        <v>99</v>
      </c>
      <c r="C59" s="27" t="s">
        <v>201</v>
      </c>
      <c r="D59" s="28" t="s">
        <v>37</v>
      </c>
      <c r="E59" s="41" t="s">
        <v>104</v>
      </c>
      <c r="F59" s="41">
        <v>1379</v>
      </c>
      <c r="G59" s="318" t="s">
        <v>140</v>
      </c>
      <c r="H59" s="319">
        <f t="shared" si="43"/>
        <v>0</v>
      </c>
      <c r="I59" s="320">
        <v>41</v>
      </c>
      <c r="J59" s="318"/>
      <c r="K59" s="53">
        <f t="shared" si="44"/>
        <v>0</v>
      </c>
      <c r="L59" s="13">
        <v>35</v>
      </c>
      <c r="M59" s="318"/>
      <c r="N59" s="53">
        <f t="shared" si="45"/>
        <v>26</v>
      </c>
      <c r="O59" s="13">
        <v>25</v>
      </c>
      <c r="P59" s="318"/>
      <c r="Q59" s="53">
        <f t="shared" si="46"/>
        <v>0</v>
      </c>
      <c r="R59" s="13">
        <v>37</v>
      </c>
      <c r="S59" s="318"/>
      <c r="T59" s="53">
        <f t="shared" si="47"/>
        <v>0</v>
      </c>
      <c r="U59" s="13">
        <v>39</v>
      </c>
      <c r="V59" s="318"/>
      <c r="W59" s="53">
        <f t="shared" si="48"/>
        <v>0</v>
      </c>
      <c r="X59" s="13"/>
      <c r="Y59" s="8">
        <f t="shared" si="51"/>
        <v>26</v>
      </c>
      <c r="Z59" s="13">
        <f t="shared" si="52"/>
        <v>136</v>
      </c>
      <c r="AA59" s="8"/>
      <c r="AB59" s="29"/>
      <c r="AC59" s="14"/>
      <c r="AD59" s="14"/>
      <c r="AE59" s="30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</row>
    <row r="60" spans="2:79" s="39" customFormat="1" ht="18" customHeight="1" x14ac:dyDescent="0.25">
      <c r="B60" s="328" t="s">
        <v>100</v>
      </c>
      <c r="C60" s="27" t="s">
        <v>223</v>
      </c>
      <c r="D60" s="7" t="s">
        <v>33</v>
      </c>
      <c r="E60" s="10"/>
      <c r="F60" s="41"/>
      <c r="G60" s="318"/>
      <c r="H60" s="53">
        <f t="shared" si="43"/>
        <v>0</v>
      </c>
      <c r="I60" s="13">
        <v>41</v>
      </c>
      <c r="J60" s="318"/>
      <c r="K60" s="53">
        <f t="shared" si="44"/>
        <v>0</v>
      </c>
      <c r="L60" s="13">
        <v>35</v>
      </c>
      <c r="M60" s="318" t="s">
        <v>140</v>
      </c>
      <c r="N60" s="319">
        <f t="shared" si="45"/>
        <v>0</v>
      </c>
      <c r="O60" s="320">
        <v>43</v>
      </c>
      <c r="P60" s="318"/>
      <c r="Q60" s="53">
        <f t="shared" si="46"/>
        <v>0</v>
      </c>
      <c r="R60" s="13">
        <v>37</v>
      </c>
      <c r="S60" s="318"/>
      <c r="T60" s="53">
        <f t="shared" si="47"/>
        <v>21</v>
      </c>
      <c r="U60" s="13">
        <v>30</v>
      </c>
      <c r="V60" s="318"/>
      <c r="W60" s="53">
        <f t="shared" si="48"/>
        <v>0</v>
      </c>
      <c r="X60" s="13"/>
      <c r="Y60" s="8">
        <f t="shared" si="51"/>
        <v>21</v>
      </c>
      <c r="Z60" s="13">
        <f t="shared" si="52"/>
        <v>143</v>
      </c>
      <c r="AA60" s="8"/>
      <c r="AB60" s="29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</row>
    <row r="61" spans="2:79" ht="18" customHeight="1" x14ac:dyDescent="0.25">
      <c r="B61" s="328" t="s">
        <v>101</v>
      </c>
      <c r="C61" s="27" t="s">
        <v>227</v>
      </c>
      <c r="D61" s="42" t="s">
        <v>6</v>
      </c>
      <c r="E61" s="10"/>
      <c r="F61" s="41"/>
      <c r="G61" s="318"/>
      <c r="H61" s="53">
        <f t="shared" si="43"/>
        <v>0</v>
      </c>
      <c r="I61" s="13">
        <v>41</v>
      </c>
      <c r="J61" s="318"/>
      <c r="K61" s="53">
        <f t="shared" si="44"/>
        <v>0</v>
      </c>
      <c r="L61" s="13">
        <v>35</v>
      </c>
      <c r="M61" s="318" t="s">
        <v>140</v>
      </c>
      <c r="N61" s="319">
        <f t="shared" si="45"/>
        <v>0</v>
      </c>
      <c r="O61" s="320">
        <v>43</v>
      </c>
      <c r="P61" s="318"/>
      <c r="Q61" s="53">
        <f t="shared" si="46"/>
        <v>0</v>
      </c>
      <c r="R61" s="13">
        <v>37</v>
      </c>
      <c r="S61" s="318"/>
      <c r="T61" s="53">
        <f t="shared" si="47"/>
        <v>20</v>
      </c>
      <c r="U61" s="13">
        <v>31</v>
      </c>
      <c r="V61" s="318"/>
      <c r="W61" s="53">
        <f t="shared" si="48"/>
        <v>0</v>
      </c>
      <c r="X61" s="13"/>
      <c r="Y61" s="8">
        <f t="shared" ref="Y61" si="53">IF(G61="X",0,H61)+IF(J61="X",0,K61)+IF(M61="X",0,N61)+IF(P61="X",0,Q61)+IF(S61="X",0,T61)+IF(V61="X",0,W61)</f>
        <v>20</v>
      </c>
      <c r="Z61" s="13">
        <f t="shared" ref="Z61" si="54">IF(G61="X",0,I61)+IF(J61="X",0,L61)+IF(M61="X",0,O61)+IF(P61="X",0,R61)+IF(S61="X",0,U61)+IF(V61="X",0,X61)</f>
        <v>144</v>
      </c>
      <c r="AA61" s="8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</row>
    <row r="62" spans="2:79" ht="18" customHeight="1" x14ac:dyDescent="0.25">
      <c r="B62" s="328" t="s">
        <v>102</v>
      </c>
      <c r="C62" s="27" t="s">
        <v>218</v>
      </c>
      <c r="D62" s="7" t="s">
        <v>33</v>
      </c>
      <c r="E62" s="10"/>
      <c r="F62" s="41">
        <v>1000</v>
      </c>
      <c r="G62" s="318"/>
      <c r="H62" s="53">
        <f t="shared" si="43"/>
        <v>0</v>
      </c>
      <c r="I62" s="13">
        <v>41</v>
      </c>
      <c r="J62" s="318"/>
      <c r="K62" s="53">
        <f t="shared" si="44"/>
        <v>0</v>
      </c>
      <c r="L62" s="13">
        <v>35</v>
      </c>
      <c r="M62" s="318" t="s">
        <v>140</v>
      </c>
      <c r="N62" s="319">
        <f t="shared" si="45"/>
        <v>0</v>
      </c>
      <c r="O62" s="320">
        <v>43</v>
      </c>
      <c r="P62" s="318"/>
      <c r="Q62" s="53">
        <f t="shared" si="46"/>
        <v>15</v>
      </c>
      <c r="R62" s="13">
        <v>36</v>
      </c>
      <c r="S62" s="318"/>
      <c r="T62" s="53">
        <f t="shared" si="47"/>
        <v>0</v>
      </c>
      <c r="U62" s="13">
        <v>39</v>
      </c>
      <c r="V62" s="318"/>
      <c r="W62" s="53">
        <f t="shared" si="48"/>
        <v>0</v>
      </c>
      <c r="X62" s="13"/>
      <c r="Y62" s="8">
        <f>IF(G62="X",0,H62)+IF(J62="X",0,K62)+IF(M62="X",0,N62)+IF(P62="X",0,Q62)+IF(S62="X",0,T62)+IF(V62="X",0,W62)</f>
        <v>15</v>
      </c>
      <c r="Z62" s="13">
        <f>IF(G62="X",0,I62)+IF(J62="X",0,L62)+IF(M62="X",0,O62)+IF(P62="X",0,R62)+IF(S62="X",0,U62)+IF(V62="X",0,X62)</f>
        <v>151</v>
      </c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</row>
    <row r="63" spans="2:79" ht="18" customHeight="1" x14ac:dyDescent="0.25">
      <c r="B63" s="328" t="s">
        <v>224</v>
      </c>
      <c r="C63" s="27" t="s">
        <v>207</v>
      </c>
      <c r="D63" s="27" t="s">
        <v>33</v>
      </c>
      <c r="E63" s="10"/>
      <c r="F63" s="41">
        <v>1018</v>
      </c>
      <c r="G63" s="318" t="s">
        <v>140</v>
      </c>
      <c r="H63" s="319">
        <f t="shared" ref="H63" si="55">IF(I63&gt;$J$80,0,IF(I63=1,50)+IF(I63=2,49)+IF(I63=3,48)+IF(I63=4,47)+IF(I63=5,46)+IF(I63=6,45)+IF(I63=7,44)+IF(I63=8,43)+IF(I63=9,42)+IF(I63=10,41)+IF(I63=11,40)+IF(I63=12,39)+IF(I63=13,38)+IF(I63=14,37)+IF(I63=15,36)+IF(I63=16,35)+IF(I63=17,34)+IF(I63=18,33)+IF(I63=19,32)+IF(I63=20,31)+IF(I63=21,30)+IF(I63=22,29)+IF(I63=23,28)+IF(I63=24,27)+IF(I63=25,26)+IF(I63=26,25)+IF(I63=27,24)+IF(I63=28,23)+IF(I63=29,22)+IF(I63=30,21)+IF(I63=31,20)+IF(I63=32,19)+IF(I63=33,18)+IF(I63=34,17)+IF(I63=35,16)+IF(I63=36,15)+IF(I63=37,14)+IF(I63=38,13)+IF(I63=39,12)+IF(I63=40,11)+IF(I63=41,10)+IF(I63=42,9)+IF(I63=43,8)+IF(I63=44,7)+IF(I63=45,6)+IF(I63=46,5)+IF(I63=47,4)+IF(I63=48,3)+IF(I63=49,2)+IF(I63=50,1))</f>
        <v>0</v>
      </c>
      <c r="I63" s="320">
        <v>41</v>
      </c>
      <c r="J63" s="318"/>
      <c r="K63" s="53">
        <f t="shared" ref="K63" si="56">IF(L63&gt;$M$80,0,IF(L63=1,50)+IF(L63=2,49)+IF(L63=3,48)+IF(L63=4,47)+IF(L63=5,46)+IF(L63=6,45)+IF(L63=7,44)+IF(L63=8,43)+IF(L63=9,42)+IF(L63=10,41)+IF(L63=11,40)+IF(L63=12,39)+IF(L63=13,38)+IF(L63=14,37)+IF(L63=15,36)+IF(L63=16,35)+IF(L63=17,34)+IF(L63=18,33)+IF(L63=19,32)+IF(L63=20,31)+IF(L63=21,30)+IF(L63=22,29)+IF(L63=23,28)+IF(L63=24,27)+IF(L63=25,26)+IF(L63=26,25)+IF(L63=27,24)+IF(L63=28,23)+IF(L63=29,22)+IF(L63=30,21)+IF(L63=31,20)+IF(L63=32,19)+IF(L63=33,18)+IF(L63=34,17)+IF(L63=35,16)+IF(L63=36,15)+IF(L63=37,14)+IF(L63=38,13)+IF(L63=39,12)+IF(L63=40,11)+IF(L63=41,10)+IF(L63=42,9)+IF(L63=43,8)+IF(L63=44,7)+IF(L63=45,6)+IF(L63=46,5)+IF(L63=47,4)+IF(L63=48,3)+IF(L63=49,2)+IF(L63=50,1))</f>
        <v>0</v>
      </c>
      <c r="L63" s="13">
        <v>35</v>
      </c>
      <c r="M63" s="318"/>
      <c r="N63" s="53">
        <f t="shared" ref="N63" si="57">IF(O63&gt;$P$80,0,IF(O63=1,50)+IF(O63=2,49)+IF(O63=3,48)+IF(O63=4,47)+IF(O63=5,46)+IF(O63=6,45)+IF(O63=7,44)+IF(O63=8,43)+IF(O63=9,42)+IF(O63=10,41)+IF(O63=11,40)+IF(O63=12,39)+IF(O63=13,38)+IF(O63=14,37)+IF(O63=15,36)+IF(O63=16,35)+IF(O63=17,34)+IF(O63=18,33)+IF(O63=19,32)+IF(O63=20,31)+IF(O63=21,30)+IF(O63=22,29)+IF(O63=23,28)+IF(O63=24,27)+IF(O63=25,26)+IF(O63=26,25)+IF(O63=27,24)+IF(O63=28,23)+IF(O63=29,22)+IF(O63=30,21)+IF(O63=31,20)+IF(O63=32,19)+IF(O63=33,18)+IF(O63=34,17)+IF(O63=35,16)+IF(O63=36,15)+IF(O63=37,14)+IF(O63=38,13)+IF(O63=39,12)+IF(O63=40,11)+IF(O63=41,10)+IF(O63=42,9)+IF(O63=43,8)+IF(O63=44,7)+IF(O63=45,6)+IF(O63=46,5)+IF(O63=47,4)+IF(O63=48,3)+IF(O63=49,2)+IF(O63=50,1))</f>
        <v>14</v>
      </c>
      <c r="O63" s="13">
        <v>37</v>
      </c>
      <c r="P63" s="318"/>
      <c r="Q63" s="53">
        <f t="shared" ref="Q63" si="58">IF(R63&gt;$S$80,0,IF(R63=1,50)+IF(R63=2,49)+IF(R63=3,48)+IF(R63=4,47)+IF(R63=5,46)+IF(R63=6,45)+IF(R63=7,44)+IF(R63=8,43)+IF(R63=9,42)+IF(R63=10,41)+IF(R63=11,40)+IF(R63=12,39)+IF(R63=13,38)+IF(R63=14,37)+IF(R63=15,36)+IF(R63=16,35)+IF(R63=17,34)+IF(R63=18,33)+IF(R63=19,32)+IF(R63=20,31)+IF(R63=21,30)+IF(R63=22,29)+IF(R63=23,28)+IF(R63=24,27)+IF(R63=25,26)+IF(R63=26,25)+IF(R63=27,24)+IF(R63=28,23)+IF(R63=29,22)+IF(R63=30,21)+IF(R63=31,20)+IF(R63=32,19)+IF(R63=33,18)+IF(R63=34,17)+IF(R63=35,16)+IF(R63=36,15)+IF(R63=37,14)+IF(R63=38,13)+IF(R63=39,12)+IF(R63=40,11)+IF(R63=41,10)+IF(R63=42,9)+IF(R63=43,8)+IF(R63=44,7)+IF(R63=45,6)+IF(R63=46,5)+IF(R63=47,4)+IF(R63=48,3)+IF(R63=49,2)+IF(R63=50,1))</f>
        <v>0</v>
      </c>
      <c r="R63" s="13">
        <v>37</v>
      </c>
      <c r="S63" s="318"/>
      <c r="T63" s="53">
        <f t="shared" ref="T63" si="59">IF(U63&gt;$V$80,0,IF(U63=1,50)+IF(U63=2,49)+IF(U63=3,48)+IF(U63=4,47)+IF(U63=5,46)+IF(U63=6,45)+IF(U63=7,44)+IF(U63=8,43)+IF(U63=9,42)+IF(U63=10,41)+IF(U63=11,40)+IF(U63=12,39)+IF(U63=13,38)+IF(U63=14,37)+IF(U63=15,36)+IF(U63=16,35)+IF(U63=17,34)+IF(U63=18,33)+IF(U63=19,32)+IF(U63=20,31)+IF(U63=21,30)+IF(U63=22,29)+IF(U63=23,28)+IF(U63=24,27)+IF(U63=25,26)+IF(U63=26,25)+IF(U63=27,24)+IF(U63=28,23)+IF(U63=29,22)+IF(U63=30,21)+IF(U63=31,20)+IF(U63=32,19)+IF(U63=33,18)+IF(U63=34,17)+IF(U63=35,16)+IF(U63=36,15)+IF(U63=37,14)+IF(U63=38,13)+IF(U63=39,12)+IF(U63=40,11)+IF(U63=41,10)+IF(U63=42,9)+IF(U63=43,8)+IF(U63=44,7)+IF(U63=45,6)+IF(U63=46,5)+IF(U63=47,4)+IF(U63=48,3)+IF(U63=49,2)+IF(U63=50,1))</f>
        <v>0</v>
      </c>
      <c r="U63" s="13">
        <v>39</v>
      </c>
      <c r="V63" s="318"/>
      <c r="W63" s="53">
        <f t="shared" ref="W63" si="60">IF(X63&gt;$Y$80,0,IF(X63=1,50)+IF(X63=2,49)+IF(X63=3,48)+IF(X63=4,47)+IF(X63=5,46)+IF(X63=6,45)+IF(X63=7,44)+IF(X63=8,43)+IF(X63=9,42)+IF(X63=10,41)+IF(X63=11,40)+IF(X63=12,39)+IF(X63=13,38)+IF(X63=14,37)+IF(X63=15,36)+IF(X63=16,35)+IF(X63=17,34)+IF(X63=18,33)+IF(X63=19,32)+IF(X63=20,31)+IF(X63=21,30)+IF(X63=22,29)+IF(X63=23,28)+IF(X63=24,27)+IF(X63=25,26)+IF(X63=26,25)+IF(X63=27,24)+IF(X63=28,23)+IF(X63=29,22)+IF(X63=30,21)+IF(X63=31,20)+IF(X63=32,19)+IF(X63=33,18)+IF(X63=34,17)+IF(X63=35,16)+IF(X63=36,15)+IF(X63=37,14)+IF(X63=38,13)+IF(X63=39,12)+IF(X63=40,11)+IF(X63=41,10)+IF(X63=42,9)+IF(X63=43,8)+IF(X63=44,7)+IF(X63=45,6)+IF(X63=46,5)+IF(X63=47,4)+IF(X63=48,3)+IF(X63=49,2)+IF(X63=50,1))</f>
        <v>0</v>
      </c>
      <c r="X63" s="13"/>
      <c r="Y63" s="8">
        <f t="shared" ref="Y63" si="61">IF(G63="X",0,H63)+IF(J63="X",0,K63)+IF(M63="X",0,N63)+IF(P63="X",0,Q63)+IF(S63="X",0,T63)+IF(V63="X",0,W63)</f>
        <v>14</v>
      </c>
      <c r="Z63" s="13">
        <f>IF(G63="X",0,I63)+IF(J63="X",0,L63)+IF(M63="X",0,O63)+IF(P63="X",0,R63)+IF(S63="X",0,U63)+IF(V63="X",0,X63)</f>
        <v>148</v>
      </c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</row>
    <row r="64" spans="2:79" ht="18" customHeight="1" x14ac:dyDescent="0.25">
      <c r="B64" s="328" t="s">
        <v>226</v>
      </c>
      <c r="C64" s="342" t="s">
        <v>225</v>
      </c>
      <c r="D64" s="343" t="s">
        <v>7</v>
      </c>
      <c r="E64" s="344"/>
      <c r="F64" s="345"/>
      <c r="G64" s="346"/>
      <c r="H64" s="347">
        <f>IF(I64&gt;$J$80,0,IF(I64=1,50)+IF(I64=2,49)+IF(I64=3,48)+IF(I64=4,47)+IF(I64=5,46)+IF(I64=6,45)+IF(I64=7,44)+IF(I64=8,43)+IF(I64=9,42)+IF(I64=10,41)+IF(I64=11,40)+IF(I64=12,39)+IF(I64=13,38)+IF(I64=14,37)+IF(I64=15,36)+IF(I64=16,35)+IF(I64=17,34)+IF(I64=18,33)+IF(I64=19,32)+IF(I64=20,31)+IF(I64=21,30)+IF(I64=22,29)+IF(I64=23,28)+IF(I64=24,27)+IF(I64=25,26)+IF(I64=26,25)+IF(I64=27,24)+IF(I64=28,23)+IF(I64=29,22)+IF(I64=30,21)+IF(I64=31,20)+IF(I64=32,19)+IF(I64=33,18)+IF(I64=34,17)+IF(I64=35,16)+IF(I64=36,15)+IF(I64=37,14)+IF(I64=38,13)+IF(I64=39,12)+IF(I64=40,11)+IF(I64=41,10)+IF(I64=42,9)+IF(I64=43,8)+IF(I64=44,7)+IF(I64=45,6)+IF(I64=46,5)+IF(I64=47,4)+IF(I64=48,3)+IF(I64=49,2)+IF(I64=50,1))</f>
        <v>0</v>
      </c>
      <c r="I64" s="348">
        <v>41</v>
      </c>
      <c r="J64" s="346"/>
      <c r="K64" s="347">
        <f>IF(L64&gt;$M$80,0,IF(L64=1,50)+IF(L64=2,49)+IF(L64=3,48)+IF(L64=4,47)+IF(L64=5,46)+IF(L64=6,45)+IF(L64=7,44)+IF(L64=8,43)+IF(L64=9,42)+IF(L64=10,41)+IF(L64=11,40)+IF(L64=12,39)+IF(L64=13,38)+IF(L64=14,37)+IF(L64=15,36)+IF(L64=16,35)+IF(L64=17,34)+IF(L64=18,33)+IF(L64=19,32)+IF(L64=20,31)+IF(L64=21,30)+IF(L64=22,29)+IF(L64=23,28)+IF(L64=24,27)+IF(L64=25,26)+IF(L64=26,25)+IF(L64=27,24)+IF(L64=28,23)+IF(L64=29,22)+IF(L64=30,21)+IF(L64=31,20)+IF(L64=32,19)+IF(L64=33,18)+IF(L64=34,17)+IF(L64=35,16)+IF(L64=36,15)+IF(L64=37,14)+IF(L64=38,13)+IF(L64=39,12)+IF(L64=40,11)+IF(L64=41,10)+IF(L64=42,9)+IF(L64=43,8)+IF(L64=44,7)+IF(L64=45,6)+IF(L64=46,5)+IF(L64=47,4)+IF(L64=48,3)+IF(L64=49,2)+IF(L64=50,1))</f>
        <v>0</v>
      </c>
      <c r="L64" s="348">
        <v>35</v>
      </c>
      <c r="M64" s="346" t="s">
        <v>140</v>
      </c>
      <c r="N64" s="417">
        <f>IF(O64&gt;$P$80,0,IF(O64=1,50)+IF(O64=2,49)+IF(O64=3,48)+IF(O64=4,47)+IF(O64=5,46)+IF(O64=6,45)+IF(O64=7,44)+IF(O64=8,43)+IF(O64=9,42)+IF(O64=10,41)+IF(O64=11,40)+IF(O64=12,39)+IF(O64=13,38)+IF(O64=14,37)+IF(O64=15,36)+IF(O64=16,35)+IF(O64=17,34)+IF(O64=18,33)+IF(O64=19,32)+IF(O64=20,31)+IF(O64=21,30)+IF(O64=22,29)+IF(O64=23,28)+IF(O64=24,27)+IF(O64=25,26)+IF(O64=26,25)+IF(O64=27,24)+IF(O64=28,23)+IF(O64=29,22)+IF(O64=30,21)+IF(O64=31,20)+IF(O64=32,19)+IF(O64=33,18)+IF(O64=34,17)+IF(O64=35,16)+IF(O64=36,15)+IF(O64=37,14)+IF(O64=38,13)+IF(O64=39,12)+IF(O64=40,11)+IF(O64=41,10)+IF(O64=42,9)+IF(O64=43,8)+IF(O64=44,7)+IF(O64=45,6)+IF(O64=46,5)+IF(O64=47,4)+IF(O64=48,3)+IF(O64=49,2)+IF(O64=50,1))</f>
        <v>0</v>
      </c>
      <c r="O64" s="320">
        <v>43</v>
      </c>
      <c r="P64" s="346"/>
      <c r="Q64" s="347">
        <f>IF(R64&gt;$S$80,0,IF(R64=1,50)+IF(R64=2,49)+IF(R64=3,48)+IF(R64=4,47)+IF(R64=5,46)+IF(R64=6,45)+IF(R64=7,44)+IF(R64=8,43)+IF(R64=9,42)+IF(R64=10,41)+IF(R64=11,40)+IF(R64=12,39)+IF(R64=13,38)+IF(R64=14,37)+IF(R64=15,36)+IF(R64=16,35)+IF(R64=17,34)+IF(R64=18,33)+IF(R64=19,32)+IF(R64=20,31)+IF(R64=21,30)+IF(R64=22,29)+IF(R64=23,28)+IF(R64=24,27)+IF(R64=25,26)+IF(R64=26,25)+IF(R64=27,24)+IF(R64=28,23)+IF(R64=29,22)+IF(R64=30,21)+IF(R64=31,20)+IF(R64=32,19)+IF(R64=33,18)+IF(R64=34,17)+IF(R64=35,16)+IF(R64=36,15)+IF(R64=37,14)+IF(R64=38,13)+IF(R64=39,12)+IF(R64=40,11)+IF(R64=41,10)+IF(R64=42,9)+IF(R64=43,8)+IF(R64=44,7)+IF(R64=45,6)+IF(R64=46,5)+IF(R64=47,4)+IF(R64=48,3)+IF(R64=49,2)+IF(R64=50,1))</f>
        <v>0</v>
      </c>
      <c r="R64" s="348">
        <v>37</v>
      </c>
      <c r="S64" s="346"/>
      <c r="T64" s="347">
        <f>IF(U64&gt;$V$80,0,IF(U64=1,50)+IF(U64=2,49)+IF(U64=3,48)+IF(U64=4,47)+IF(U64=5,46)+IF(U64=6,45)+IF(U64=7,44)+IF(U64=8,43)+IF(U64=9,42)+IF(U64=10,41)+IF(U64=11,40)+IF(U64=12,39)+IF(U64=13,38)+IF(U64=14,37)+IF(U64=15,36)+IF(U64=16,35)+IF(U64=17,34)+IF(U64=18,33)+IF(U64=19,32)+IF(U64=20,31)+IF(U64=21,30)+IF(U64=22,29)+IF(U64=23,28)+IF(U64=24,27)+IF(U64=25,26)+IF(U64=26,25)+IF(U64=27,24)+IF(U64=28,23)+IF(U64=29,22)+IF(U64=30,21)+IF(U64=31,20)+IF(U64=32,19)+IF(U64=33,18)+IF(U64=34,17)+IF(U64=35,16)+IF(U64=36,15)+IF(U64=37,14)+IF(U64=38,13)+IF(U64=39,12)+IF(U64=40,11)+IF(U64=41,10)+IF(U64=42,9)+IF(U64=43,8)+IF(U64=44,7)+IF(U64=45,6)+IF(U64=46,5)+IF(U64=47,4)+IF(U64=48,3)+IF(U64=49,2)+IF(U64=50,1))</f>
        <v>14</v>
      </c>
      <c r="U64" s="348">
        <v>37</v>
      </c>
      <c r="V64" s="346"/>
      <c r="W64" s="347">
        <f>IF(X64&gt;$Y$80,0,IF(X64=1,50)+IF(X64=2,49)+IF(X64=3,48)+IF(X64=4,47)+IF(X64=5,46)+IF(X64=6,45)+IF(X64=7,44)+IF(X64=8,43)+IF(X64=9,42)+IF(X64=10,41)+IF(X64=11,40)+IF(X64=12,39)+IF(X64=13,38)+IF(X64=14,37)+IF(X64=15,36)+IF(X64=16,35)+IF(X64=17,34)+IF(X64=18,33)+IF(X64=19,32)+IF(X64=20,31)+IF(X64=21,30)+IF(X64=22,29)+IF(X64=23,28)+IF(X64=24,27)+IF(X64=25,26)+IF(X64=26,25)+IF(X64=27,24)+IF(X64=28,23)+IF(X64=29,22)+IF(X64=30,21)+IF(X64=31,20)+IF(X64=32,19)+IF(X64=33,18)+IF(X64=34,17)+IF(X64=35,16)+IF(X64=36,15)+IF(X64=37,14)+IF(X64=38,13)+IF(X64=39,12)+IF(X64=40,11)+IF(X64=41,10)+IF(X64=42,9)+IF(X64=43,8)+IF(X64=44,7)+IF(X64=45,6)+IF(X64=46,5)+IF(X64=47,4)+IF(X64=48,3)+IF(X64=49,2)+IF(X64=50,1))</f>
        <v>0</v>
      </c>
      <c r="X64" s="348"/>
      <c r="Y64" s="349">
        <f t="shared" ref="Y64" si="62">IF(G64="X",0,H64)+IF(J64="X",0,K64)+IF(M64="X",0,N64)+IF(P64="X",0,Q64)+IF(S64="X",0,T64)+IF(V64="X",0,W64)</f>
        <v>14</v>
      </c>
      <c r="Z64" s="348">
        <f t="shared" ref="Z64" si="63">IF(G64="X",0,I64)+IF(J64="X",0,L64)+IF(M64="X",0,O64)+IF(P64="X",0,R64)+IF(S64="X",0,U64)+IF(V64="X",0,X64)</f>
        <v>150</v>
      </c>
      <c r="AA64" s="349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</row>
    <row r="65" spans="1:79" ht="18" customHeight="1" x14ac:dyDescent="0.25">
      <c r="B65" s="328" t="s">
        <v>228</v>
      </c>
      <c r="C65" s="350"/>
      <c r="D65" s="350"/>
      <c r="E65" s="351"/>
      <c r="F65" s="350"/>
      <c r="G65" s="350"/>
      <c r="H65" s="53">
        <f>IF(I65&gt;$J$80,0,IF(I65=1,50)+IF(I65=2,49)+IF(I65=3,48)+IF(I65=4,47)+IF(I65=5,46)+IF(I65=6,45)+IF(I65=7,44)+IF(I65=8,43)+IF(I65=9,42)+IF(I65=10,41)+IF(I65=11,40)+IF(I65=12,39)+IF(I65=13,38)+IF(I65=14,37)+IF(I65=15,36)+IF(I65=16,35)+IF(I65=17,34)+IF(I65=18,33)+IF(I65=19,32)+IF(I65=20,31)+IF(I65=21,30)+IF(I65=22,29)+IF(I65=23,28)+IF(I65=24,27)+IF(I65=25,26)+IF(I65=26,25)+IF(I65=27,24)+IF(I65=28,23)+IF(I65=29,22)+IF(I65=30,21)+IF(I65=31,20)+IF(I65=32,19)+IF(I65=33,18)+IF(I65=34,17)+IF(I65=35,16)+IF(I65=36,15)+IF(I65=37,14)+IF(I65=38,13)+IF(I65=39,12)+IF(I65=40,11)+IF(I65=41,10)+IF(I65=42,9)+IF(I65=43,8)+IF(I65=44,7)+IF(I65=45,6)+IF(I65=46,5)+IF(I65=47,4)+IF(I65=48,3)+IF(I65=49,2)+IF(I65=50,1))</f>
        <v>0</v>
      </c>
      <c r="I65" s="350"/>
      <c r="J65" s="350"/>
      <c r="K65" s="53">
        <f>IF(L65&gt;$M$80,0,IF(L65=1,50)+IF(L65=2,49)+IF(L65=3,48)+IF(L65=4,47)+IF(L65=5,46)+IF(L65=6,45)+IF(L65=7,44)+IF(L65=8,43)+IF(L65=9,42)+IF(L65=10,41)+IF(L65=11,40)+IF(L65=12,39)+IF(L65=13,38)+IF(L65=14,37)+IF(L65=15,36)+IF(L65=16,35)+IF(L65=17,34)+IF(L65=18,33)+IF(L65=19,32)+IF(L65=20,31)+IF(L65=21,30)+IF(L65=22,29)+IF(L65=23,28)+IF(L65=24,27)+IF(L65=25,26)+IF(L65=26,25)+IF(L65=27,24)+IF(L65=28,23)+IF(L65=29,22)+IF(L65=30,21)+IF(L65=31,20)+IF(L65=32,19)+IF(L65=33,18)+IF(L65=34,17)+IF(L65=35,16)+IF(L65=36,15)+IF(L65=37,14)+IF(L65=38,13)+IF(L65=39,12)+IF(L65=40,11)+IF(L65=41,10)+IF(L65=42,9)+IF(L65=43,8)+IF(L65=44,7)+IF(L65=45,6)+IF(L65=46,5)+IF(L65=47,4)+IF(L65=48,3)+IF(L65=49,2)+IF(L65=50,1))</f>
        <v>0</v>
      </c>
      <c r="L65" s="350"/>
      <c r="M65" s="350"/>
      <c r="N65" s="53">
        <f>IF(O65&gt;$P$80,0,IF(O65=1,50)+IF(O65=2,49)+IF(O65=3,48)+IF(O65=4,47)+IF(O65=5,46)+IF(O65=6,45)+IF(O65=7,44)+IF(O65=8,43)+IF(O65=9,42)+IF(O65=10,41)+IF(O65=11,40)+IF(O65=12,39)+IF(O65=13,38)+IF(O65=14,37)+IF(O65=15,36)+IF(O65=16,35)+IF(O65=17,34)+IF(O65=18,33)+IF(O65=19,32)+IF(O65=20,31)+IF(O65=21,30)+IF(O65=22,29)+IF(O65=23,28)+IF(O65=24,27)+IF(O65=25,26)+IF(O65=26,25)+IF(O65=27,24)+IF(O65=28,23)+IF(O65=29,22)+IF(O65=30,21)+IF(O65=31,20)+IF(O65=32,19)+IF(O65=33,18)+IF(O65=34,17)+IF(O65=35,16)+IF(O65=36,15)+IF(O65=37,14)+IF(O65=38,13)+IF(O65=39,12)+IF(O65=40,11)+IF(O65=41,10)+IF(O65=42,9)+IF(O65=43,8)+IF(O65=44,7)+IF(O65=45,6)+IF(O65=46,5)+IF(O65=47,4)+IF(O65=48,3)+IF(O65=49,2)+IF(O65=50,1))</f>
        <v>0</v>
      </c>
      <c r="O65" s="350"/>
      <c r="P65" s="350"/>
      <c r="Q65" s="53">
        <f>IF(R65&gt;$S$80,0,IF(R65=1,50)+IF(R65=2,49)+IF(R65=3,48)+IF(R65=4,47)+IF(R65=5,46)+IF(R65=6,45)+IF(R65=7,44)+IF(R65=8,43)+IF(R65=9,42)+IF(R65=10,41)+IF(R65=11,40)+IF(R65=12,39)+IF(R65=13,38)+IF(R65=14,37)+IF(R65=15,36)+IF(R65=16,35)+IF(R65=17,34)+IF(R65=18,33)+IF(R65=19,32)+IF(R65=20,31)+IF(R65=21,30)+IF(R65=22,29)+IF(R65=23,28)+IF(R65=24,27)+IF(R65=25,26)+IF(R65=26,25)+IF(R65=27,24)+IF(R65=28,23)+IF(R65=29,22)+IF(R65=30,21)+IF(R65=31,20)+IF(R65=32,19)+IF(R65=33,18)+IF(R65=34,17)+IF(R65=35,16)+IF(R65=36,15)+IF(R65=37,14)+IF(R65=38,13)+IF(R65=39,12)+IF(R65=40,11)+IF(R65=41,10)+IF(R65=42,9)+IF(R65=43,8)+IF(R65=44,7)+IF(R65=45,6)+IF(R65=46,5)+IF(R65=47,4)+IF(R65=48,3)+IF(R65=49,2)+IF(R65=50,1))</f>
        <v>0</v>
      </c>
      <c r="R65" s="350"/>
      <c r="S65" s="350"/>
      <c r="T65" s="53">
        <f>IF(U65&gt;$V$80,0,IF(U65=1,50)+IF(U65=2,49)+IF(U65=3,48)+IF(U65=4,47)+IF(U65=5,46)+IF(U65=6,45)+IF(U65=7,44)+IF(U65=8,43)+IF(U65=9,42)+IF(U65=10,41)+IF(U65=11,40)+IF(U65=12,39)+IF(U65=13,38)+IF(U65=14,37)+IF(U65=15,36)+IF(U65=16,35)+IF(U65=17,34)+IF(U65=18,33)+IF(U65=19,32)+IF(U65=20,31)+IF(U65=21,30)+IF(U65=22,29)+IF(U65=23,28)+IF(U65=24,27)+IF(U65=25,26)+IF(U65=26,25)+IF(U65=27,24)+IF(U65=28,23)+IF(U65=29,22)+IF(U65=30,21)+IF(U65=31,20)+IF(U65=32,19)+IF(U65=33,18)+IF(U65=34,17)+IF(U65=35,16)+IF(U65=36,15)+IF(U65=37,14)+IF(U65=38,13)+IF(U65=39,12)+IF(U65=40,11)+IF(U65=41,10)+IF(U65=42,9)+IF(U65=43,8)+IF(U65=44,7)+IF(U65=45,6)+IF(U65=46,5)+IF(U65=47,4)+IF(U65=48,3)+IF(U65=49,2)+IF(U65=50,1))</f>
        <v>0</v>
      </c>
      <c r="U65" s="350"/>
      <c r="V65" s="350"/>
      <c r="W65" s="53">
        <f>IF(X65&gt;$Y$80,0,IF(X65=1,50)+IF(X65=2,49)+IF(X65=3,48)+IF(X65=4,47)+IF(X65=5,46)+IF(X65=6,45)+IF(X65=7,44)+IF(X65=8,43)+IF(X65=9,42)+IF(X65=10,41)+IF(X65=11,40)+IF(X65=12,39)+IF(X65=13,38)+IF(X65=14,37)+IF(X65=15,36)+IF(X65=16,35)+IF(X65=17,34)+IF(X65=18,33)+IF(X65=19,32)+IF(X65=20,31)+IF(X65=21,30)+IF(X65=22,29)+IF(X65=23,28)+IF(X65=24,27)+IF(X65=25,26)+IF(X65=26,25)+IF(X65=27,24)+IF(X65=28,23)+IF(X65=29,22)+IF(X65=30,21)+IF(X65=31,20)+IF(X65=32,19)+IF(X65=33,18)+IF(X65=34,17)+IF(X65=35,16)+IF(X65=36,15)+IF(X65=37,14)+IF(X65=38,13)+IF(X65=39,12)+IF(X65=40,11)+IF(X65=41,10)+IF(X65=42,9)+IF(X65=43,8)+IF(X65=44,7)+IF(X65=45,6)+IF(X65=46,5)+IF(X65=47,4)+IF(X65=48,3)+IF(X65=49,2)+IF(X65=50,1))</f>
        <v>0</v>
      </c>
      <c r="X65" s="350"/>
      <c r="Y65" s="8">
        <f t="shared" ref="Y65" si="64">IF(G65="X",0,H65)+IF(J65="X",0,K65)+IF(M65="X",0,N65)+IF(P65="X",0,Q65)+IF(S65="X",0,T65)+IF(V65="X",0,W65)</f>
        <v>0</v>
      </c>
      <c r="Z65" s="13">
        <f t="shared" ref="Z65" si="65">IF(G65="X",0,I65)+IF(J65="X",0,L65)+IF(M65="X",0,O65)+IF(P65="X",0,R65)+IF(S65="X",0,U65)+IF(V65="X",0,X65)</f>
        <v>0</v>
      </c>
      <c r="AA65" s="350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</row>
    <row r="66" spans="1:79" ht="18" customHeight="1" x14ac:dyDescent="0.25">
      <c r="B66" s="4"/>
      <c r="C66" s="6"/>
      <c r="D66" s="18"/>
      <c r="E66" s="4"/>
      <c r="F66" s="18"/>
      <c r="G66" s="38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8"/>
      <c r="Y66" s="408" t="s">
        <v>198</v>
      </c>
      <c r="Z66" s="408"/>
      <c r="AA66" s="211">
        <f ca="1">MAX(AA6:AA117)</f>
        <v>0</v>
      </c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1:79" ht="18" customHeight="1" x14ac:dyDescent="0.25">
      <c r="B67" s="395" t="s">
        <v>144</v>
      </c>
      <c r="C67" s="395"/>
      <c r="D67" s="395"/>
      <c r="E67" s="395"/>
      <c r="F67" s="395"/>
      <c r="G67" s="395"/>
      <c r="H67" s="395"/>
      <c r="I67" s="395"/>
      <c r="J67" s="395"/>
      <c r="K67" s="395"/>
      <c r="L67" s="395"/>
      <c r="M67" s="395"/>
      <c r="N67" s="395"/>
      <c r="O67" s="395"/>
      <c r="P67" s="395"/>
      <c r="Q67" s="395"/>
      <c r="R67" s="395"/>
      <c r="S67" s="395"/>
      <c r="T67" s="395"/>
      <c r="U67" s="395"/>
      <c r="V67" s="395"/>
      <c r="W67" s="395"/>
      <c r="X67" s="395"/>
      <c r="Y67" s="395"/>
      <c r="Z67" s="395"/>
      <c r="AA67" s="395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</row>
    <row r="68" spans="1:79" ht="18" customHeight="1" x14ac:dyDescent="0.25">
      <c r="B68" s="40" t="s">
        <v>13</v>
      </c>
      <c r="C68" s="395" t="s">
        <v>16</v>
      </c>
      <c r="D68" s="395"/>
      <c r="E68" s="395"/>
      <c r="F68" s="395"/>
      <c r="G68" s="395"/>
      <c r="H68" s="395"/>
      <c r="I68" s="395"/>
      <c r="J68" s="395"/>
      <c r="K68" s="395"/>
      <c r="L68" s="395"/>
      <c r="M68" s="395"/>
      <c r="N68" s="395"/>
      <c r="O68" s="395"/>
      <c r="P68" s="395"/>
      <c r="Q68" s="395"/>
      <c r="R68" s="395"/>
      <c r="S68" s="395"/>
      <c r="T68" s="395"/>
      <c r="U68" s="395"/>
      <c r="V68" s="395"/>
      <c r="W68" s="395"/>
      <c r="X68" s="395"/>
      <c r="Y68" s="395"/>
      <c r="Z68" s="395"/>
      <c r="AA68" s="395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</row>
    <row r="69" spans="1:79" ht="18" customHeight="1" x14ac:dyDescent="0.25">
      <c r="B69" s="40" t="s">
        <v>1</v>
      </c>
      <c r="C69" s="395" t="s">
        <v>17</v>
      </c>
      <c r="D69" s="395"/>
      <c r="E69" s="395"/>
      <c r="F69" s="395"/>
      <c r="G69" s="395"/>
      <c r="H69" s="395"/>
      <c r="I69" s="395"/>
      <c r="J69" s="395"/>
      <c r="K69" s="395"/>
      <c r="L69" s="395"/>
      <c r="M69" s="395"/>
      <c r="N69" s="395"/>
      <c r="O69" s="395"/>
      <c r="P69" s="395"/>
      <c r="Q69" s="395"/>
      <c r="R69" s="395"/>
      <c r="S69" s="395"/>
      <c r="T69" s="395"/>
      <c r="U69" s="395"/>
      <c r="V69" s="395"/>
      <c r="W69" s="395"/>
      <c r="X69" s="395"/>
      <c r="Y69" s="395"/>
      <c r="Z69" s="395"/>
      <c r="AA69" s="395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</row>
    <row r="70" spans="1:79" ht="18" customHeight="1" x14ac:dyDescent="0.25">
      <c r="B70" s="4"/>
      <c r="C70" s="6"/>
      <c r="D70" s="18"/>
      <c r="E70" s="4"/>
      <c r="F70" s="18"/>
      <c r="G70" s="3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</row>
    <row r="71" spans="1:79" ht="18" customHeight="1" x14ac:dyDescent="0.25">
      <c r="B71" s="4"/>
      <c r="C71" s="6"/>
      <c r="D71" s="38"/>
      <c r="E71" s="4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</row>
    <row r="72" spans="1:79" ht="18" customHeight="1" x14ac:dyDescent="0.25">
      <c r="B72" s="1"/>
      <c r="C72" s="43" t="s">
        <v>184</v>
      </c>
      <c r="D72" s="43"/>
      <c r="E72" s="44"/>
      <c r="F72" s="43"/>
      <c r="G72" s="43"/>
      <c r="H72" s="43"/>
      <c r="I72" s="43"/>
      <c r="J72" s="43"/>
      <c r="K72" s="43"/>
      <c r="L72" s="43"/>
      <c r="M72" s="43"/>
      <c r="N72" s="43"/>
      <c r="O72" s="45"/>
      <c r="P72" s="45"/>
      <c r="Q72" s="45"/>
      <c r="R72" s="45"/>
      <c r="S72" s="5"/>
      <c r="T72" s="1"/>
      <c r="U72" s="1"/>
      <c r="V72" s="1"/>
      <c r="W72" s="1" t="s">
        <v>15</v>
      </c>
      <c r="X72" s="1"/>
      <c r="Y72" s="1"/>
      <c r="Z72" s="1"/>
      <c r="AA72" s="1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</row>
    <row r="73" spans="1:79" ht="18" customHeight="1" x14ac:dyDescent="0.25">
      <c r="B73" s="1"/>
      <c r="C73" s="43"/>
      <c r="D73" s="43"/>
      <c r="E73" s="44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1"/>
      <c r="T73" s="1"/>
      <c r="U73" s="1"/>
      <c r="V73" s="1"/>
      <c r="W73" s="1"/>
      <c r="X73" s="1"/>
      <c r="Y73" s="1"/>
      <c r="Z73" s="1"/>
      <c r="AA73" s="1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</row>
    <row r="74" spans="1:79" ht="18" customHeight="1" x14ac:dyDescent="0.25">
      <c r="B74" s="1"/>
      <c r="C74" s="411" t="s">
        <v>240</v>
      </c>
      <c r="D74" s="411"/>
      <c r="E74" s="46"/>
      <c r="F74" s="47"/>
      <c r="G74" s="49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1"/>
      <c r="T74" s="1"/>
      <c r="U74" s="1"/>
      <c r="V74" s="1"/>
      <c r="W74" s="1" t="s">
        <v>15</v>
      </c>
      <c r="X74" s="1"/>
      <c r="Y74" s="1"/>
      <c r="Z74" s="1"/>
      <c r="AA74" s="1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</row>
    <row r="75" spans="1:79" ht="18" customHeight="1" x14ac:dyDescent="0.25">
      <c r="B75" s="1"/>
      <c r="C75" s="411"/>
      <c r="D75" s="411"/>
      <c r="E75" s="46"/>
      <c r="F75" s="47"/>
      <c r="G75" s="49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1"/>
      <c r="T75" s="1"/>
      <c r="U75" s="1"/>
      <c r="V75" s="1"/>
      <c r="W75" s="1"/>
      <c r="X75" s="1"/>
      <c r="Y75" s="1"/>
      <c r="Z75" s="1"/>
      <c r="AA75" s="1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</row>
    <row r="76" spans="1:79" ht="18" customHeight="1" x14ac:dyDescent="0.25">
      <c r="B76" s="1"/>
      <c r="C76" s="1"/>
      <c r="D76" s="1"/>
      <c r="E76" s="2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</row>
    <row r="77" spans="1:79" ht="18" customHeight="1" x14ac:dyDescent="0.25">
      <c r="B77" s="1"/>
      <c r="C77" s="1"/>
      <c r="D77" s="1"/>
      <c r="E77" s="2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</row>
    <row r="78" spans="1:79" ht="15" customHeight="1" x14ac:dyDescent="0.25">
      <c r="A78" s="2"/>
      <c r="B78" s="2"/>
      <c r="C78" s="2"/>
      <c r="D78" s="2"/>
      <c r="E78" s="2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14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</row>
    <row r="79" spans="1:79" ht="18" hidden="1" customHeight="1" outlineLevel="1" x14ac:dyDescent="0.25">
      <c r="B79" s="401" t="s">
        <v>18</v>
      </c>
      <c r="C79" s="402"/>
      <c r="D79" s="402"/>
      <c r="E79" s="402"/>
      <c r="F79" s="402"/>
      <c r="G79" s="402"/>
      <c r="H79" s="402"/>
      <c r="I79" s="16"/>
      <c r="J79" s="403" t="s">
        <v>19</v>
      </c>
      <c r="K79" s="404"/>
      <c r="L79" s="405"/>
      <c r="M79" s="403" t="s">
        <v>20</v>
      </c>
      <c r="N79" s="404"/>
      <c r="O79" s="405"/>
      <c r="P79" s="403" t="s">
        <v>21</v>
      </c>
      <c r="Q79" s="404"/>
      <c r="R79" s="405"/>
      <c r="S79" s="403" t="s">
        <v>22</v>
      </c>
      <c r="T79" s="404"/>
      <c r="U79" s="405"/>
      <c r="V79" s="403" t="s">
        <v>23</v>
      </c>
      <c r="W79" s="404"/>
      <c r="X79" s="405"/>
      <c r="Y79" s="412" t="s">
        <v>24</v>
      </c>
      <c r="Z79" s="413"/>
      <c r="AA79" s="14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</row>
    <row r="80" spans="1:79" ht="15" hidden="1" customHeight="1" outlineLevel="1" thickBot="1" x14ac:dyDescent="0.3">
      <c r="B80" s="409" t="s">
        <v>25</v>
      </c>
      <c r="C80" s="410"/>
      <c r="D80" s="410"/>
      <c r="E80" s="410"/>
      <c r="F80" s="410"/>
      <c r="G80" s="410"/>
      <c r="H80" s="410"/>
      <c r="I80" s="17"/>
      <c r="J80" s="414">
        <v>40</v>
      </c>
      <c r="K80" s="415"/>
      <c r="L80" s="416"/>
      <c r="M80" s="414">
        <v>34</v>
      </c>
      <c r="N80" s="415"/>
      <c r="O80" s="416"/>
      <c r="P80" s="414">
        <v>42</v>
      </c>
      <c r="Q80" s="415"/>
      <c r="R80" s="416"/>
      <c r="S80" s="414">
        <v>36</v>
      </c>
      <c r="T80" s="415"/>
      <c r="U80" s="416"/>
      <c r="V80" s="414">
        <v>38</v>
      </c>
      <c r="W80" s="415"/>
      <c r="X80" s="416"/>
      <c r="Y80" s="406"/>
      <c r="Z80" s="407"/>
      <c r="AA80" s="14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</row>
    <row r="81" spans="1:43" ht="15" customHeight="1" collapsed="1" x14ac:dyDescent="0.25">
      <c r="A81" s="2"/>
      <c r="B81" s="2"/>
      <c r="C81" s="2"/>
      <c r="D81" s="2"/>
      <c r="E81" s="2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14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</row>
    <row r="82" spans="1:43" ht="15" customHeight="1" x14ac:dyDescent="0.25">
      <c r="A82" s="2"/>
      <c r="B82" s="2"/>
      <c r="C82" s="2"/>
      <c r="D82" s="2"/>
      <c r="E82" s="2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14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</row>
    <row r="83" spans="1:43" ht="15" customHeight="1" x14ac:dyDescent="0.25">
      <c r="A83" s="2"/>
      <c r="B83" s="2"/>
      <c r="C83" s="2"/>
      <c r="D83" s="2"/>
      <c r="E83" s="2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14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</row>
    <row r="84" spans="1:43" ht="15" customHeight="1" x14ac:dyDescent="0.25">
      <c r="A84" s="2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</row>
    <row r="85" spans="1:43" s="14" customFormat="1" ht="15" customHeight="1" x14ac:dyDescent="0.25">
      <c r="AB85" s="29"/>
    </row>
    <row r="86" spans="1:43" s="14" customFormat="1" ht="15" customHeight="1" x14ac:dyDescent="0.25">
      <c r="AB86" s="29"/>
    </row>
    <row r="87" spans="1:43" s="14" customFormat="1" ht="15" customHeight="1" x14ac:dyDescent="0.25">
      <c r="AB87" s="29"/>
    </row>
    <row r="88" spans="1:43" s="14" customFormat="1" ht="15" customHeight="1" x14ac:dyDescent="0.25">
      <c r="AB88" s="29"/>
    </row>
    <row r="89" spans="1:43" s="14" customFormat="1" ht="15" customHeight="1" x14ac:dyDescent="0.25">
      <c r="AB89" s="29"/>
    </row>
    <row r="90" spans="1:43" s="14" customFormat="1" ht="15" customHeight="1" x14ac:dyDescent="0.25">
      <c r="AB90" s="29"/>
    </row>
    <row r="91" spans="1:43" s="14" customFormat="1" ht="15" customHeight="1" x14ac:dyDescent="0.25">
      <c r="AB91" s="29"/>
    </row>
    <row r="92" spans="1:43" s="14" customFormat="1" ht="15" customHeight="1" x14ac:dyDescent="0.25">
      <c r="AB92" s="29"/>
    </row>
    <row r="93" spans="1:43" s="14" customFormat="1" ht="15" customHeight="1" x14ac:dyDescent="0.25">
      <c r="AB93" s="29"/>
    </row>
    <row r="94" spans="1:43" s="14" customFormat="1" ht="15" customHeight="1" x14ac:dyDescent="0.25">
      <c r="AB94" s="29"/>
    </row>
    <row r="95" spans="1:43" s="14" customFormat="1" ht="15" customHeight="1" x14ac:dyDescent="0.25">
      <c r="AB95" s="29"/>
    </row>
    <row r="96" spans="1:43" s="14" customFormat="1" ht="15" customHeight="1" x14ac:dyDescent="0.25">
      <c r="AB96" s="29"/>
    </row>
    <row r="97" spans="28:28" s="14" customFormat="1" ht="15" customHeight="1" x14ac:dyDescent="0.25">
      <c r="AB97" s="29"/>
    </row>
    <row r="98" spans="28:28" s="14" customFormat="1" ht="15" customHeight="1" x14ac:dyDescent="0.25">
      <c r="AB98" s="29"/>
    </row>
    <row r="99" spans="28:28" s="14" customFormat="1" ht="15" customHeight="1" x14ac:dyDescent="0.25">
      <c r="AB99" s="29"/>
    </row>
    <row r="100" spans="28:28" s="14" customFormat="1" ht="15" customHeight="1" x14ac:dyDescent="0.25">
      <c r="AB100" s="29"/>
    </row>
    <row r="101" spans="28:28" s="14" customFormat="1" ht="15" customHeight="1" x14ac:dyDescent="0.25">
      <c r="AB101" s="29"/>
    </row>
    <row r="102" spans="28:28" s="14" customFormat="1" ht="15" customHeight="1" x14ac:dyDescent="0.25">
      <c r="AB102" s="29"/>
    </row>
    <row r="103" spans="28:28" s="14" customFormat="1" ht="15" customHeight="1" x14ac:dyDescent="0.25">
      <c r="AB103" s="29"/>
    </row>
    <row r="104" spans="28:28" s="14" customFormat="1" ht="15" customHeight="1" x14ac:dyDescent="0.25">
      <c r="AB104" s="29"/>
    </row>
    <row r="105" spans="28:28" s="14" customFormat="1" ht="15" customHeight="1" x14ac:dyDescent="0.25">
      <c r="AB105" s="29"/>
    </row>
    <row r="106" spans="28:28" s="14" customFormat="1" ht="15" customHeight="1" x14ac:dyDescent="0.25">
      <c r="AB106" s="29"/>
    </row>
    <row r="107" spans="28:28" s="14" customFormat="1" ht="15" customHeight="1" x14ac:dyDescent="0.25">
      <c r="AB107" s="29"/>
    </row>
    <row r="108" spans="28:28" s="14" customFormat="1" ht="15" customHeight="1" x14ac:dyDescent="0.25">
      <c r="AB108" s="29"/>
    </row>
    <row r="109" spans="28:28" s="14" customFormat="1" ht="15" customHeight="1" x14ac:dyDescent="0.25">
      <c r="AB109" s="29"/>
    </row>
    <row r="110" spans="28:28" s="14" customFormat="1" ht="15" customHeight="1" x14ac:dyDescent="0.25">
      <c r="AB110" s="29"/>
    </row>
    <row r="111" spans="28:28" s="14" customFormat="1" ht="15" customHeight="1" x14ac:dyDescent="0.25">
      <c r="AB111" s="29"/>
    </row>
    <row r="112" spans="28:28" s="14" customFormat="1" ht="15" customHeight="1" x14ac:dyDescent="0.25">
      <c r="AB112" s="29"/>
    </row>
    <row r="113" spans="28:28" s="14" customFormat="1" ht="15" customHeight="1" x14ac:dyDescent="0.25">
      <c r="AB113" s="29"/>
    </row>
    <row r="114" spans="28:28" s="14" customFormat="1" ht="15" customHeight="1" x14ac:dyDescent="0.25">
      <c r="AB114" s="29"/>
    </row>
    <row r="115" spans="28:28" s="14" customFormat="1" ht="15" customHeight="1" x14ac:dyDescent="0.25">
      <c r="AB115" s="29"/>
    </row>
    <row r="116" spans="28:28" s="14" customFormat="1" ht="15" customHeight="1" x14ac:dyDescent="0.25">
      <c r="AB116" s="29"/>
    </row>
    <row r="117" spans="28:28" s="14" customFormat="1" ht="15" customHeight="1" x14ac:dyDescent="0.25">
      <c r="AB117" s="29"/>
    </row>
    <row r="118" spans="28:28" s="14" customFormat="1" ht="15" customHeight="1" x14ac:dyDescent="0.25">
      <c r="AB118" s="29"/>
    </row>
    <row r="119" spans="28:28" s="14" customFormat="1" ht="15" customHeight="1" x14ac:dyDescent="0.25">
      <c r="AB119" s="29"/>
    </row>
    <row r="120" spans="28:28" s="14" customFormat="1" ht="15" customHeight="1" x14ac:dyDescent="0.25">
      <c r="AB120" s="29"/>
    </row>
    <row r="121" spans="28:28" s="14" customFormat="1" ht="15" customHeight="1" x14ac:dyDescent="0.25">
      <c r="AB121" s="29"/>
    </row>
    <row r="122" spans="28:28" s="14" customFormat="1" ht="15" customHeight="1" x14ac:dyDescent="0.25">
      <c r="AB122" s="29"/>
    </row>
    <row r="123" spans="28:28" s="14" customFormat="1" ht="15" customHeight="1" x14ac:dyDescent="0.25">
      <c r="AB123" s="29"/>
    </row>
    <row r="124" spans="28:28" s="14" customFormat="1" ht="15" customHeight="1" x14ac:dyDescent="0.25">
      <c r="AB124" s="29"/>
    </row>
    <row r="125" spans="28:28" s="14" customFormat="1" ht="15" customHeight="1" x14ac:dyDescent="0.25">
      <c r="AB125" s="29"/>
    </row>
    <row r="126" spans="28:28" s="14" customFormat="1" ht="15" customHeight="1" x14ac:dyDescent="0.25">
      <c r="AB126" s="29"/>
    </row>
    <row r="127" spans="28:28" s="14" customFormat="1" ht="15" customHeight="1" x14ac:dyDescent="0.25">
      <c r="AB127" s="29"/>
    </row>
    <row r="128" spans="28:28" s="14" customFormat="1" ht="15" customHeight="1" x14ac:dyDescent="0.25">
      <c r="AB128" s="29"/>
    </row>
    <row r="129" spans="28:28" s="14" customFormat="1" ht="15" customHeight="1" x14ac:dyDescent="0.25">
      <c r="AB129" s="29"/>
    </row>
    <row r="130" spans="28:28" s="14" customFormat="1" ht="15" customHeight="1" x14ac:dyDescent="0.25">
      <c r="AB130" s="29"/>
    </row>
    <row r="131" spans="28:28" s="14" customFormat="1" ht="15" customHeight="1" x14ac:dyDescent="0.25">
      <c r="AB131" s="29"/>
    </row>
    <row r="132" spans="28:28" s="14" customFormat="1" ht="15" customHeight="1" x14ac:dyDescent="0.25">
      <c r="AB132" s="29"/>
    </row>
    <row r="133" spans="28:28" s="14" customFormat="1" ht="15" customHeight="1" x14ac:dyDescent="0.25">
      <c r="AB133" s="29"/>
    </row>
    <row r="134" spans="28:28" s="14" customFormat="1" ht="15" customHeight="1" x14ac:dyDescent="0.25">
      <c r="AB134" s="29"/>
    </row>
    <row r="135" spans="28:28" s="14" customFormat="1" ht="15" customHeight="1" x14ac:dyDescent="0.25">
      <c r="AB135" s="29"/>
    </row>
    <row r="136" spans="28:28" s="14" customFormat="1" ht="15" customHeight="1" x14ac:dyDescent="0.25">
      <c r="AB136" s="29"/>
    </row>
    <row r="137" spans="28:28" s="14" customFormat="1" ht="15" customHeight="1" x14ac:dyDescent="0.25">
      <c r="AB137" s="29"/>
    </row>
    <row r="138" spans="28:28" s="14" customFormat="1" ht="15" customHeight="1" x14ac:dyDescent="0.25">
      <c r="AB138" s="29"/>
    </row>
    <row r="139" spans="28:28" s="14" customFormat="1" ht="15" customHeight="1" x14ac:dyDescent="0.25">
      <c r="AB139" s="29"/>
    </row>
    <row r="140" spans="28:28" s="14" customFormat="1" ht="15" customHeight="1" x14ac:dyDescent="0.25">
      <c r="AB140" s="29"/>
    </row>
    <row r="141" spans="28:28" s="14" customFormat="1" ht="15" customHeight="1" x14ac:dyDescent="0.25">
      <c r="AB141" s="29"/>
    </row>
    <row r="142" spans="28:28" s="14" customFormat="1" ht="15" customHeight="1" x14ac:dyDescent="0.25">
      <c r="AB142" s="29"/>
    </row>
    <row r="143" spans="28:28" s="14" customFormat="1" ht="15" customHeight="1" x14ac:dyDescent="0.25">
      <c r="AB143" s="29"/>
    </row>
    <row r="144" spans="28:28" s="14" customFormat="1" ht="15" customHeight="1" x14ac:dyDescent="0.25">
      <c r="AB144" s="29"/>
    </row>
    <row r="145" spans="28:28" s="14" customFormat="1" ht="15" customHeight="1" x14ac:dyDescent="0.25">
      <c r="AB145" s="29"/>
    </row>
    <row r="146" spans="28:28" s="14" customFormat="1" ht="15" customHeight="1" x14ac:dyDescent="0.25">
      <c r="AB146" s="29"/>
    </row>
    <row r="147" spans="28:28" s="14" customFormat="1" ht="15" customHeight="1" x14ac:dyDescent="0.25">
      <c r="AB147" s="29"/>
    </row>
    <row r="148" spans="28:28" s="14" customFormat="1" ht="15" customHeight="1" x14ac:dyDescent="0.25">
      <c r="AB148" s="29"/>
    </row>
    <row r="149" spans="28:28" s="14" customFormat="1" ht="15" customHeight="1" x14ac:dyDescent="0.25">
      <c r="AB149" s="29"/>
    </row>
    <row r="150" spans="28:28" s="14" customFormat="1" ht="15" customHeight="1" x14ac:dyDescent="0.25">
      <c r="AB150" s="29"/>
    </row>
    <row r="151" spans="28:28" s="14" customFormat="1" ht="15" customHeight="1" x14ac:dyDescent="0.25">
      <c r="AB151" s="29"/>
    </row>
    <row r="152" spans="28:28" s="14" customFormat="1" ht="15" customHeight="1" x14ac:dyDescent="0.25">
      <c r="AB152" s="29"/>
    </row>
    <row r="153" spans="28:28" s="14" customFormat="1" ht="15" customHeight="1" x14ac:dyDescent="0.25">
      <c r="AB153" s="29"/>
    </row>
    <row r="154" spans="28:28" s="14" customFormat="1" ht="15" customHeight="1" x14ac:dyDescent="0.25">
      <c r="AB154" s="29"/>
    </row>
    <row r="155" spans="28:28" s="14" customFormat="1" ht="15" customHeight="1" x14ac:dyDescent="0.25">
      <c r="AB155" s="29"/>
    </row>
    <row r="156" spans="28:28" s="14" customFormat="1" ht="15" customHeight="1" x14ac:dyDescent="0.25">
      <c r="AB156" s="29"/>
    </row>
    <row r="157" spans="28:28" s="14" customFormat="1" ht="15" customHeight="1" x14ac:dyDescent="0.25">
      <c r="AB157" s="29"/>
    </row>
    <row r="158" spans="28:28" s="14" customFormat="1" ht="15" customHeight="1" x14ac:dyDescent="0.25">
      <c r="AB158" s="29"/>
    </row>
    <row r="159" spans="28:28" s="14" customFormat="1" ht="15" customHeight="1" x14ac:dyDescent="0.25">
      <c r="AB159" s="29"/>
    </row>
    <row r="160" spans="28:28" s="14" customFormat="1" ht="15" customHeight="1" x14ac:dyDescent="0.25">
      <c r="AB160" s="29"/>
    </row>
    <row r="161" spans="28:28" s="14" customFormat="1" ht="15" customHeight="1" x14ac:dyDescent="0.25">
      <c r="AB161" s="29"/>
    </row>
    <row r="162" spans="28:28" s="14" customFormat="1" ht="15" customHeight="1" x14ac:dyDescent="0.25">
      <c r="AB162" s="29"/>
    </row>
    <row r="163" spans="28:28" s="14" customFormat="1" ht="15" customHeight="1" x14ac:dyDescent="0.25">
      <c r="AB163" s="29"/>
    </row>
    <row r="164" spans="28:28" s="14" customFormat="1" ht="15" customHeight="1" x14ac:dyDescent="0.25">
      <c r="AB164" s="29"/>
    </row>
    <row r="165" spans="28:28" s="14" customFormat="1" ht="15" customHeight="1" x14ac:dyDescent="0.25">
      <c r="AB165" s="29"/>
    </row>
    <row r="166" spans="28:28" s="14" customFormat="1" ht="15" customHeight="1" x14ac:dyDescent="0.25">
      <c r="AB166" s="29"/>
    </row>
    <row r="167" spans="28:28" s="14" customFormat="1" ht="15" customHeight="1" x14ac:dyDescent="0.25">
      <c r="AB167" s="29"/>
    </row>
    <row r="168" spans="28:28" s="14" customFormat="1" ht="15" customHeight="1" x14ac:dyDescent="0.25">
      <c r="AB168" s="29"/>
    </row>
    <row r="169" spans="28:28" s="14" customFormat="1" ht="15" customHeight="1" x14ac:dyDescent="0.25">
      <c r="AB169" s="29"/>
    </row>
    <row r="170" spans="28:28" s="14" customFormat="1" ht="15" customHeight="1" x14ac:dyDescent="0.25">
      <c r="AB170" s="29"/>
    </row>
    <row r="171" spans="28:28" s="14" customFormat="1" ht="15" customHeight="1" x14ac:dyDescent="0.25">
      <c r="AB171" s="29"/>
    </row>
    <row r="172" spans="28:28" s="14" customFormat="1" ht="15" customHeight="1" x14ac:dyDescent="0.25">
      <c r="AB172" s="29"/>
    </row>
    <row r="173" spans="28:28" s="14" customFormat="1" ht="15" customHeight="1" x14ac:dyDescent="0.25">
      <c r="AB173" s="29"/>
    </row>
    <row r="174" spans="28:28" s="14" customFormat="1" ht="15" customHeight="1" x14ac:dyDescent="0.25">
      <c r="AB174" s="29"/>
    </row>
    <row r="175" spans="28:28" s="14" customFormat="1" ht="15" customHeight="1" x14ac:dyDescent="0.25">
      <c r="AB175" s="29"/>
    </row>
    <row r="176" spans="28:28" s="14" customFormat="1" ht="15" customHeight="1" x14ac:dyDescent="0.25">
      <c r="AB176" s="29"/>
    </row>
    <row r="177" spans="5:28" s="14" customFormat="1" ht="15" customHeight="1" x14ac:dyDescent="0.25">
      <c r="AB177" s="29"/>
    </row>
    <row r="178" spans="5:28" s="14" customFormat="1" ht="15" customHeight="1" x14ac:dyDescent="0.25">
      <c r="AB178" s="29"/>
    </row>
    <row r="179" spans="5:28" s="14" customFormat="1" ht="15" customHeight="1" x14ac:dyDescent="0.25">
      <c r="AB179" s="29"/>
    </row>
    <row r="180" spans="5:28" s="14" customFormat="1" ht="15" customHeight="1" x14ac:dyDescent="0.25">
      <c r="AB180" s="29"/>
    </row>
    <row r="181" spans="5:28" s="14" customFormat="1" ht="15" customHeight="1" x14ac:dyDescent="0.25">
      <c r="AB181" s="29"/>
    </row>
    <row r="182" spans="5:28" s="14" customFormat="1" ht="15" customHeight="1" x14ac:dyDescent="0.25">
      <c r="AB182" s="29"/>
    </row>
    <row r="183" spans="5:28" s="14" customFormat="1" ht="15" customHeight="1" x14ac:dyDescent="0.25">
      <c r="E183" s="24"/>
      <c r="AB183" s="29"/>
    </row>
    <row r="184" spans="5:28" s="14" customFormat="1" ht="15" customHeight="1" x14ac:dyDescent="0.25">
      <c r="E184" s="24"/>
      <c r="AB184" s="29"/>
    </row>
    <row r="185" spans="5:28" s="14" customFormat="1" ht="15" customHeight="1" x14ac:dyDescent="0.25">
      <c r="E185" s="24"/>
      <c r="AB185" s="29"/>
    </row>
    <row r="186" spans="5:28" s="14" customFormat="1" ht="15" customHeight="1" x14ac:dyDescent="0.25">
      <c r="E186" s="24"/>
      <c r="AB186" s="29"/>
    </row>
    <row r="187" spans="5:28" s="14" customFormat="1" ht="15" customHeight="1" x14ac:dyDescent="0.25">
      <c r="E187" s="24"/>
      <c r="AB187" s="29"/>
    </row>
    <row r="188" spans="5:28" s="14" customFormat="1" ht="15" customHeight="1" x14ac:dyDescent="0.25">
      <c r="E188" s="24"/>
      <c r="AB188" s="29"/>
    </row>
    <row r="189" spans="5:28" s="14" customFormat="1" ht="15" customHeight="1" x14ac:dyDescent="0.25">
      <c r="E189" s="24"/>
      <c r="AB189" s="29"/>
    </row>
    <row r="190" spans="5:28" s="14" customFormat="1" ht="15" customHeight="1" x14ac:dyDescent="0.25">
      <c r="E190" s="24"/>
      <c r="AB190" s="29"/>
    </row>
    <row r="191" spans="5:28" s="14" customFormat="1" ht="15" customHeight="1" x14ac:dyDescent="0.25">
      <c r="E191" s="24"/>
      <c r="AB191" s="29"/>
    </row>
    <row r="192" spans="5:28" s="14" customFormat="1" ht="15" customHeight="1" x14ac:dyDescent="0.25">
      <c r="E192" s="24"/>
      <c r="AB192" s="29"/>
    </row>
    <row r="193" spans="5:28" s="14" customFormat="1" ht="15" customHeight="1" x14ac:dyDescent="0.25">
      <c r="E193" s="24"/>
      <c r="AB193" s="29"/>
    </row>
    <row r="194" spans="5:28" s="14" customFormat="1" ht="15" customHeight="1" x14ac:dyDescent="0.25">
      <c r="E194" s="24"/>
      <c r="AB194" s="29"/>
    </row>
    <row r="195" spans="5:28" s="14" customFormat="1" ht="15" customHeight="1" x14ac:dyDescent="0.25">
      <c r="E195" s="24"/>
      <c r="AB195" s="29"/>
    </row>
    <row r="196" spans="5:28" s="14" customFormat="1" ht="15" customHeight="1" x14ac:dyDescent="0.25">
      <c r="E196" s="24"/>
      <c r="AB196" s="29"/>
    </row>
    <row r="197" spans="5:28" s="14" customFormat="1" ht="15" customHeight="1" x14ac:dyDescent="0.25">
      <c r="E197" s="24"/>
      <c r="AB197" s="29"/>
    </row>
    <row r="198" spans="5:28" s="14" customFormat="1" ht="15" customHeight="1" x14ac:dyDescent="0.25">
      <c r="E198" s="24"/>
      <c r="AB198" s="29"/>
    </row>
    <row r="199" spans="5:28" s="14" customFormat="1" ht="15" customHeight="1" x14ac:dyDescent="0.25">
      <c r="E199" s="24"/>
      <c r="AB199" s="29"/>
    </row>
    <row r="200" spans="5:28" s="14" customFormat="1" ht="15" customHeight="1" x14ac:dyDescent="0.25">
      <c r="E200" s="24"/>
      <c r="AB200" s="29"/>
    </row>
    <row r="201" spans="5:28" s="14" customFormat="1" ht="15" customHeight="1" x14ac:dyDescent="0.25">
      <c r="E201" s="24"/>
      <c r="AB201" s="29"/>
    </row>
    <row r="202" spans="5:28" s="14" customFormat="1" ht="15" customHeight="1" x14ac:dyDescent="0.25">
      <c r="E202" s="24"/>
      <c r="AB202" s="29"/>
    </row>
    <row r="203" spans="5:28" s="14" customFormat="1" ht="15" customHeight="1" x14ac:dyDescent="0.25">
      <c r="E203" s="24"/>
      <c r="AB203" s="29"/>
    </row>
    <row r="204" spans="5:28" s="14" customFormat="1" ht="15" customHeight="1" x14ac:dyDescent="0.25">
      <c r="E204" s="24"/>
      <c r="AB204" s="29"/>
    </row>
    <row r="205" spans="5:28" s="14" customFormat="1" ht="15" customHeight="1" x14ac:dyDescent="0.25">
      <c r="E205" s="24"/>
      <c r="AB205" s="29"/>
    </row>
    <row r="206" spans="5:28" s="14" customFormat="1" ht="15" customHeight="1" x14ac:dyDescent="0.25">
      <c r="E206" s="24"/>
      <c r="AB206" s="29"/>
    </row>
    <row r="207" spans="5:28" s="14" customFormat="1" ht="15" customHeight="1" x14ac:dyDescent="0.25">
      <c r="E207" s="24"/>
      <c r="AB207" s="29"/>
    </row>
    <row r="208" spans="5:28" s="14" customFormat="1" ht="15" customHeight="1" x14ac:dyDescent="0.25">
      <c r="E208" s="24"/>
      <c r="AB208" s="29"/>
    </row>
    <row r="209" spans="5:28" s="14" customFormat="1" ht="15" customHeight="1" x14ac:dyDescent="0.25">
      <c r="E209" s="24"/>
      <c r="AB209" s="29"/>
    </row>
    <row r="210" spans="5:28" s="14" customFormat="1" ht="15" customHeight="1" x14ac:dyDescent="0.25">
      <c r="E210" s="24"/>
      <c r="AB210" s="29"/>
    </row>
    <row r="211" spans="5:28" s="14" customFormat="1" ht="15" customHeight="1" x14ac:dyDescent="0.25">
      <c r="E211" s="24"/>
      <c r="AB211" s="29"/>
    </row>
    <row r="212" spans="5:28" s="14" customFormat="1" ht="15" customHeight="1" x14ac:dyDescent="0.25">
      <c r="E212" s="24"/>
      <c r="AB212" s="29"/>
    </row>
    <row r="213" spans="5:28" s="14" customFormat="1" ht="15" customHeight="1" x14ac:dyDescent="0.25">
      <c r="E213" s="24"/>
      <c r="AB213" s="29"/>
    </row>
    <row r="214" spans="5:28" s="14" customFormat="1" ht="15" customHeight="1" x14ac:dyDescent="0.25">
      <c r="E214" s="24"/>
      <c r="AB214" s="29"/>
    </row>
    <row r="215" spans="5:28" s="14" customFormat="1" ht="15" customHeight="1" x14ac:dyDescent="0.25">
      <c r="E215" s="24"/>
      <c r="AB215" s="29"/>
    </row>
    <row r="216" spans="5:28" s="14" customFormat="1" ht="15" customHeight="1" x14ac:dyDescent="0.25">
      <c r="E216" s="24"/>
      <c r="AB216" s="29"/>
    </row>
    <row r="217" spans="5:28" s="14" customFormat="1" ht="15" customHeight="1" x14ac:dyDescent="0.25">
      <c r="E217" s="24"/>
      <c r="AB217" s="29"/>
    </row>
    <row r="218" spans="5:28" s="14" customFormat="1" ht="15" customHeight="1" x14ac:dyDescent="0.25">
      <c r="E218" s="24"/>
      <c r="AB218" s="29"/>
    </row>
    <row r="219" spans="5:28" s="14" customFormat="1" ht="15" customHeight="1" x14ac:dyDescent="0.25">
      <c r="E219" s="24"/>
      <c r="AB219" s="29"/>
    </row>
    <row r="220" spans="5:28" s="14" customFormat="1" ht="15" customHeight="1" x14ac:dyDescent="0.25">
      <c r="E220" s="24"/>
      <c r="AB220" s="29"/>
    </row>
    <row r="221" spans="5:28" s="14" customFormat="1" ht="15" customHeight="1" x14ac:dyDescent="0.25">
      <c r="E221" s="24"/>
      <c r="AB221" s="29"/>
    </row>
    <row r="222" spans="5:28" s="14" customFormat="1" ht="15" customHeight="1" x14ac:dyDescent="0.25">
      <c r="E222" s="24"/>
      <c r="AB222" s="29"/>
    </row>
    <row r="223" spans="5:28" s="14" customFormat="1" ht="15" customHeight="1" x14ac:dyDescent="0.25">
      <c r="E223" s="24"/>
      <c r="AB223" s="29"/>
    </row>
    <row r="224" spans="5:28" s="14" customFormat="1" ht="15" customHeight="1" x14ac:dyDescent="0.25">
      <c r="E224" s="24"/>
      <c r="AB224" s="29"/>
    </row>
    <row r="225" spans="5:28" s="14" customFormat="1" ht="15" customHeight="1" x14ac:dyDescent="0.25">
      <c r="E225" s="24"/>
      <c r="AB225" s="29"/>
    </row>
    <row r="226" spans="5:28" s="14" customFormat="1" ht="15" customHeight="1" x14ac:dyDescent="0.25">
      <c r="E226" s="24"/>
      <c r="AB226" s="29"/>
    </row>
    <row r="227" spans="5:28" s="14" customFormat="1" ht="15" customHeight="1" x14ac:dyDescent="0.25">
      <c r="E227" s="24"/>
      <c r="AB227" s="29"/>
    </row>
    <row r="228" spans="5:28" s="14" customFormat="1" ht="15" customHeight="1" x14ac:dyDescent="0.25">
      <c r="E228" s="24"/>
      <c r="AB228" s="29"/>
    </row>
    <row r="229" spans="5:28" s="14" customFormat="1" ht="15" customHeight="1" x14ac:dyDescent="0.25">
      <c r="E229" s="24"/>
      <c r="AB229" s="29"/>
    </row>
    <row r="230" spans="5:28" s="14" customFormat="1" ht="15" customHeight="1" x14ac:dyDescent="0.25">
      <c r="E230" s="24"/>
      <c r="AB230" s="29"/>
    </row>
    <row r="231" spans="5:28" s="14" customFormat="1" ht="15" customHeight="1" x14ac:dyDescent="0.25">
      <c r="E231" s="24"/>
      <c r="AB231" s="29"/>
    </row>
    <row r="232" spans="5:28" s="14" customFormat="1" ht="15" customHeight="1" x14ac:dyDescent="0.25">
      <c r="E232" s="24"/>
      <c r="AB232" s="29"/>
    </row>
    <row r="233" spans="5:28" s="14" customFormat="1" ht="15" customHeight="1" x14ac:dyDescent="0.25">
      <c r="E233" s="24"/>
      <c r="AB233" s="29"/>
    </row>
    <row r="234" spans="5:28" s="14" customFormat="1" ht="15" customHeight="1" x14ac:dyDescent="0.25">
      <c r="E234" s="24"/>
      <c r="AB234" s="29"/>
    </row>
    <row r="235" spans="5:28" s="14" customFormat="1" ht="15" customHeight="1" x14ac:dyDescent="0.25">
      <c r="E235" s="24"/>
      <c r="AB235" s="29"/>
    </row>
    <row r="236" spans="5:28" s="14" customFormat="1" ht="15" customHeight="1" x14ac:dyDescent="0.25">
      <c r="E236" s="24"/>
      <c r="AB236" s="29"/>
    </row>
    <row r="237" spans="5:28" s="14" customFormat="1" ht="15" customHeight="1" x14ac:dyDescent="0.25">
      <c r="E237" s="24"/>
      <c r="AB237" s="29"/>
    </row>
    <row r="238" spans="5:28" s="14" customFormat="1" ht="15" customHeight="1" x14ac:dyDescent="0.25">
      <c r="E238" s="24"/>
      <c r="AB238" s="29"/>
    </row>
    <row r="239" spans="5:28" s="14" customFormat="1" ht="15" customHeight="1" x14ac:dyDescent="0.25">
      <c r="E239" s="24"/>
      <c r="AB239" s="29"/>
    </row>
    <row r="240" spans="5:28" s="14" customFormat="1" ht="15" customHeight="1" x14ac:dyDescent="0.25">
      <c r="E240" s="24"/>
      <c r="AB240" s="29"/>
    </row>
    <row r="241" spans="5:28" s="14" customFormat="1" ht="15" customHeight="1" x14ac:dyDescent="0.25">
      <c r="E241" s="24"/>
      <c r="AB241" s="29"/>
    </row>
    <row r="242" spans="5:28" s="14" customFormat="1" ht="15" customHeight="1" x14ac:dyDescent="0.25">
      <c r="E242" s="24"/>
      <c r="AB242" s="29"/>
    </row>
    <row r="243" spans="5:28" s="14" customFormat="1" ht="15" customHeight="1" x14ac:dyDescent="0.25">
      <c r="E243" s="24"/>
      <c r="AB243" s="29"/>
    </row>
    <row r="244" spans="5:28" s="14" customFormat="1" ht="15" customHeight="1" x14ac:dyDescent="0.25">
      <c r="E244" s="24"/>
      <c r="AB244" s="29"/>
    </row>
    <row r="245" spans="5:28" s="14" customFormat="1" ht="15" customHeight="1" x14ac:dyDescent="0.25">
      <c r="E245" s="24"/>
      <c r="AB245" s="29"/>
    </row>
    <row r="246" spans="5:28" s="14" customFormat="1" ht="15" customHeight="1" x14ac:dyDescent="0.25">
      <c r="E246" s="24"/>
      <c r="AB246" s="29"/>
    </row>
    <row r="247" spans="5:28" s="14" customFormat="1" ht="15" customHeight="1" x14ac:dyDescent="0.25">
      <c r="E247" s="24"/>
      <c r="AB247" s="29"/>
    </row>
    <row r="248" spans="5:28" s="14" customFormat="1" ht="15" customHeight="1" x14ac:dyDescent="0.25">
      <c r="E248" s="24"/>
      <c r="AB248" s="29"/>
    </row>
    <row r="249" spans="5:28" s="14" customFormat="1" ht="15" customHeight="1" x14ac:dyDescent="0.25">
      <c r="E249" s="24"/>
      <c r="AB249" s="29"/>
    </row>
    <row r="250" spans="5:28" s="14" customFormat="1" ht="15" customHeight="1" x14ac:dyDescent="0.25">
      <c r="E250" s="24"/>
      <c r="AB250" s="29"/>
    </row>
    <row r="251" spans="5:28" s="14" customFormat="1" ht="15" customHeight="1" x14ac:dyDescent="0.25">
      <c r="E251" s="24"/>
      <c r="AB251" s="29"/>
    </row>
    <row r="252" spans="5:28" s="14" customFormat="1" ht="15" customHeight="1" x14ac:dyDescent="0.25">
      <c r="E252" s="24"/>
      <c r="AB252" s="29"/>
    </row>
    <row r="253" spans="5:28" s="14" customFormat="1" ht="15" customHeight="1" x14ac:dyDescent="0.25">
      <c r="E253" s="24"/>
      <c r="AB253" s="29"/>
    </row>
    <row r="254" spans="5:28" s="14" customFormat="1" ht="15" customHeight="1" x14ac:dyDescent="0.25">
      <c r="E254" s="24"/>
      <c r="AB254" s="29"/>
    </row>
    <row r="255" spans="5:28" s="14" customFormat="1" ht="15" customHeight="1" x14ac:dyDescent="0.25">
      <c r="E255" s="24"/>
      <c r="AB255" s="29"/>
    </row>
    <row r="256" spans="5:28" s="14" customFormat="1" ht="15" customHeight="1" x14ac:dyDescent="0.25">
      <c r="E256" s="24"/>
      <c r="AB256" s="29"/>
    </row>
    <row r="257" spans="5:28" s="14" customFormat="1" ht="15" customHeight="1" x14ac:dyDescent="0.25">
      <c r="E257" s="24"/>
      <c r="AB257" s="29"/>
    </row>
    <row r="258" spans="5:28" s="14" customFormat="1" ht="15" customHeight="1" x14ac:dyDescent="0.25">
      <c r="E258" s="24"/>
      <c r="AB258" s="29"/>
    </row>
    <row r="259" spans="5:28" s="14" customFormat="1" ht="15" customHeight="1" x14ac:dyDescent="0.25">
      <c r="E259" s="24"/>
      <c r="AB259" s="29"/>
    </row>
    <row r="260" spans="5:28" s="14" customFormat="1" ht="15" customHeight="1" x14ac:dyDescent="0.25">
      <c r="E260" s="24"/>
      <c r="AB260" s="29"/>
    </row>
    <row r="261" spans="5:28" s="14" customFormat="1" ht="15" customHeight="1" x14ac:dyDescent="0.25">
      <c r="E261" s="24"/>
      <c r="AB261" s="29"/>
    </row>
    <row r="262" spans="5:28" s="14" customFormat="1" ht="15" customHeight="1" x14ac:dyDescent="0.25">
      <c r="E262" s="24"/>
      <c r="AB262" s="29"/>
    </row>
    <row r="263" spans="5:28" s="14" customFormat="1" ht="15" customHeight="1" x14ac:dyDescent="0.25">
      <c r="E263" s="24"/>
      <c r="AB263" s="29"/>
    </row>
    <row r="264" spans="5:28" s="14" customFormat="1" ht="15" customHeight="1" x14ac:dyDescent="0.25">
      <c r="E264" s="24"/>
      <c r="AB264" s="29"/>
    </row>
    <row r="265" spans="5:28" s="14" customFormat="1" ht="15" customHeight="1" x14ac:dyDescent="0.25">
      <c r="E265" s="24"/>
      <c r="AB265" s="29"/>
    </row>
    <row r="266" spans="5:28" s="14" customFormat="1" ht="15" customHeight="1" x14ac:dyDescent="0.25">
      <c r="E266" s="24"/>
      <c r="AB266" s="29"/>
    </row>
    <row r="267" spans="5:28" s="14" customFormat="1" ht="15" customHeight="1" x14ac:dyDescent="0.25">
      <c r="E267" s="24"/>
      <c r="AB267" s="29"/>
    </row>
    <row r="268" spans="5:28" s="14" customFormat="1" ht="15" customHeight="1" x14ac:dyDescent="0.25">
      <c r="E268" s="24"/>
      <c r="AB268" s="29"/>
    </row>
    <row r="269" spans="5:28" s="14" customFormat="1" ht="15" customHeight="1" x14ac:dyDescent="0.25">
      <c r="E269" s="24"/>
      <c r="AB269" s="29"/>
    </row>
    <row r="270" spans="5:28" s="14" customFormat="1" ht="15" customHeight="1" x14ac:dyDescent="0.25">
      <c r="E270" s="24"/>
      <c r="AB270" s="29"/>
    </row>
    <row r="271" spans="5:28" s="14" customFormat="1" ht="15" customHeight="1" x14ac:dyDescent="0.25">
      <c r="E271" s="24"/>
      <c r="AB271" s="29"/>
    </row>
    <row r="272" spans="5:28" s="14" customFormat="1" ht="15" customHeight="1" x14ac:dyDescent="0.25">
      <c r="E272" s="24"/>
      <c r="AB272" s="29"/>
    </row>
    <row r="273" spans="1:43" ht="15" customHeight="1" x14ac:dyDescent="0.25">
      <c r="A273" s="2"/>
      <c r="B273" s="2"/>
      <c r="C273" s="2"/>
      <c r="D273" s="2"/>
      <c r="E273" s="23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1:43" ht="15" customHeight="1" x14ac:dyDescent="0.25">
      <c r="A274" s="2"/>
      <c r="B274" s="2"/>
      <c r="C274" s="2"/>
      <c r="D274" s="2"/>
      <c r="E274" s="23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1:43" ht="15" customHeight="1" x14ac:dyDescent="0.25">
      <c r="A275" s="2"/>
      <c r="B275" s="2"/>
      <c r="C275" s="2"/>
      <c r="D275" s="2"/>
      <c r="E275" s="23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1:43" ht="15" customHeight="1" x14ac:dyDescent="0.25">
      <c r="A276" s="2"/>
      <c r="B276" s="2"/>
      <c r="C276" s="2"/>
      <c r="D276" s="2"/>
      <c r="E276" s="23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1:43" ht="15" customHeight="1" x14ac:dyDescent="0.25">
      <c r="A277" s="2"/>
      <c r="B277" s="2"/>
      <c r="C277" s="2"/>
      <c r="D277" s="2"/>
      <c r="E277" s="23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1:43" ht="15" customHeight="1" x14ac:dyDescent="0.25">
      <c r="A278" s="2"/>
      <c r="B278" s="2"/>
      <c r="C278" s="2"/>
      <c r="D278" s="2"/>
      <c r="E278" s="23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1:43" ht="15" customHeight="1" x14ac:dyDescent="0.25">
      <c r="A279" s="2"/>
      <c r="B279" s="2"/>
      <c r="C279" s="2"/>
      <c r="D279" s="2"/>
      <c r="E279" s="23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1:43" ht="15" customHeight="1" x14ac:dyDescent="0.25">
      <c r="A280" s="2"/>
      <c r="B280" s="2"/>
      <c r="C280" s="2"/>
      <c r="D280" s="2"/>
      <c r="E280" s="23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1:43" ht="15" customHeight="1" x14ac:dyDescent="0.25">
      <c r="A281" s="2"/>
      <c r="B281" s="2"/>
      <c r="C281" s="2"/>
      <c r="D281" s="2"/>
      <c r="E281" s="23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1:43" ht="15" customHeight="1" x14ac:dyDescent="0.25">
      <c r="A282" s="2"/>
      <c r="B282" s="2"/>
      <c r="C282" s="2"/>
      <c r="D282" s="2"/>
      <c r="E282" s="23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1:43" ht="15" customHeight="1" x14ac:dyDescent="0.25">
      <c r="A283" s="2"/>
      <c r="B283" s="2"/>
      <c r="C283" s="2"/>
      <c r="D283" s="2"/>
      <c r="E283" s="23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1:43" ht="15" customHeight="1" x14ac:dyDescent="0.25">
      <c r="A284" s="2"/>
      <c r="B284" s="2"/>
      <c r="C284" s="2"/>
      <c r="D284" s="2"/>
      <c r="E284" s="23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1:43" ht="15" customHeight="1" x14ac:dyDescent="0.25">
      <c r="A285" s="2"/>
      <c r="B285" s="2"/>
      <c r="C285" s="2"/>
      <c r="D285" s="2"/>
      <c r="E285" s="23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1:43" ht="15" customHeight="1" x14ac:dyDescent="0.25">
      <c r="A286" s="2"/>
      <c r="B286" s="2"/>
      <c r="C286" s="2"/>
      <c r="D286" s="2"/>
      <c r="E286" s="23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1:43" ht="15" customHeight="1" x14ac:dyDescent="0.25">
      <c r="A287" s="2"/>
      <c r="B287" s="2"/>
      <c r="C287" s="2"/>
      <c r="D287" s="2"/>
      <c r="E287" s="23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1:43" ht="15" customHeight="1" x14ac:dyDescent="0.25">
      <c r="A288" s="2"/>
      <c r="B288" s="2"/>
      <c r="C288" s="2"/>
      <c r="D288" s="2"/>
      <c r="E288" s="23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1:43" ht="15" customHeight="1" x14ac:dyDescent="0.25">
      <c r="A289" s="2"/>
      <c r="B289" s="2"/>
      <c r="C289" s="2"/>
      <c r="D289" s="2"/>
      <c r="E289" s="23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1:43" ht="15" customHeight="1" x14ac:dyDescent="0.25">
      <c r="A290" s="2"/>
      <c r="B290" s="2"/>
      <c r="C290" s="2"/>
      <c r="D290" s="2"/>
      <c r="E290" s="23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1:43" ht="15" customHeight="1" x14ac:dyDescent="0.25">
      <c r="A291" s="2"/>
      <c r="B291" s="2"/>
      <c r="C291" s="2"/>
      <c r="D291" s="2"/>
      <c r="E291" s="23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1:43" ht="15" customHeight="1" x14ac:dyDescent="0.25">
      <c r="A292" s="2"/>
      <c r="B292" s="2"/>
      <c r="C292" s="2"/>
      <c r="D292" s="2"/>
      <c r="E292" s="23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1:43" ht="15" customHeight="1" x14ac:dyDescent="0.25">
      <c r="A293" s="2"/>
      <c r="B293" s="2"/>
      <c r="C293" s="2"/>
      <c r="D293" s="2"/>
      <c r="E293" s="23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1:43" ht="15" customHeight="1" x14ac:dyDescent="0.25">
      <c r="A294" s="2"/>
      <c r="B294" s="2"/>
      <c r="C294" s="2"/>
      <c r="D294" s="2"/>
      <c r="E294" s="23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1:43" ht="15" customHeight="1" x14ac:dyDescent="0.25">
      <c r="A295" s="2"/>
      <c r="B295" s="2"/>
      <c r="C295" s="2"/>
      <c r="D295" s="2"/>
      <c r="E295" s="23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1:43" ht="15" customHeight="1" x14ac:dyDescent="0.25">
      <c r="A296" s="2"/>
      <c r="B296" s="2"/>
      <c r="C296" s="2"/>
      <c r="D296" s="2"/>
      <c r="E296" s="23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1:43" ht="15" customHeight="1" x14ac:dyDescent="0.25">
      <c r="A297" s="2"/>
      <c r="B297" s="2"/>
      <c r="C297" s="2"/>
      <c r="D297" s="2"/>
      <c r="E297" s="23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1:43" ht="15" customHeight="1" x14ac:dyDescent="0.25">
      <c r="A298" s="2"/>
      <c r="B298" s="2"/>
      <c r="C298" s="2"/>
      <c r="D298" s="2"/>
      <c r="E298" s="23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1:43" ht="15" customHeight="1" x14ac:dyDescent="0.25">
      <c r="A299" s="2"/>
      <c r="B299" s="2"/>
      <c r="C299" s="2"/>
      <c r="D299" s="2"/>
      <c r="E299" s="23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1:43" ht="15" customHeight="1" x14ac:dyDescent="0.25">
      <c r="A300" s="2"/>
      <c r="B300" s="2"/>
      <c r="C300" s="2"/>
      <c r="D300" s="2"/>
      <c r="E300" s="23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1:43" ht="15" customHeight="1" x14ac:dyDescent="0.25">
      <c r="A301" s="2"/>
      <c r="B301" s="2"/>
      <c r="C301" s="2"/>
      <c r="D301" s="2"/>
      <c r="E301" s="23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1:43" ht="15" customHeight="1" x14ac:dyDescent="0.25">
      <c r="A302" s="2"/>
      <c r="B302" s="2"/>
      <c r="C302" s="2"/>
      <c r="D302" s="2"/>
      <c r="E302" s="23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1:43" ht="15" customHeight="1" x14ac:dyDescent="0.25">
      <c r="A303" s="2"/>
      <c r="B303" s="2"/>
      <c r="C303" s="2"/>
      <c r="D303" s="2"/>
      <c r="E303" s="23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1:43" ht="15" customHeight="1" x14ac:dyDescent="0.25">
      <c r="A304" s="2"/>
      <c r="B304" s="2"/>
      <c r="C304" s="2"/>
      <c r="D304" s="2"/>
      <c r="E304" s="23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1:43" ht="15" customHeight="1" x14ac:dyDescent="0.25">
      <c r="A305" s="2"/>
      <c r="B305" s="2"/>
      <c r="C305" s="2"/>
      <c r="D305" s="2"/>
      <c r="E305" s="23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1:43" ht="15" customHeight="1" x14ac:dyDescent="0.25">
      <c r="A306" s="2"/>
      <c r="B306" s="2"/>
      <c r="C306" s="2"/>
      <c r="D306" s="2"/>
      <c r="E306" s="23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1:43" ht="15" customHeight="1" x14ac:dyDescent="0.25">
      <c r="A307" s="2"/>
      <c r="B307" s="2"/>
      <c r="C307" s="2"/>
      <c r="D307" s="2"/>
      <c r="E307" s="23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1:43" ht="15" customHeight="1" x14ac:dyDescent="0.25">
      <c r="A308" s="2"/>
      <c r="B308" s="2"/>
      <c r="C308" s="2"/>
      <c r="D308" s="2"/>
      <c r="E308" s="23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1:43" ht="15" customHeight="1" x14ac:dyDescent="0.25">
      <c r="A309" s="2"/>
      <c r="B309" s="2"/>
      <c r="C309" s="2"/>
      <c r="D309" s="2"/>
      <c r="E309" s="23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1:43" ht="15" customHeight="1" x14ac:dyDescent="0.25">
      <c r="A310" s="2"/>
      <c r="B310" s="2"/>
      <c r="C310" s="2"/>
      <c r="D310" s="2"/>
      <c r="E310" s="23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1:43" ht="15" customHeight="1" x14ac:dyDescent="0.25">
      <c r="A311" s="2"/>
      <c r="B311" s="2"/>
      <c r="C311" s="2"/>
      <c r="D311" s="2"/>
      <c r="E311" s="23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1:43" ht="15" customHeight="1" x14ac:dyDescent="0.25">
      <c r="A312" s="2"/>
      <c r="B312" s="2"/>
      <c r="C312" s="2"/>
      <c r="D312" s="2"/>
      <c r="E312" s="23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1:43" ht="15" customHeight="1" x14ac:dyDescent="0.25">
      <c r="A313" s="2"/>
      <c r="B313" s="2"/>
      <c r="C313" s="2"/>
      <c r="D313" s="2"/>
      <c r="E313" s="23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1:43" ht="15" customHeight="1" x14ac:dyDescent="0.25">
      <c r="A314" s="2"/>
      <c r="B314" s="2"/>
      <c r="C314" s="2"/>
      <c r="D314" s="2"/>
      <c r="E314" s="23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  <row r="315" spans="1:43" ht="15" customHeight="1" x14ac:dyDescent="0.25">
      <c r="A315" s="2"/>
      <c r="B315" s="2"/>
      <c r="C315" s="2"/>
      <c r="D315" s="2"/>
      <c r="E315" s="23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</row>
    <row r="316" spans="1:43" ht="15" customHeight="1" x14ac:dyDescent="0.25">
      <c r="A316" s="2"/>
      <c r="B316" s="2"/>
      <c r="C316" s="2"/>
      <c r="D316" s="2"/>
      <c r="E316" s="23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</row>
    <row r="317" spans="1:43" ht="15" customHeight="1" x14ac:dyDescent="0.25">
      <c r="A317" s="2"/>
      <c r="B317" s="2"/>
      <c r="C317" s="2"/>
      <c r="D317" s="2"/>
      <c r="E317" s="23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</row>
    <row r="318" spans="1:43" ht="15" customHeight="1" x14ac:dyDescent="0.25">
      <c r="A318" s="2"/>
      <c r="B318" s="2"/>
      <c r="C318" s="2"/>
      <c r="D318" s="2"/>
      <c r="E318" s="23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</row>
    <row r="319" spans="1:43" ht="15" customHeight="1" x14ac:dyDescent="0.25">
      <c r="A319" s="2"/>
      <c r="B319" s="2"/>
      <c r="C319" s="2"/>
      <c r="D319" s="2"/>
      <c r="E319" s="23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</row>
    <row r="320" spans="1:43" ht="15" customHeight="1" x14ac:dyDescent="0.25">
      <c r="A320" s="2"/>
      <c r="B320" s="2"/>
      <c r="C320" s="2"/>
      <c r="D320" s="2"/>
      <c r="E320" s="23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</row>
    <row r="321" spans="1:43" ht="15" customHeight="1" x14ac:dyDescent="0.25">
      <c r="A321" s="2"/>
      <c r="B321" s="2"/>
      <c r="C321" s="2"/>
      <c r="D321" s="2"/>
      <c r="E321" s="23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</row>
    <row r="322" spans="1:43" ht="15" customHeight="1" x14ac:dyDescent="0.25">
      <c r="A322" s="2"/>
      <c r="B322" s="2"/>
      <c r="C322" s="2"/>
      <c r="D322" s="2"/>
      <c r="E322" s="23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</row>
    <row r="323" spans="1:43" ht="15" customHeight="1" x14ac:dyDescent="0.25">
      <c r="A323" s="2"/>
      <c r="B323" s="2"/>
      <c r="C323" s="2"/>
      <c r="D323" s="2"/>
      <c r="E323" s="23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</row>
    <row r="324" spans="1:43" ht="15" customHeight="1" x14ac:dyDescent="0.25">
      <c r="A324" s="2"/>
      <c r="B324" s="2"/>
      <c r="C324" s="2"/>
      <c r="D324" s="2"/>
      <c r="E324" s="23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</row>
    <row r="325" spans="1:43" ht="15" customHeight="1" x14ac:dyDescent="0.25">
      <c r="A325" s="2"/>
      <c r="B325" s="2"/>
      <c r="C325" s="2"/>
      <c r="D325" s="2"/>
      <c r="E325" s="23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</row>
    <row r="326" spans="1:43" ht="15" customHeight="1" x14ac:dyDescent="0.25">
      <c r="A326" s="2"/>
      <c r="B326" s="2"/>
      <c r="C326" s="2"/>
      <c r="D326" s="2"/>
      <c r="E326" s="23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</row>
    <row r="327" spans="1:43" ht="15" customHeight="1" x14ac:dyDescent="0.25">
      <c r="A327" s="2"/>
      <c r="B327" s="2"/>
      <c r="C327" s="2"/>
      <c r="D327" s="2"/>
      <c r="E327" s="23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</row>
    <row r="328" spans="1:43" ht="15" customHeight="1" x14ac:dyDescent="0.25">
      <c r="A328" s="2"/>
      <c r="B328" s="2"/>
      <c r="C328" s="2"/>
      <c r="D328" s="2"/>
      <c r="E328" s="23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</row>
    <row r="329" spans="1:43" ht="15" customHeight="1" x14ac:dyDescent="0.25">
      <c r="A329" s="2"/>
      <c r="B329" s="2"/>
      <c r="C329" s="2"/>
      <c r="D329" s="2"/>
      <c r="E329" s="23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</row>
    <row r="330" spans="1:43" ht="15" customHeight="1" x14ac:dyDescent="0.25">
      <c r="A330" s="2"/>
      <c r="B330" s="2"/>
      <c r="C330" s="2"/>
      <c r="D330" s="2"/>
      <c r="E330" s="23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</row>
    <row r="331" spans="1:43" ht="15" customHeight="1" x14ac:dyDescent="0.25">
      <c r="A331" s="2"/>
      <c r="B331" s="2"/>
      <c r="C331" s="2"/>
      <c r="D331" s="2"/>
      <c r="E331" s="23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</row>
    <row r="332" spans="1:43" ht="15" customHeight="1" x14ac:dyDescent="0.25">
      <c r="A332" s="2"/>
      <c r="B332" s="2"/>
      <c r="C332" s="2"/>
      <c r="D332" s="2"/>
      <c r="E332" s="23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</row>
    <row r="333" spans="1:43" ht="15" customHeight="1" x14ac:dyDescent="0.25">
      <c r="A333" s="2"/>
      <c r="B333" s="2"/>
      <c r="C333" s="2"/>
      <c r="D333" s="2"/>
      <c r="E333" s="23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</row>
    <row r="334" spans="1:43" ht="15" customHeight="1" x14ac:dyDescent="0.25">
      <c r="A334" s="2"/>
      <c r="B334" s="2"/>
      <c r="C334" s="2"/>
      <c r="D334" s="2"/>
      <c r="E334" s="23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</row>
    <row r="335" spans="1:43" ht="15" customHeight="1" x14ac:dyDescent="0.25">
      <c r="A335" s="2"/>
      <c r="B335" s="2"/>
      <c r="C335" s="2"/>
      <c r="D335" s="2"/>
      <c r="E335" s="23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</row>
    <row r="336" spans="1:43" ht="15" customHeight="1" x14ac:dyDescent="0.25">
      <c r="A336" s="2"/>
      <c r="B336" s="2"/>
      <c r="C336" s="2"/>
      <c r="D336" s="2"/>
      <c r="E336" s="23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</row>
    <row r="337" spans="1:43" ht="15" customHeight="1" x14ac:dyDescent="0.25">
      <c r="A337" s="2"/>
      <c r="B337" s="2"/>
      <c r="C337" s="2"/>
      <c r="D337" s="2"/>
      <c r="E337" s="23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</row>
    <row r="338" spans="1:43" ht="15" customHeight="1" x14ac:dyDescent="0.25">
      <c r="A338" s="2"/>
      <c r="B338" s="2"/>
      <c r="C338" s="2"/>
      <c r="D338" s="2"/>
      <c r="E338" s="23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</row>
    <row r="339" spans="1:43" ht="15" customHeight="1" x14ac:dyDescent="0.25">
      <c r="A339" s="2"/>
      <c r="B339" s="2"/>
      <c r="C339" s="2"/>
      <c r="D339" s="2"/>
      <c r="E339" s="23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</row>
    <row r="340" spans="1:43" ht="15" customHeight="1" x14ac:dyDescent="0.25">
      <c r="A340" s="2"/>
      <c r="B340" s="2"/>
      <c r="C340" s="2"/>
      <c r="D340" s="2"/>
      <c r="E340" s="23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</row>
    <row r="341" spans="1:43" ht="15" customHeight="1" x14ac:dyDescent="0.25">
      <c r="A341" s="2"/>
      <c r="B341" s="2"/>
      <c r="C341" s="2"/>
      <c r="D341" s="2"/>
      <c r="E341" s="23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</row>
    <row r="342" spans="1:43" ht="15" customHeight="1" x14ac:dyDescent="0.25">
      <c r="A342" s="2"/>
      <c r="B342" s="2"/>
      <c r="C342" s="2"/>
      <c r="D342" s="2"/>
      <c r="E342" s="23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</row>
    <row r="343" spans="1:43" ht="15" customHeight="1" x14ac:dyDescent="0.25">
      <c r="A343" s="2"/>
      <c r="B343" s="2"/>
      <c r="C343" s="2"/>
      <c r="D343" s="2"/>
      <c r="E343" s="23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</row>
    <row r="344" spans="1:43" ht="15" customHeight="1" x14ac:dyDescent="0.25">
      <c r="A344" s="2"/>
      <c r="B344" s="2"/>
      <c r="C344" s="2"/>
      <c r="D344" s="2"/>
      <c r="E344" s="23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</row>
    <row r="345" spans="1:43" ht="15" customHeight="1" x14ac:dyDescent="0.25">
      <c r="A345" s="2"/>
      <c r="B345" s="2"/>
      <c r="C345" s="2"/>
      <c r="D345" s="2"/>
      <c r="E345" s="23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</row>
    <row r="346" spans="1:43" ht="15" customHeight="1" x14ac:dyDescent="0.25">
      <c r="A346" s="2"/>
      <c r="B346" s="2"/>
      <c r="C346" s="2"/>
      <c r="D346" s="2"/>
      <c r="E346" s="23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</row>
    <row r="347" spans="1:43" ht="15" customHeight="1" x14ac:dyDescent="0.25">
      <c r="A347" s="2"/>
      <c r="B347" s="2"/>
      <c r="C347" s="2"/>
      <c r="D347" s="2"/>
      <c r="E347" s="23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</row>
    <row r="348" spans="1:43" ht="15" customHeight="1" x14ac:dyDescent="0.25">
      <c r="A348" s="2"/>
      <c r="B348" s="2"/>
      <c r="C348" s="2"/>
      <c r="D348" s="2"/>
      <c r="E348" s="23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</row>
    <row r="349" spans="1:43" ht="15" customHeight="1" x14ac:dyDescent="0.25">
      <c r="A349" s="2"/>
      <c r="B349" s="2"/>
      <c r="C349" s="2"/>
      <c r="D349" s="2"/>
      <c r="E349" s="23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</row>
    <row r="350" spans="1:43" ht="15" customHeight="1" x14ac:dyDescent="0.25">
      <c r="A350" s="2"/>
      <c r="B350" s="2"/>
      <c r="C350" s="2"/>
      <c r="D350" s="2"/>
      <c r="E350" s="23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</row>
    <row r="351" spans="1:43" ht="15" customHeight="1" x14ac:dyDescent="0.25">
      <c r="A351" s="2"/>
      <c r="B351" s="2"/>
      <c r="C351" s="2"/>
      <c r="D351" s="2"/>
      <c r="E351" s="23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</row>
    <row r="352" spans="1:43" ht="15" customHeight="1" x14ac:dyDescent="0.25">
      <c r="A352" s="2"/>
      <c r="B352" s="2"/>
      <c r="C352" s="2"/>
      <c r="D352" s="2"/>
      <c r="E352" s="23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</row>
    <row r="353" spans="1:43" ht="15" customHeight="1" x14ac:dyDescent="0.25">
      <c r="A353" s="2"/>
      <c r="B353" s="2"/>
      <c r="C353" s="2"/>
      <c r="D353" s="2"/>
      <c r="E353" s="23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</row>
    <row r="354" spans="1:43" ht="15" customHeight="1" x14ac:dyDescent="0.25">
      <c r="A354" s="2"/>
      <c r="B354" s="2"/>
      <c r="C354" s="2"/>
      <c r="D354" s="2"/>
      <c r="E354" s="23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</row>
    <row r="355" spans="1:43" ht="15" customHeight="1" x14ac:dyDescent="0.25">
      <c r="A355" s="2"/>
      <c r="B355" s="2"/>
      <c r="C355" s="2"/>
      <c r="D355" s="2"/>
      <c r="E355" s="23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</row>
    <row r="356" spans="1:43" ht="15" customHeight="1" x14ac:dyDescent="0.25">
      <c r="A356" s="2"/>
      <c r="B356" s="2"/>
      <c r="C356" s="2"/>
      <c r="D356" s="2"/>
      <c r="E356" s="23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</row>
    <row r="357" spans="1:43" ht="15" customHeight="1" x14ac:dyDescent="0.25">
      <c r="A357" s="2"/>
      <c r="B357" s="2"/>
      <c r="C357" s="2"/>
      <c r="D357" s="2"/>
      <c r="E357" s="23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</row>
    <row r="358" spans="1:43" ht="15" customHeight="1" x14ac:dyDescent="0.25">
      <c r="A358" s="2"/>
      <c r="B358" s="2"/>
      <c r="C358" s="2"/>
      <c r="D358" s="2"/>
      <c r="E358" s="23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</row>
    <row r="359" spans="1:43" ht="15" customHeight="1" x14ac:dyDescent="0.25">
      <c r="A359" s="2"/>
      <c r="B359" s="2"/>
      <c r="C359" s="2"/>
      <c r="D359" s="2"/>
      <c r="E359" s="23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</row>
    <row r="360" spans="1:43" ht="15" customHeight="1" x14ac:dyDescent="0.25">
      <c r="A360" s="2"/>
      <c r="B360" s="2"/>
      <c r="C360" s="2"/>
      <c r="D360" s="2"/>
      <c r="E360" s="23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</row>
    <row r="361" spans="1:43" ht="15" customHeight="1" x14ac:dyDescent="0.25">
      <c r="A361" s="2"/>
      <c r="B361" s="2"/>
      <c r="C361" s="2"/>
      <c r="D361" s="2"/>
      <c r="E361" s="23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</row>
    <row r="362" spans="1:43" ht="15" customHeight="1" x14ac:dyDescent="0.25">
      <c r="A362" s="2"/>
      <c r="B362" s="2"/>
      <c r="C362" s="2"/>
      <c r="D362" s="2"/>
      <c r="E362" s="23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</row>
    <row r="363" spans="1:43" ht="15" customHeight="1" x14ac:dyDescent="0.25">
      <c r="A363" s="2"/>
      <c r="B363" s="2"/>
      <c r="C363" s="2"/>
      <c r="D363" s="2"/>
      <c r="E363" s="23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</row>
    <row r="364" spans="1:43" ht="15" customHeight="1" x14ac:dyDescent="0.25">
      <c r="A364" s="2"/>
      <c r="B364" s="2"/>
      <c r="C364" s="2"/>
      <c r="D364" s="2"/>
      <c r="E364" s="23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</row>
    <row r="365" spans="1:43" ht="15" customHeight="1" x14ac:dyDescent="0.25">
      <c r="A365" s="2"/>
      <c r="B365" s="2"/>
      <c r="C365" s="2"/>
      <c r="D365" s="2"/>
      <c r="E365" s="23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</row>
    <row r="366" spans="1:43" ht="15" customHeight="1" x14ac:dyDescent="0.25">
      <c r="A366" s="2"/>
      <c r="B366" s="2"/>
      <c r="C366" s="2"/>
      <c r="D366" s="2"/>
      <c r="E366" s="23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</row>
    <row r="367" spans="1:43" ht="15" customHeight="1" x14ac:dyDescent="0.25">
      <c r="A367" s="2"/>
      <c r="B367" s="2"/>
      <c r="C367" s="2"/>
      <c r="D367" s="2"/>
      <c r="E367" s="23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</row>
    <row r="368" spans="1:43" ht="15" customHeight="1" x14ac:dyDescent="0.25">
      <c r="A368" s="2"/>
      <c r="B368" s="2"/>
      <c r="C368" s="2"/>
      <c r="D368" s="2"/>
      <c r="E368" s="23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</row>
    <row r="369" spans="1:43" ht="15" customHeight="1" x14ac:dyDescent="0.25">
      <c r="A369" s="2"/>
      <c r="B369" s="2"/>
      <c r="C369" s="2"/>
      <c r="D369" s="2"/>
      <c r="E369" s="23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</row>
    <row r="370" spans="1:43" ht="15" customHeight="1" x14ac:dyDescent="0.25">
      <c r="A370" s="2"/>
      <c r="B370" s="2"/>
      <c r="C370" s="2"/>
      <c r="D370" s="2"/>
      <c r="E370" s="23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</row>
    <row r="371" spans="1:43" ht="15" customHeight="1" x14ac:dyDescent="0.25">
      <c r="A371" s="2"/>
      <c r="B371" s="2"/>
      <c r="C371" s="2"/>
      <c r="D371" s="2"/>
      <c r="E371" s="23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</row>
    <row r="372" spans="1:43" ht="15" customHeight="1" x14ac:dyDescent="0.25">
      <c r="A372" s="2"/>
      <c r="B372" s="2"/>
      <c r="C372" s="2"/>
      <c r="D372" s="2"/>
      <c r="E372" s="23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</row>
    <row r="373" spans="1:43" ht="15" customHeight="1" x14ac:dyDescent="0.25">
      <c r="A373" s="2"/>
      <c r="B373" s="2"/>
      <c r="C373" s="2"/>
      <c r="D373" s="2"/>
      <c r="E373" s="23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</row>
    <row r="374" spans="1:43" ht="15" customHeight="1" x14ac:dyDescent="0.25">
      <c r="A374" s="2"/>
      <c r="B374" s="2"/>
      <c r="C374" s="2"/>
      <c r="D374" s="2"/>
      <c r="E374" s="23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</row>
    <row r="375" spans="1:43" ht="15" customHeight="1" x14ac:dyDescent="0.25">
      <c r="A375" s="2"/>
      <c r="B375" s="2"/>
      <c r="C375" s="2"/>
      <c r="D375" s="2"/>
      <c r="E375" s="23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</row>
    <row r="376" spans="1:43" ht="15" customHeight="1" x14ac:dyDescent="0.25">
      <c r="A376" s="2"/>
      <c r="B376" s="2"/>
      <c r="C376" s="2"/>
      <c r="D376" s="2"/>
      <c r="E376" s="23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</row>
    <row r="377" spans="1:43" ht="15" customHeight="1" x14ac:dyDescent="0.25">
      <c r="A377" s="2"/>
      <c r="B377" s="2"/>
      <c r="C377" s="2"/>
      <c r="D377" s="2"/>
      <c r="E377" s="23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</row>
    <row r="378" spans="1:43" ht="15" customHeight="1" x14ac:dyDescent="0.25">
      <c r="A378" s="2"/>
      <c r="B378" s="2"/>
      <c r="C378" s="2"/>
      <c r="D378" s="2"/>
      <c r="E378" s="23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</row>
    <row r="379" spans="1:43" ht="15" customHeight="1" x14ac:dyDescent="0.25">
      <c r="A379" s="2"/>
      <c r="B379" s="2"/>
      <c r="C379" s="2"/>
      <c r="D379" s="2"/>
      <c r="E379" s="23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</row>
    <row r="380" spans="1:43" ht="15" customHeight="1" x14ac:dyDescent="0.25">
      <c r="A380" s="2"/>
      <c r="B380" s="2"/>
      <c r="C380" s="2"/>
      <c r="D380" s="2"/>
      <c r="E380" s="23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</row>
    <row r="381" spans="1:43" ht="15" customHeight="1" x14ac:dyDescent="0.25">
      <c r="A381" s="2"/>
      <c r="B381" s="2"/>
      <c r="C381" s="2"/>
      <c r="D381" s="2"/>
      <c r="E381" s="23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</row>
    <row r="382" spans="1:43" ht="15" customHeight="1" x14ac:dyDescent="0.25">
      <c r="A382" s="2"/>
      <c r="B382" s="2"/>
      <c r="C382" s="2"/>
      <c r="D382" s="2"/>
      <c r="E382" s="23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</row>
    <row r="383" spans="1:43" ht="15" customHeight="1" x14ac:dyDescent="0.25">
      <c r="A383" s="2"/>
      <c r="B383" s="2"/>
      <c r="C383" s="2"/>
      <c r="D383" s="2"/>
      <c r="E383" s="23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</row>
    <row r="384" spans="1:43" ht="15" customHeight="1" x14ac:dyDescent="0.25">
      <c r="A384" s="2"/>
      <c r="B384" s="2"/>
      <c r="C384" s="2"/>
      <c r="D384" s="2"/>
      <c r="E384" s="23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</row>
    <row r="385" spans="1:43" ht="15" customHeight="1" x14ac:dyDescent="0.25">
      <c r="A385" s="2"/>
      <c r="B385" s="2"/>
      <c r="C385" s="2"/>
      <c r="D385" s="2"/>
      <c r="E385" s="23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</row>
    <row r="386" spans="1:43" ht="15" customHeight="1" x14ac:dyDescent="0.25">
      <c r="A386" s="2"/>
      <c r="B386" s="2"/>
      <c r="C386" s="2"/>
      <c r="D386" s="2"/>
      <c r="E386" s="23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</row>
    <row r="387" spans="1:43" ht="15" customHeight="1" x14ac:dyDescent="0.25">
      <c r="A387" s="2"/>
      <c r="B387" s="2"/>
      <c r="C387" s="2"/>
      <c r="D387" s="2"/>
      <c r="E387" s="23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</row>
    <row r="388" spans="1:43" ht="15" customHeight="1" x14ac:dyDescent="0.25">
      <c r="A388" s="2"/>
      <c r="B388" s="2"/>
      <c r="C388" s="2"/>
      <c r="D388" s="2"/>
      <c r="E388" s="23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</row>
    <row r="389" spans="1:43" ht="15" customHeight="1" x14ac:dyDescent="0.25">
      <c r="A389" s="2"/>
      <c r="B389" s="2"/>
      <c r="C389" s="2"/>
      <c r="D389" s="2"/>
      <c r="E389" s="23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</row>
    <row r="390" spans="1:43" ht="15" customHeight="1" x14ac:dyDescent="0.25">
      <c r="A390" s="2"/>
      <c r="B390" s="2"/>
      <c r="C390" s="2"/>
      <c r="D390" s="2"/>
      <c r="E390" s="23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</row>
    <row r="391" spans="1:43" ht="15" customHeight="1" x14ac:dyDescent="0.25">
      <c r="A391" s="2"/>
      <c r="B391" s="2"/>
      <c r="C391" s="2"/>
      <c r="D391" s="2"/>
      <c r="E391" s="23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</row>
    <row r="392" spans="1:43" ht="15" customHeight="1" x14ac:dyDescent="0.25">
      <c r="A392" s="2"/>
      <c r="B392" s="2"/>
      <c r="C392" s="2"/>
      <c r="D392" s="2"/>
      <c r="E392" s="23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</row>
    <row r="393" spans="1:43" ht="15" customHeight="1" x14ac:dyDescent="0.25">
      <c r="A393" s="2"/>
      <c r="B393" s="2"/>
      <c r="C393" s="2"/>
      <c r="D393" s="2"/>
      <c r="E393" s="23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</row>
    <row r="394" spans="1:43" ht="15" customHeight="1" x14ac:dyDescent="0.25">
      <c r="A394" s="2"/>
      <c r="B394" s="2"/>
      <c r="C394" s="2"/>
      <c r="D394" s="2"/>
      <c r="E394" s="23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</row>
    <row r="395" spans="1:43" ht="15" customHeight="1" x14ac:dyDescent="0.25">
      <c r="A395" s="2"/>
      <c r="B395" s="2"/>
      <c r="C395" s="2"/>
      <c r="D395" s="2"/>
      <c r="E395" s="23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</row>
    <row r="396" spans="1:43" ht="15" customHeight="1" x14ac:dyDescent="0.25">
      <c r="A396" s="2"/>
      <c r="B396" s="2"/>
      <c r="C396" s="2"/>
      <c r="D396" s="2"/>
      <c r="E396" s="23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</row>
    <row r="397" spans="1:43" ht="15" customHeight="1" x14ac:dyDescent="0.25">
      <c r="A397" s="2"/>
      <c r="B397" s="2"/>
      <c r="C397" s="2"/>
      <c r="D397" s="2"/>
      <c r="E397" s="23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</row>
    <row r="398" spans="1:43" ht="15" customHeight="1" x14ac:dyDescent="0.25">
      <c r="A398" s="2"/>
      <c r="B398" s="2"/>
      <c r="C398" s="2"/>
      <c r="D398" s="2"/>
      <c r="E398" s="23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</row>
    <row r="399" spans="1:43" ht="15" customHeight="1" x14ac:dyDescent="0.25">
      <c r="A399" s="2"/>
      <c r="B399" s="2"/>
      <c r="C399" s="2"/>
      <c r="D399" s="2"/>
      <c r="E399" s="23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</row>
    <row r="400" spans="1:43" ht="15" customHeight="1" x14ac:dyDescent="0.25">
      <c r="A400" s="2"/>
      <c r="B400" s="2"/>
      <c r="C400" s="2"/>
      <c r="D400" s="2"/>
      <c r="E400" s="23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</row>
    <row r="401" spans="1:43" ht="15" customHeight="1" x14ac:dyDescent="0.25">
      <c r="A401" s="2"/>
      <c r="B401" s="2"/>
      <c r="C401" s="2"/>
      <c r="D401" s="2"/>
      <c r="E401" s="23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</row>
    <row r="402" spans="1:43" ht="15" customHeight="1" x14ac:dyDescent="0.25">
      <c r="A402" s="2"/>
      <c r="B402" s="2"/>
      <c r="C402" s="2"/>
      <c r="D402" s="2"/>
      <c r="E402" s="23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</row>
    <row r="403" spans="1:43" ht="15" customHeight="1" x14ac:dyDescent="0.25">
      <c r="A403" s="2"/>
      <c r="B403" s="2"/>
      <c r="C403" s="2"/>
      <c r="D403" s="2"/>
      <c r="E403" s="23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</row>
    <row r="404" spans="1:43" ht="15" customHeight="1" x14ac:dyDescent="0.25">
      <c r="A404" s="2"/>
      <c r="B404" s="2"/>
      <c r="C404" s="2"/>
      <c r="D404" s="2"/>
      <c r="E404" s="23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</row>
    <row r="405" spans="1:43" ht="15" customHeight="1" x14ac:dyDescent="0.25">
      <c r="A405" s="2"/>
      <c r="B405" s="2"/>
      <c r="C405" s="2"/>
      <c r="D405" s="2"/>
      <c r="E405" s="23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</row>
    <row r="406" spans="1:43" ht="15" customHeight="1" x14ac:dyDescent="0.25">
      <c r="A406" s="2"/>
      <c r="B406" s="2"/>
      <c r="C406" s="2"/>
      <c r="D406" s="2"/>
      <c r="E406" s="23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</row>
    <row r="407" spans="1:43" ht="15" customHeight="1" x14ac:dyDescent="0.25">
      <c r="A407" s="2"/>
      <c r="B407" s="2"/>
      <c r="C407" s="2"/>
      <c r="D407" s="2"/>
      <c r="E407" s="23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</row>
    <row r="408" spans="1:43" ht="15" customHeight="1" x14ac:dyDescent="0.25">
      <c r="A408" s="2"/>
      <c r="B408" s="2"/>
      <c r="C408" s="2"/>
      <c r="D408" s="2"/>
      <c r="E408" s="23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</row>
    <row r="409" spans="1:43" ht="15" customHeight="1" x14ac:dyDescent="0.25">
      <c r="A409" s="2"/>
      <c r="B409" s="2"/>
      <c r="C409" s="2"/>
      <c r="D409" s="2"/>
      <c r="E409" s="23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</row>
    <row r="410" spans="1:43" ht="15" customHeight="1" x14ac:dyDescent="0.25">
      <c r="A410" s="2"/>
      <c r="B410" s="2"/>
      <c r="C410" s="2"/>
      <c r="D410" s="2"/>
      <c r="E410" s="23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</row>
    <row r="411" spans="1:43" ht="15" customHeight="1" x14ac:dyDescent="0.25">
      <c r="A411" s="2"/>
      <c r="B411" s="2"/>
      <c r="C411" s="2"/>
      <c r="D411" s="2"/>
      <c r="E411" s="23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</row>
    <row r="412" spans="1:43" ht="15" customHeight="1" x14ac:dyDescent="0.25">
      <c r="A412" s="2"/>
      <c r="B412" s="2"/>
      <c r="C412" s="2"/>
      <c r="D412" s="2"/>
      <c r="E412" s="23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</row>
    <row r="413" spans="1:43" ht="15" customHeight="1" x14ac:dyDescent="0.25">
      <c r="A413" s="2"/>
      <c r="B413" s="2"/>
      <c r="C413" s="2"/>
      <c r="D413" s="2"/>
      <c r="E413" s="23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</row>
    <row r="414" spans="1:43" ht="15" customHeight="1" x14ac:dyDescent="0.25">
      <c r="A414" s="2"/>
      <c r="B414" s="2"/>
      <c r="C414" s="2"/>
      <c r="D414" s="2"/>
      <c r="E414" s="23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</row>
    <row r="415" spans="1:43" ht="15" customHeight="1" x14ac:dyDescent="0.25">
      <c r="A415" s="2"/>
      <c r="B415" s="2"/>
      <c r="C415" s="2"/>
      <c r="D415" s="2"/>
      <c r="E415" s="23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</row>
    <row r="416" spans="1:43" ht="15" customHeight="1" x14ac:dyDescent="0.25">
      <c r="A416" s="2"/>
      <c r="B416" s="2"/>
      <c r="C416" s="2"/>
      <c r="D416" s="2"/>
      <c r="E416" s="23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</row>
    <row r="417" spans="1:43" ht="15" customHeight="1" x14ac:dyDescent="0.25">
      <c r="A417" s="2"/>
      <c r="B417" s="2"/>
      <c r="C417" s="2"/>
      <c r="D417" s="2"/>
      <c r="E417" s="23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</row>
    <row r="418" spans="1:43" ht="15" customHeight="1" x14ac:dyDescent="0.25">
      <c r="A418" s="2"/>
      <c r="B418" s="2"/>
      <c r="C418" s="2"/>
      <c r="D418" s="2"/>
      <c r="E418" s="23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</row>
    <row r="419" spans="1:43" ht="15" customHeight="1" x14ac:dyDescent="0.25">
      <c r="A419" s="2"/>
      <c r="B419" s="2"/>
      <c r="C419" s="2"/>
      <c r="D419" s="2"/>
      <c r="E419" s="23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</row>
    <row r="420" spans="1:43" ht="15" customHeight="1" x14ac:dyDescent="0.25">
      <c r="A420" s="2"/>
      <c r="B420" s="2"/>
      <c r="C420" s="2"/>
      <c r="D420" s="2"/>
      <c r="E420" s="23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</row>
    <row r="421" spans="1:43" ht="15" customHeight="1" x14ac:dyDescent="0.25">
      <c r="A421" s="2"/>
      <c r="B421" s="2"/>
      <c r="C421" s="2"/>
      <c r="D421" s="2"/>
      <c r="E421" s="23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</row>
    <row r="422" spans="1:43" ht="15" customHeight="1" x14ac:dyDescent="0.25">
      <c r="A422" s="2"/>
      <c r="B422" s="2"/>
      <c r="C422" s="2"/>
      <c r="D422" s="2"/>
      <c r="E422" s="23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</row>
    <row r="423" spans="1:43" ht="15" customHeight="1" x14ac:dyDescent="0.25">
      <c r="A423" s="2"/>
      <c r="B423" s="2"/>
      <c r="C423" s="2"/>
      <c r="D423" s="2"/>
      <c r="E423" s="23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</row>
    <row r="424" spans="1:43" ht="15" customHeight="1" x14ac:dyDescent="0.25">
      <c r="A424" s="2"/>
      <c r="B424" s="2"/>
      <c r="C424" s="2"/>
      <c r="D424" s="2"/>
      <c r="E424" s="23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</row>
    <row r="425" spans="1:43" ht="15" customHeight="1" x14ac:dyDescent="0.25">
      <c r="A425" s="2"/>
      <c r="B425" s="2"/>
      <c r="C425" s="2"/>
      <c r="D425" s="2"/>
      <c r="E425" s="23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</row>
    <row r="426" spans="1:43" ht="15" customHeight="1" x14ac:dyDescent="0.25">
      <c r="A426" s="2"/>
      <c r="B426" s="2"/>
      <c r="C426" s="2"/>
      <c r="D426" s="2"/>
      <c r="E426" s="23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</row>
    <row r="427" spans="1:43" ht="15" customHeight="1" x14ac:dyDescent="0.25">
      <c r="A427" s="2"/>
      <c r="B427" s="2"/>
      <c r="C427" s="2"/>
      <c r="D427" s="2"/>
      <c r="E427" s="23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</row>
    <row r="428" spans="1:43" ht="15" customHeight="1" x14ac:dyDescent="0.25">
      <c r="A428" s="2"/>
      <c r="B428" s="2"/>
      <c r="C428" s="2"/>
      <c r="D428" s="2"/>
      <c r="E428" s="23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</row>
    <row r="429" spans="1:43" ht="15" customHeight="1" x14ac:dyDescent="0.25">
      <c r="A429" s="2"/>
      <c r="B429" s="2"/>
      <c r="C429" s="2"/>
      <c r="D429" s="2"/>
      <c r="E429" s="23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</row>
    <row r="430" spans="1:43" ht="15" customHeight="1" x14ac:dyDescent="0.25">
      <c r="A430" s="2"/>
      <c r="B430" s="2"/>
      <c r="C430" s="2"/>
      <c r="D430" s="2"/>
      <c r="E430" s="23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</row>
    <row r="431" spans="1:43" ht="15" customHeight="1" x14ac:dyDescent="0.25">
      <c r="A431" s="2"/>
      <c r="B431" s="2"/>
      <c r="C431" s="2"/>
      <c r="D431" s="2"/>
      <c r="E431" s="23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</row>
    <row r="432" spans="1:43" ht="15" customHeight="1" x14ac:dyDescent="0.25">
      <c r="A432" s="2"/>
      <c r="B432" s="2"/>
      <c r="C432" s="2"/>
      <c r="D432" s="2"/>
      <c r="E432" s="23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</row>
    <row r="433" spans="1:43" ht="15" customHeight="1" x14ac:dyDescent="0.25">
      <c r="A433" s="2"/>
      <c r="B433" s="2"/>
      <c r="C433" s="2"/>
      <c r="D433" s="2"/>
      <c r="E433" s="23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</row>
    <row r="434" spans="1:43" ht="15" customHeight="1" x14ac:dyDescent="0.25">
      <c r="A434" s="2"/>
      <c r="B434" s="2"/>
      <c r="C434" s="2"/>
      <c r="D434" s="2"/>
      <c r="E434" s="23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</row>
    <row r="435" spans="1:43" ht="15" customHeight="1" x14ac:dyDescent="0.25">
      <c r="A435" s="2"/>
      <c r="B435" s="2"/>
      <c r="C435" s="2"/>
      <c r="D435" s="2"/>
      <c r="E435" s="23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</row>
    <row r="436" spans="1:43" ht="15" customHeight="1" x14ac:dyDescent="0.25">
      <c r="A436" s="2"/>
      <c r="B436" s="2"/>
      <c r="C436" s="2"/>
      <c r="D436" s="2"/>
      <c r="E436" s="23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</row>
    <row r="437" spans="1:43" ht="15" customHeight="1" x14ac:dyDescent="0.25">
      <c r="A437" s="2"/>
      <c r="B437" s="2"/>
      <c r="C437" s="2"/>
      <c r="D437" s="2"/>
      <c r="E437" s="23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</row>
    <row r="438" spans="1:43" ht="15" customHeight="1" x14ac:dyDescent="0.25">
      <c r="A438" s="2"/>
      <c r="B438" s="2"/>
      <c r="C438" s="2"/>
      <c r="D438" s="2"/>
      <c r="E438" s="23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</row>
    <row r="439" spans="1:43" ht="15" customHeight="1" x14ac:dyDescent="0.25">
      <c r="A439" s="2"/>
      <c r="B439" s="2"/>
      <c r="C439" s="2"/>
      <c r="D439" s="2"/>
      <c r="E439" s="23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</row>
    <row r="440" spans="1:43" ht="15" customHeight="1" x14ac:dyDescent="0.25">
      <c r="A440" s="2"/>
      <c r="B440" s="2"/>
      <c r="C440" s="2"/>
      <c r="D440" s="2"/>
      <c r="E440" s="23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</row>
    <row r="441" spans="1:43" ht="15" customHeight="1" x14ac:dyDescent="0.25">
      <c r="A441" s="2"/>
      <c r="B441" s="2"/>
      <c r="C441" s="2"/>
      <c r="D441" s="2"/>
      <c r="E441" s="23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</row>
    <row r="442" spans="1:43" ht="15" customHeight="1" x14ac:dyDescent="0.25">
      <c r="A442" s="2"/>
      <c r="B442" s="2"/>
      <c r="C442" s="2"/>
      <c r="D442" s="2"/>
      <c r="E442" s="23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</row>
    <row r="443" spans="1:43" ht="15" customHeight="1" x14ac:dyDescent="0.25">
      <c r="A443" s="2"/>
      <c r="B443" s="2"/>
      <c r="C443" s="2"/>
      <c r="D443" s="2"/>
      <c r="E443" s="23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</row>
    <row r="444" spans="1:43" ht="15" customHeight="1" x14ac:dyDescent="0.25">
      <c r="A444" s="2"/>
      <c r="B444" s="2"/>
      <c r="C444" s="2"/>
      <c r="D444" s="2"/>
      <c r="E444" s="23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</row>
    <row r="445" spans="1:43" ht="15" customHeight="1" x14ac:dyDescent="0.25">
      <c r="A445" s="2"/>
      <c r="B445" s="2"/>
      <c r="C445" s="2"/>
      <c r="D445" s="2"/>
      <c r="E445" s="23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</row>
    <row r="446" spans="1:43" ht="15" customHeight="1" x14ac:dyDescent="0.25">
      <c r="A446" s="2"/>
      <c r="B446" s="2"/>
      <c r="C446" s="2"/>
      <c r="D446" s="2"/>
      <c r="E446" s="23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</row>
    <row r="447" spans="1:43" ht="15" customHeight="1" x14ac:dyDescent="0.25">
      <c r="A447" s="2"/>
      <c r="B447" s="2"/>
      <c r="C447" s="2"/>
      <c r="D447" s="2"/>
      <c r="E447" s="23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</row>
    <row r="448" spans="1:43" ht="15" customHeight="1" x14ac:dyDescent="0.25">
      <c r="A448" s="2"/>
      <c r="B448" s="2"/>
      <c r="C448" s="2"/>
      <c r="D448" s="2"/>
      <c r="E448" s="23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</row>
    <row r="449" spans="1:43" ht="15" customHeight="1" x14ac:dyDescent="0.25">
      <c r="A449" s="2"/>
      <c r="B449" s="2"/>
      <c r="C449" s="2"/>
      <c r="D449" s="2"/>
      <c r="E449" s="23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</row>
    <row r="450" spans="1:43" ht="15" customHeight="1" x14ac:dyDescent="0.25">
      <c r="A450" s="2"/>
      <c r="B450" s="2"/>
      <c r="C450" s="2"/>
      <c r="D450" s="2"/>
      <c r="E450" s="23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</row>
    <row r="451" spans="1:43" ht="15" customHeight="1" x14ac:dyDescent="0.25">
      <c r="A451" s="2"/>
      <c r="B451" s="2"/>
      <c r="C451" s="2"/>
      <c r="D451" s="2"/>
      <c r="E451" s="23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</row>
    <row r="452" spans="1:43" ht="15" customHeight="1" x14ac:dyDescent="0.25">
      <c r="A452" s="2"/>
      <c r="B452" s="2"/>
      <c r="C452" s="2"/>
      <c r="D452" s="2"/>
      <c r="E452" s="23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</row>
    <row r="453" spans="1:43" ht="15" customHeight="1" x14ac:dyDescent="0.25">
      <c r="A453" s="2"/>
      <c r="B453" s="2"/>
      <c r="C453" s="2"/>
      <c r="D453" s="2"/>
      <c r="E453" s="23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</row>
    <row r="454" spans="1:43" ht="15" customHeight="1" x14ac:dyDescent="0.25">
      <c r="A454" s="2"/>
      <c r="B454" s="2"/>
      <c r="C454" s="2"/>
      <c r="D454" s="2"/>
      <c r="E454" s="23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</row>
    <row r="455" spans="1:43" ht="15" customHeight="1" x14ac:dyDescent="0.25">
      <c r="A455" s="2"/>
      <c r="B455" s="2"/>
      <c r="C455" s="2"/>
      <c r="D455" s="2"/>
      <c r="E455" s="23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</row>
    <row r="456" spans="1:43" ht="15" customHeight="1" x14ac:dyDescent="0.25">
      <c r="A456" s="2"/>
      <c r="B456" s="2"/>
      <c r="C456" s="2"/>
      <c r="D456" s="2"/>
      <c r="E456" s="23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</row>
    <row r="457" spans="1:43" ht="15" customHeight="1" x14ac:dyDescent="0.25">
      <c r="A457" s="2"/>
      <c r="B457" s="2"/>
      <c r="C457" s="2"/>
      <c r="D457" s="2"/>
      <c r="E457" s="23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</row>
    <row r="458" spans="1:43" ht="15" customHeight="1" x14ac:dyDescent="0.25">
      <c r="A458" s="2"/>
      <c r="B458" s="2"/>
      <c r="C458" s="2"/>
      <c r="D458" s="2"/>
      <c r="E458" s="23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</row>
    <row r="459" spans="1:43" ht="15" customHeight="1" x14ac:dyDescent="0.25">
      <c r="A459" s="2"/>
      <c r="B459" s="2"/>
      <c r="C459" s="2"/>
      <c r="D459" s="2"/>
      <c r="E459" s="23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</row>
    <row r="460" spans="1:43" ht="15" customHeight="1" x14ac:dyDescent="0.25">
      <c r="A460" s="2"/>
      <c r="B460" s="2"/>
      <c r="C460" s="2"/>
      <c r="D460" s="2"/>
      <c r="E460" s="23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</row>
    <row r="461" spans="1:43" ht="15" customHeight="1" x14ac:dyDescent="0.25">
      <c r="A461" s="2"/>
      <c r="B461" s="2"/>
      <c r="C461" s="2"/>
      <c r="D461" s="2"/>
      <c r="E461" s="23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</row>
    <row r="462" spans="1:43" ht="15" customHeight="1" x14ac:dyDescent="0.25">
      <c r="A462" s="2"/>
      <c r="B462" s="2"/>
      <c r="C462" s="2"/>
      <c r="D462" s="2"/>
      <c r="E462" s="23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</row>
    <row r="463" spans="1:43" ht="15" customHeight="1" x14ac:dyDescent="0.25">
      <c r="A463" s="2"/>
      <c r="B463" s="2"/>
      <c r="C463" s="2"/>
      <c r="D463" s="2"/>
      <c r="E463" s="23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</row>
    <row r="464" spans="1:43" ht="15" customHeight="1" x14ac:dyDescent="0.25">
      <c r="A464" s="2"/>
      <c r="B464" s="2"/>
      <c r="C464" s="2"/>
      <c r="D464" s="2"/>
      <c r="E464" s="23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</row>
    <row r="465" spans="1:43" ht="15" customHeight="1" x14ac:dyDescent="0.25">
      <c r="A465" s="2"/>
      <c r="B465" s="2"/>
      <c r="C465" s="2"/>
      <c r="D465" s="2"/>
      <c r="E465" s="23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</row>
    <row r="466" spans="1:43" ht="15" customHeight="1" x14ac:dyDescent="0.25">
      <c r="A466" s="2"/>
      <c r="B466" s="2"/>
      <c r="C466" s="2"/>
      <c r="D466" s="2"/>
      <c r="E466" s="23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</row>
    <row r="467" spans="1:43" ht="15" customHeight="1" x14ac:dyDescent="0.25">
      <c r="A467" s="2"/>
      <c r="B467" s="2"/>
      <c r="C467" s="2"/>
      <c r="D467" s="2"/>
      <c r="E467" s="23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</row>
    <row r="468" spans="1:43" ht="15" customHeight="1" x14ac:dyDescent="0.25">
      <c r="A468" s="2"/>
      <c r="B468" s="2"/>
      <c r="C468" s="2"/>
      <c r="D468" s="2"/>
      <c r="E468" s="23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</row>
    <row r="469" spans="1:43" ht="15" customHeight="1" x14ac:dyDescent="0.25">
      <c r="A469" s="2"/>
      <c r="B469" s="2"/>
      <c r="C469" s="2"/>
      <c r="D469" s="2"/>
      <c r="E469" s="23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</row>
    <row r="470" spans="1:43" ht="15" customHeight="1" x14ac:dyDescent="0.25">
      <c r="A470" s="2"/>
      <c r="B470" s="2"/>
      <c r="C470" s="2"/>
      <c r="D470" s="2"/>
      <c r="E470" s="23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</row>
    <row r="471" spans="1:43" ht="15" customHeight="1" x14ac:dyDescent="0.25">
      <c r="A471" s="2"/>
      <c r="B471" s="2"/>
      <c r="C471" s="2"/>
      <c r="D471" s="2"/>
      <c r="E471" s="23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</row>
    <row r="472" spans="1:43" ht="15" customHeight="1" x14ac:dyDescent="0.25">
      <c r="A472" s="2"/>
      <c r="B472" s="2"/>
      <c r="C472" s="2"/>
      <c r="D472" s="2"/>
      <c r="E472" s="23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</row>
    <row r="473" spans="1:43" ht="15" customHeight="1" x14ac:dyDescent="0.25">
      <c r="A473" s="2"/>
      <c r="B473" s="2"/>
      <c r="C473" s="2"/>
      <c r="D473" s="2"/>
      <c r="E473" s="23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</row>
    <row r="474" spans="1:43" ht="15" customHeight="1" x14ac:dyDescent="0.25">
      <c r="A474" s="2"/>
      <c r="B474" s="2"/>
      <c r="C474" s="2"/>
      <c r="D474" s="2"/>
      <c r="E474" s="23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</row>
    <row r="475" spans="1:43" ht="15" customHeight="1" x14ac:dyDescent="0.25">
      <c r="A475" s="2"/>
      <c r="B475" s="2"/>
      <c r="C475" s="2"/>
      <c r="D475" s="2"/>
      <c r="E475" s="23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</row>
    <row r="476" spans="1:43" ht="15" customHeight="1" x14ac:dyDescent="0.25">
      <c r="A476" s="2"/>
      <c r="B476" s="2"/>
      <c r="C476" s="2"/>
      <c r="D476" s="2"/>
      <c r="E476" s="23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</row>
    <row r="477" spans="1:43" ht="15" customHeight="1" x14ac:dyDescent="0.25">
      <c r="A477" s="2"/>
      <c r="B477" s="2"/>
      <c r="C477" s="2"/>
      <c r="D477" s="2"/>
      <c r="E477" s="23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</row>
    <row r="478" spans="1:43" ht="15" customHeight="1" x14ac:dyDescent="0.25">
      <c r="A478" s="2"/>
      <c r="B478" s="2"/>
      <c r="C478" s="2"/>
      <c r="D478" s="2"/>
      <c r="E478" s="23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</row>
    <row r="479" spans="1:43" ht="15" customHeight="1" x14ac:dyDescent="0.25">
      <c r="A479" s="2"/>
      <c r="B479" s="2"/>
      <c r="C479" s="2"/>
      <c r="D479" s="2"/>
      <c r="E479" s="23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</row>
    <row r="480" spans="1:43" ht="15" customHeight="1" x14ac:dyDescent="0.25">
      <c r="A480" s="2"/>
      <c r="B480" s="2"/>
      <c r="C480" s="2"/>
      <c r="D480" s="2"/>
      <c r="E480" s="23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</row>
    <row r="481" spans="1:43" ht="15" customHeight="1" x14ac:dyDescent="0.25">
      <c r="A481" s="2"/>
      <c r="B481" s="2"/>
      <c r="C481" s="2"/>
      <c r="D481" s="2"/>
      <c r="E481" s="23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</row>
    <row r="482" spans="1:43" ht="15" customHeight="1" x14ac:dyDescent="0.25">
      <c r="A482" s="2"/>
      <c r="B482" s="2"/>
      <c r="C482" s="2"/>
      <c r="D482" s="2"/>
      <c r="E482" s="23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</row>
    <row r="483" spans="1:43" ht="15" customHeight="1" x14ac:dyDescent="0.25">
      <c r="A483" s="2"/>
      <c r="B483" s="2"/>
      <c r="C483" s="2"/>
      <c r="D483" s="2"/>
      <c r="E483" s="23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</row>
    <row r="484" spans="1:43" ht="15" customHeight="1" x14ac:dyDescent="0.25">
      <c r="A484" s="2"/>
      <c r="B484" s="2"/>
      <c r="C484" s="2"/>
      <c r="D484" s="2"/>
      <c r="E484" s="23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</row>
    <row r="485" spans="1:43" ht="15" customHeight="1" x14ac:dyDescent="0.25">
      <c r="A485" s="2"/>
      <c r="B485" s="2"/>
      <c r="C485" s="2"/>
      <c r="D485" s="2"/>
      <c r="E485" s="23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</row>
    <row r="486" spans="1:43" ht="15" customHeight="1" x14ac:dyDescent="0.25">
      <c r="A486" s="2"/>
      <c r="B486" s="2"/>
      <c r="C486" s="2"/>
      <c r="D486" s="2"/>
      <c r="E486" s="23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</row>
    <row r="487" spans="1:43" ht="15" customHeight="1" x14ac:dyDescent="0.25">
      <c r="A487" s="2"/>
      <c r="B487" s="2"/>
      <c r="C487" s="2"/>
      <c r="D487" s="2"/>
      <c r="E487" s="23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</row>
    <row r="488" spans="1:43" ht="15" customHeight="1" x14ac:dyDescent="0.25">
      <c r="A488" s="2"/>
      <c r="B488" s="2"/>
      <c r="C488" s="2"/>
      <c r="D488" s="2"/>
      <c r="E488" s="23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</row>
    <row r="489" spans="1:43" ht="15" customHeight="1" x14ac:dyDescent="0.25">
      <c r="A489" s="2"/>
      <c r="B489" s="2"/>
      <c r="C489" s="2"/>
      <c r="D489" s="2"/>
      <c r="E489" s="23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</row>
    <row r="490" spans="1:43" ht="15" customHeight="1" x14ac:dyDescent="0.25">
      <c r="A490" s="2"/>
      <c r="B490" s="2"/>
      <c r="C490" s="2"/>
      <c r="D490" s="2"/>
      <c r="E490" s="23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</row>
    <row r="491" spans="1:43" ht="15" customHeight="1" x14ac:dyDescent="0.25">
      <c r="A491" s="2"/>
      <c r="B491" s="2"/>
      <c r="C491" s="2"/>
      <c r="D491" s="2"/>
      <c r="E491" s="23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</row>
    <row r="492" spans="1:43" ht="15" customHeight="1" x14ac:dyDescent="0.25">
      <c r="A492" s="2"/>
      <c r="B492" s="2"/>
      <c r="C492" s="2"/>
      <c r="D492" s="2"/>
      <c r="E492" s="23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</row>
    <row r="493" spans="1:43" ht="15" customHeight="1" x14ac:dyDescent="0.25">
      <c r="A493" s="2"/>
      <c r="B493" s="2"/>
      <c r="C493" s="2"/>
      <c r="D493" s="2"/>
      <c r="E493" s="23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</row>
    <row r="494" spans="1:43" ht="15" customHeight="1" x14ac:dyDescent="0.25">
      <c r="A494" s="2"/>
      <c r="B494" s="2"/>
      <c r="C494" s="2"/>
      <c r="D494" s="2"/>
      <c r="E494" s="23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</row>
    <row r="495" spans="1:43" ht="15" customHeight="1" x14ac:dyDescent="0.25">
      <c r="A495" s="2"/>
      <c r="B495" s="2"/>
      <c r="C495" s="2"/>
      <c r="D495" s="2"/>
      <c r="E495" s="23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</row>
    <row r="496" spans="1:43" ht="15" customHeight="1" x14ac:dyDescent="0.25">
      <c r="A496" s="2"/>
      <c r="B496" s="2"/>
      <c r="C496" s="2"/>
      <c r="D496" s="2"/>
      <c r="E496" s="23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</row>
    <row r="497" spans="1:43" ht="15" customHeight="1" x14ac:dyDescent="0.25">
      <c r="A497" s="2"/>
      <c r="B497" s="2"/>
      <c r="C497" s="2"/>
      <c r="D497" s="2"/>
      <c r="E497" s="23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</row>
    <row r="498" spans="1:43" ht="15" customHeight="1" x14ac:dyDescent="0.25">
      <c r="A498" s="2"/>
      <c r="B498" s="2"/>
      <c r="C498" s="2"/>
      <c r="D498" s="2"/>
      <c r="E498" s="23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</row>
    <row r="499" spans="1:43" ht="15" customHeight="1" x14ac:dyDescent="0.25">
      <c r="A499" s="2"/>
      <c r="B499" s="2"/>
      <c r="C499" s="2"/>
      <c r="D499" s="2"/>
      <c r="E499" s="23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</row>
    <row r="500" spans="1:43" ht="15" customHeight="1" x14ac:dyDescent="0.25">
      <c r="A500" s="2"/>
      <c r="B500" s="2"/>
      <c r="C500" s="2"/>
      <c r="D500" s="2"/>
      <c r="E500" s="23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</row>
    <row r="501" spans="1:43" ht="15" customHeight="1" x14ac:dyDescent="0.25">
      <c r="A501" s="2"/>
      <c r="B501" s="2"/>
      <c r="C501" s="2"/>
      <c r="D501" s="2"/>
      <c r="E501" s="23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</row>
    <row r="502" spans="1:43" ht="15" customHeight="1" x14ac:dyDescent="0.25">
      <c r="A502" s="2"/>
      <c r="B502" s="2"/>
      <c r="C502" s="2"/>
      <c r="D502" s="2"/>
      <c r="E502" s="23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</row>
    <row r="503" spans="1:43" ht="15" customHeight="1" x14ac:dyDescent="0.25">
      <c r="A503" s="2"/>
      <c r="B503" s="2"/>
      <c r="C503" s="2"/>
      <c r="D503" s="2"/>
      <c r="E503" s="23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</row>
    <row r="504" spans="1:43" ht="15" customHeight="1" x14ac:dyDescent="0.25">
      <c r="A504" s="2"/>
      <c r="B504" s="2"/>
      <c r="C504" s="2"/>
      <c r="D504" s="2"/>
      <c r="E504" s="23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</row>
    <row r="505" spans="1:43" ht="15" customHeight="1" x14ac:dyDescent="0.25">
      <c r="A505" s="2"/>
      <c r="B505" s="2"/>
      <c r="C505" s="2"/>
      <c r="D505" s="2"/>
      <c r="E505" s="23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</row>
    <row r="506" spans="1:43" ht="15" customHeight="1" x14ac:dyDescent="0.25">
      <c r="A506" s="2"/>
      <c r="B506" s="2"/>
      <c r="C506" s="2"/>
      <c r="D506" s="2"/>
      <c r="E506" s="23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</row>
    <row r="507" spans="1:43" ht="15" customHeight="1" x14ac:dyDescent="0.25">
      <c r="A507" s="2"/>
      <c r="B507" s="2"/>
      <c r="C507" s="2"/>
      <c r="D507" s="2"/>
      <c r="E507" s="23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</row>
    <row r="508" spans="1:43" ht="15" customHeight="1" x14ac:dyDescent="0.25">
      <c r="A508" s="2"/>
      <c r="B508" s="2"/>
      <c r="C508" s="2"/>
      <c r="D508" s="2"/>
      <c r="E508" s="23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</row>
    <row r="509" spans="1:43" ht="15" customHeight="1" x14ac:dyDescent="0.25">
      <c r="A509" s="2"/>
      <c r="B509" s="2"/>
      <c r="C509" s="2"/>
      <c r="D509" s="2"/>
      <c r="E509" s="23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</row>
    <row r="510" spans="1:43" ht="15" customHeight="1" x14ac:dyDescent="0.25">
      <c r="A510" s="2"/>
      <c r="B510" s="2"/>
      <c r="C510" s="2"/>
      <c r="D510" s="2"/>
      <c r="E510" s="23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</row>
    <row r="511" spans="1:43" ht="15" customHeight="1" x14ac:dyDescent="0.25">
      <c r="A511" s="2"/>
      <c r="B511" s="2"/>
      <c r="C511" s="2"/>
      <c r="D511" s="2"/>
      <c r="E511" s="23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</row>
    <row r="512" spans="1:43" ht="15" customHeight="1" x14ac:dyDescent="0.25">
      <c r="A512" s="2"/>
      <c r="B512" s="2"/>
      <c r="C512" s="2"/>
      <c r="D512" s="2"/>
      <c r="E512" s="23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</row>
    <row r="513" spans="1:43" ht="15" customHeight="1" x14ac:dyDescent="0.25">
      <c r="A513" s="2"/>
      <c r="B513" s="2"/>
      <c r="C513" s="2"/>
      <c r="D513" s="2"/>
      <c r="E513" s="23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</row>
    <row r="514" spans="1:43" ht="15" customHeight="1" x14ac:dyDescent="0.25">
      <c r="A514" s="2"/>
      <c r="B514" s="2"/>
      <c r="C514" s="2"/>
      <c r="D514" s="2"/>
      <c r="E514" s="23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</row>
    <row r="515" spans="1:43" ht="15" customHeight="1" x14ac:dyDescent="0.25">
      <c r="A515" s="2"/>
      <c r="B515" s="2"/>
      <c r="C515" s="2"/>
      <c r="D515" s="2"/>
      <c r="E515" s="23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</row>
    <row r="516" spans="1:43" ht="15" customHeight="1" x14ac:dyDescent="0.25">
      <c r="A516" s="2"/>
      <c r="B516" s="2"/>
      <c r="C516" s="2"/>
      <c r="D516" s="2"/>
      <c r="E516" s="23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</row>
    <row r="517" spans="1:43" ht="15" customHeight="1" x14ac:dyDescent="0.25">
      <c r="A517" s="2"/>
      <c r="B517" s="2"/>
      <c r="C517" s="2"/>
      <c r="D517" s="2"/>
      <c r="E517" s="23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</row>
    <row r="518" spans="1:43" ht="15" customHeight="1" x14ac:dyDescent="0.25">
      <c r="A518" s="2"/>
      <c r="B518" s="2"/>
      <c r="C518" s="2"/>
      <c r="D518" s="2"/>
      <c r="E518" s="23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</row>
    <row r="519" spans="1:43" ht="15" customHeight="1" x14ac:dyDescent="0.25">
      <c r="A519" s="2"/>
      <c r="B519" s="2"/>
      <c r="C519" s="2"/>
      <c r="D519" s="2"/>
      <c r="E519" s="23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</row>
    <row r="520" spans="1:43" ht="15" customHeight="1" x14ac:dyDescent="0.25">
      <c r="A520" s="2"/>
      <c r="B520" s="2"/>
      <c r="C520" s="2"/>
      <c r="D520" s="2"/>
      <c r="E520" s="23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</row>
    <row r="521" spans="1:43" ht="15" customHeight="1" x14ac:dyDescent="0.25">
      <c r="A521" s="2"/>
      <c r="B521" s="2"/>
      <c r="C521" s="2"/>
      <c r="D521" s="2"/>
      <c r="E521" s="23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</row>
    <row r="522" spans="1:43" ht="15" customHeight="1" x14ac:dyDescent="0.25">
      <c r="A522" s="2"/>
      <c r="B522" s="2"/>
      <c r="C522" s="2"/>
      <c r="D522" s="2"/>
      <c r="E522" s="23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</row>
    <row r="523" spans="1:43" ht="15" customHeight="1" x14ac:dyDescent="0.25">
      <c r="A523" s="2"/>
      <c r="B523" s="2"/>
      <c r="C523" s="2"/>
      <c r="D523" s="2"/>
      <c r="E523" s="23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</row>
    <row r="524" spans="1:43" ht="15" customHeight="1" x14ac:dyDescent="0.25">
      <c r="A524" s="2"/>
      <c r="B524" s="2"/>
      <c r="C524" s="2"/>
      <c r="D524" s="2"/>
      <c r="E524" s="23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</row>
    <row r="525" spans="1:43" ht="15" customHeight="1" x14ac:dyDescent="0.25">
      <c r="A525" s="2"/>
      <c r="B525" s="2"/>
      <c r="C525" s="2"/>
      <c r="D525" s="2"/>
      <c r="E525" s="23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</row>
    <row r="526" spans="1:43" ht="15" customHeight="1" x14ac:dyDescent="0.25">
      <c r="A526" s="2"/>
      <c r="B526" s="2"/>
      <c r="C526" s="2"/>
      <c r="D526" s="2"/>
      <c r="E526" s="23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</row>
    <row r="527" spans="1:43" ht="15" customHeight="1" x14ac:dyDescent="0.25">
      <c r="A527" s="2"/>
      <c r="B527" s="2"/>
      <c r="C527" s="2"/>
      <c r="D527" s="2"/>
      <c r="E527" s="23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</row>
    <row r="528" spans="1:43" ht="15" customHeight="1" x14ac:dyDescent="0.25">
      <c r="A528" s="2"/>
      <c r="B528" s="2"/>
      <c r="C528" s="2"/>
      <c r="D528" s="2"/>
      <c r="E528" s="23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</row>
    <row r="529" spans="1:43" ht="15" customHeight="1" x14ac:dyDescent="0.25">
      <c r="A529" s="2"/>
      <c r="B529" s="2"/>
      <c r="C529" s="2"/>
      <c r="D529" s="2"/>
      <c r="E529" s="23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</row>
    <row r="530" spans="1:43" ht="15" customHeight="1" x14ac:dyDescent="0.25">
      <c r="A530" s="2"/>
      <c r="B530" s="2"/>
      <c r="C530" s="2"/>
      <c r="D530" s="2"/>
      <c r="E530" s="23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</row>
    <row r="531" spans="1:43" ht="15" customHeight="1" x14ac:dyDescent="0.25">
      <c r="A531" s="2"/>
      <c r="B531" s="2"/>
      <c r="C531" s="2"/>
      <c r="D531" s="2"/>
      <c r="E531" s="23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</row>
    <row r="532" spans="1:43" ht="15" customHeight="1" x14ac:dyDescent="0.25">
      <c r="A532" s="2"/>
      <c r="B532" s="2"/>
      <c r="C532" s="2"/>
      <c r="D532" s="2"/>
      <c r="E532" s="23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</row>
    <row r="533" spans="1:43" ht="15" customHeight="1" x14ac:dyDescent="0.25">
      <c r="A533" s="2"/>
      <c r="B533" s="2"/>
      <c r="C533" s="2"/>
      <c r="D533" s="2"/>
      <c r="E533" s="23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</row>
    <row r="534" spans="1:43" ht="15" customHeight="1" x14ac:dyDescent="0.25">
      <c r="A534" s="2"/>
      <c r="B534" s="2"/>
      <c r="C534" s="2"/>
      <c r="D534" s="2"/>
      <c r="E534" s="23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</row>
    <row r="535" spans="1:43" ht="15" customHeight="1" x14ac:dyDescent="0.25">
      <c r="A535" s="2"/>
      <c r="B535" s="2"/>
      <c r="C535" s="2"/>
      <c r="D535" s="2"/>
      <c r="E535" s="23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</row>
    <row r="536" spans="1:43" ht="15" customHeight="1" x14ac:dyDescent="0.25">
      <c r="A536" s="2"/>
      <c r="B536" s="2"/>
      <c r="C536" s="2"/>
      <c r="D536" s="2"/>
      <c r="E536" s="23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</row>
    <row r="537" spans="1:43" ht="15" customHeight="1" x14ac:dyDescent="0.25">
      <c r="A537" s="2"/>
      <c r="B537" s="2"/>
      <c r="C537" s="2"/>
      <c r="D537" s="2"/>
      <c r="E537" s="23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</row>
    <row r="538" spans="1:43" ht="15" customHeight="1" x14ac:dyDescent="0.25">
      <c r="A538" s="2"/>
      <c r="B538" s="2"/>
      <c r="C538" s="2"/>
      <c r="D538" s="2"/>
      <c r="E538" s="23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</row>
    <row r="539" spans="1:43" ht="15" customHeight="1" x14ac:dyDescent="0.25">
      <c r="A539" s="2"/>
      <c r="B539" s="2"/>
      <c r="C539" s="2"/>
      <c r="D539" s="2"/>
      <c r="E539" s="23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</row>
    <row r="540" spans="1:43" ht="15" customHeight="1" x14ac:dyDescent="0.25">
      <c r="A540" s="2"/>
      <c r="B540" s="2"/>
      <c r="C540" s="2"/>
      <c r="D540" s="2"/>
      <c r="E540" s="23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</row>
    <row r="541" spans="1:43" ht="15" customHeight="1" x14ac:dyDescent="0.25">
      <c r="A541" s="2"/>
      <c r="B541" s="2"/>
      <c r="C541" s="2"/>
      <c r="D541" s="2"/>
      <c r="E541" s="23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</row>
    <row r="542" spans="1:43" ht="15" customHeight="1" x14ac:dyDescent="0.25">
      <c r="A542" s="2"/>
      <c r="B542" s="2"/>
      <c r="C542" s="2"/>
      <c r="D542" s="2"/>
      <c r="E542" s="23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</row>
    <row r="543" spans="1:43" ht="15" customHeight="1" x14ac:dyDescent="0.25">
      <c r="A543" s="2"/>
      <c r="B543" s="2"/>
      <c r="C543" s="2"/>
      <c r="D543" s="2"/>
      <c r="E543" s="23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</row>
    <row r="544" spans="1:43" ht="15" customHeight="1" x14ac:dyDescent="0.25">
      <c r="A544" s="2"/>
      <c r="B544" s="2"/>
      <c r="C544" s="2"/>
      <c r="D544" s="2"/>
      <c r="E544" s="23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</row>
    <row r="545" spans="1:43" ht="15" customHeight="1" x14ac:dyDescent="0.25">
      <c r="A545" s="2"/>
      <c r="B545" s="2"/>
      <c r="C545" s="2"/>
      <c r="D545" s="2"/>
      <c r="E545" s="23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</row>
    <row r="546" spans="1:43" ht="15" customHeight="1" x14ac:dyDescent="0.25">
      <c r="A546" s="2"/>
      <c r="B546" s="2"/>
      <c r="C546" s="2"/>
      <c r="D546" s="2"/>
      <c r="E546" s="23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</row>
    <row r="547" spans="1:43" ht="15" customHeight="1" x14ac:dyDescent="0.25">
      <c r="A547" s="2"/>
      <c r="B547" s="2"/>
      <c r="C547" s="2"/>
      <c r="D547" s="2"/>
      <c r="E547" s="23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</row>
    <row r="548" spans="1:43" ht="15" customHeight="1" x14ac:dyDescent="0.25">
      <c r="A548" s="2"/>
      <c r="B548" s="2"/>
      <c r="C548" s="2"/>
      <c r="D548" s="2"/>
      <c r="E548" s="23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</row>
    <row r="549" spans="1:43" ht="15" customHeight="1" x14ac:dyDescent="0.25">
      <c r="A549" s="2"/>
      <c r="B549" s="2"/>
      <c r="C549" s="2"/>
      <c r="D549" s="2"/>
      <c r="E549" s="23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</row>
    <row r="550" spans="1:43" ht="15" customHeight="1" x14ac:dyDescent="0.25">
      <c r="A550" s="2"/>
      <c r="B550" s="2"/>
      <c r="C550" s="2"/>
      <c r="D550" s="2"/>
      <c r="E550" s="23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</row>
    <row r="551" spans="1:43" ht="15" customHeight="1" x14ac:dyDescent="0.25">
      <c r="A551" s="2"/>
      <c r="B551" s="2"/>
      <c r="C551" s="2"/>
      <c r="D551" s="2"/>
      <c r="E551" s="23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</row>
    <row r="552" spans="1:43" ht="15" customHeight="1" x14ac:dyDescent="0.25">
      <c r="A552" s="2"/>
      <c r="B552" s="2"/>
      <c r="C552" s="2"/>
      <c r="D552" s="2"/>
      <c r="E552" s="23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</row>
    <row r="553" spans="1:43" ht="15" customHeight="1" x14ac:dyDescent="0.25">
      <c r="A553" s="2"/>
      <c r="B553" s="2"/>
      <c r="C553" s="2"/>
      <c r="D553" s="2"/>
      <c r="E553" s="23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</row>
    <row r="554" spans="1:43" ht="15" customHeight="1" x14ac:dyDescent="0.25">
      <c r="A554" s="2"/>
      <c r="B554" s="2"/>
      <c r="C554" s="2"/>
      <c r="D554" s="2"/>
      <c r="E554" s="23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</row>
    <row r="555" spans="1:43" ht="15" customHeight="1" x14ac:dyDescent="0.25">
      <c r="A555" s="2"/>
      <c r="B555" s="2"/>
      <c r="C555" s="2"/>
      <c r="D555" s="2"/>
      <c r="E555" s="23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</row>
    <row r="556" spans="1:43" ht="15" customHeight="1" x14ac:dyDescent="0.25">
      <c r="A556" s="2"/>
      <c r="B556" s="2"/>
      <c r="C556" s="2"/>
      <c r="D556" s="2"/>
      <c r="E556" s="23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</row>
    <row r="557" spans="1:43" ht="15" customHeight="1" x14ac:dyDescent="0.25">
      <c r="A557" s="2"/>
      <c r="B557" s="2"/>
      <c r="C557" s="2"/>
      <c r="D557" s="2"/>
      <c r="E557" s="23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</row>
    <row r="558" spans="1:43" ht="15" customHeight="1" x14ac:dyDescent="0.25">
      <c r="A558" s="2"/>
      <c r="B558" s="2"/>
      <c r="C558" s="2"/>
      <c r="D558" s="2"/>
      <c r="E558" s="23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</row>
    <row r="559" spans="1:43" ht="15" customHeight="1" x14ac:dyDescent="0.25">
      <c r="A559" s="2"/>
      <c r="B559" s="2"/>
      <c r="C559" s="2"/>
      <c r="D559" s="2"/>
      <c r="E559" s="23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</row>
    <row r="560" spans="1:43" ht="15" customHeight="1" x14ac:dyDescent="0.25">
      <c r="A560" s="2"/>
      <c r="B560" s="2"/>
      <c r="C560" s="2"/>
      <c r="D560" s="2"/>
      <c r="E560" s="23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</row>
    <row r="561" spans="1:43" ht="15" customHeight="1" x14ac:dyDescent="0.25">
      <c r="A561" s="2"/>
      <c r="B561" s="2"/>
      <c r="C561" s="2"/>
      <c r="D561" s="2"/>
      <c r="E561" s="23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</row>
    <row r="562" spans="1:43" ht="15" customHeight="1" x14ac:dyDescent="0.25">
      <c r="A562" s="2"/>
      <c r="B562" s="2"/>
      <c r="C562" s="2"/>
      <c r="D562" s="2"/>
      <c r="E562" s="23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</row>
    <row r="563" spans="1:43" ht="15" customHeight="1" x14ac:dyDescent="0.25">
      <c r="A563" s="2"/>
      <c r="B563" s="2"/>
      <c r="C563" s="2"/>
      <c r="D563" s="2"/>
      <c r="E563" s="23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</row>
    <row r="564" spans="1:43" ht="15" customHeight="1" x14ac:dyDescent="0.25">
      <c r="A564" s="2"/>
      <c r="B564" s="2"/>
      <c r="C564" s="2"/>
      <c r="D564" s="2"/>
      <c r="E564" s="23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</row>
    <row r="565" spans="1:43" ht="15" customHeight="1" x14ac:dyDescent="0.25">
      <c r="A565" s="2"/>
      <c r="B565" s="2"/>
      <c r="C565" s="2"/>
      <c r="D565" s="2"/>
      <c r="E565" s="23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</row>
    <row r="566" spans="1:43" ht="15" customHeight="1" x14ac:dyDescent="0.25">
      <c r="A566" s="2"/>
      <c r="B566" s="2"/>
      <c r="C566" s="2"/>
      <c r="D566" s="2"/>
      <c r="E566" s="23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</row>
    <row r="567" spans="1:43" ht="15" customHeight="1" x14ac:dyDescent="0.25">
      <c r="A567" s="2"/>
      <c r="B567" s="2"/>
      <c r="C567" s="2"/>
      <c r="D567" s="2"/>
      <c r="E567" s="23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</row>
    <row r="568" spans="1:43" ht="15" customHeight="1" x14ac:dyDescent="0.25">
      <c r="A568" s="2"/>
      <c r="B568" s="2"/>
      <c r="C568" s="2"/>
      <c r="D568" s="2"/>
      <c r="E568" s="23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</row>
    <row r="569" spans="1:43" ht="15" customHeight="1" x14ac:dyDescent="0.25">
      <c r="A569" s="2"/>
      <c r="B569" s="2"/>
      <c r="C569" s="2"/>
      <c r="D569" s="2"/>
      <c r="E569" s="23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</row>
    <row r="570" spans="1:43" ht="15" customHeight="1" x14ac:dyDescent="0.25">
      <c r="A570" s="2"/>
      <c r="B570" s="2"/>
      <c r="C570" s="2"/>
      <c r="D570" s="2"/>
      <c r="E570" s="23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</row>
    <row r="571" spans="1:43" ht="15" customHeight="1" x14ac:dyDescent="0.25">
      <c r="A571" s="2"/>
      <c r="B571" s="2"/>
      <c r="C571" s="2"/>
      <c r="D571" s="2"/>
      <c r="E571" s="23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</row>
    <row r="572" spans="1:43" ht="15" customHeight="1" x14ac:dyDescent="0.25">
      <c r="A572" s="2"/>
      <c r="B572" s="2"/>
      <c r="C572" s="2"/>
      <c r="D572" s="2"/>
      <c r="E572" s="23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</row>
    <row r="573" spans="1:43" ht="15" customHeight="1" x14ac:dyDescent="0.25">
      <c r="A573" s="2"/>
      <c r="B573" s="2"/>
      <c r="C573" s="2"/>
      <c r="D573" s="2"/>
      <c r="E573" s="23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</row>
    <row r="574" spans="1:43" ht="15" customHeight="1" x14ac:dyDescent="0.25">
      <c r="A574" s="2"/>
      <c r="B574" s="2"/>
      <c r="C574" s="2"/>
      <c r="D574" s="2"/>
      <c r="E574" s="23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</row>
    <row r="575" spans="1:43" ht="15" customHeight="1" x14ac:dyDescent="0.25">
      <c r="A575" s="2"/>
      <c r="B575" s="2"/>
      <c r="C575" s="2"/>
      <c r="D575" s="2"/>
      <c r="E575" s="23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</row>
    <row r="576" spans="1:43" ht="15" customHeight="1" x14ac:dyDescent="0.25">
      <c r="A576" s="2"/>
      <c r="B576" s="2"/>
      <c r="C576" s="2"/>
      <c r="D576" s="2"/>
      <c r="E576" s="23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</row>
    <row r="577" spans="1:43" ht="15" customHeight="1" x14ac:dyDescent="0.25">
      <c r="A577" s="2"/>
      <c r="B577" s="2"/>
      <c r="C577" s="2"/>
      <c r="D577" s="2"/>
      <c r="E577" s="23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</row>
    <row r="578" spans="1:43" ht="15" customHeight="1" x14ac:dyDescent="0.25">
      <c r="A578" s="2"/>
      <c r="B578" s="2"/>
      <c r="C578" s="2"/>
      <c r="D578" s="2"/>
      <c r="E578" s="23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</row>
    <row r="579" spans="1:43" ht="15" customHeight="1" x14ac:dyDescent="0.25">
      <c r="A579" s="2"/>
      <c r="B579" s="2"/>
      <c r="C579" s="2"/>
      <c r="D579" s="2"/>
      <c r="E579" s="23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</row>
    <row r="580" spans="1:43" ht="15" customHeight="1" x14ac:dyDescent="0.25">
      <c r="A580" s="2"/>
      <c r="B580" s="2"/>
      <c r="C580" s="2"/>
      <c r="D580" s="2"/>
      <c r="E580" s="23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</row>
    <row r="581" spans="1:43" ht="15" customHeight="1" x14ac:dyDescent="0.25">
      <c r="A581" s="2"/>
      <c r="B581" s="2"/>
      <c r="C581" s="2"/>
      <c r="D581" s="2"/>
      <c r="E581" s="23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</row>
    <row r="582" spans="1:43" ht="15" customHeight="1" x14ac:dyDescent="0.25">
      <c r="A582" s="2"/>
      <c r="B582" s="2"/>
      <c r="C582" s="2"/>
      <c r="D582" s="2"/>
      <c r="E582" s="23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</row>
    <row r="583" spans="1:43" ht="15" customHeight="1" x14ac:dyDescent="0.25">
      <c r="A583" s="2"/>
      <c r="B583" s="2"/>
      <c r="C583" s="2"/>
      <c r="D583" s="2"/>
      <c r="E583" s="23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</row>
    <row r="584" spans="1:43" ht="15" customHeight="1" x14ac:dyDescent="0.25">
      <c r="A584" s="2"/>
      <c r="B584" s="2"/>
      <c r="C584" s="2"/>
      <c r="D584" s="2"/>
      <c r="E584" s="23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</row>
    <row r="585" spans="1:43" ht="15" customHeight="1" x14ac:dyDescent="0.25">
      <c r="A585" s="2"/>
      <c r="B585" s="2"/>
      <c r="C585" s="2"/>
      <c r="D585" s="2"/>
      <c r="E585" s="23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</row>
    <row r="586" spans="1:43" ht="15" customHeight="1" x14ac:dyDescent="0.25">
      <c r="A586" s="2"/>
      <c r="B586" s="2"/>
      <c r="C586" s="2"/>
      <c r="D586" s="2"/>
      <c r="E586" s="23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</row>
    <row r="587" spans="1:43" ht="15" customHeight="1" x14ac:dyDescent="0.25">
      <c r="A587" s="2"/>
      <c r="B587" s="2"/>
      <c r="C587" s="2"/>
      <c r="D587" s="2"/>
      <c r="E587" s="23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</row>
    <row r="588" spans="1:43" ht="15" customHeight="1" x14ac:dyDescent="0.25">
      <c r="A588" s="2"/>
      <c r="B588" s="2"/>
      <c r="C588" s="2"/>
      <c r="D588" s="2"/>
      <c r="E588" s="23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</row>
    <row r="589" spans="1:43" ht="15" customHeight="1" x14ac:dyDescent="0.25">
      <c r="A589" s="2"/>
      <c r="B589" s="2"/>
      <c r="C589" s="2"/>
      <c r="D589" s="2"/>
      <c r="E589" s="23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</row>
    <row r="590" spans="1:43" ht="15" customHeight="1" x14ac:dyDescent="0.25">
      <c r="A590" s="2"/>
      <c r="B590" s="2"/>
      <c r="C590" s="2"/>
      <c r="D590" s="2"/>
      <c r="E590" s="23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</row>
    <row r="591" spans="1:43" ht="15" customHeight="1" x14ac:dyDescent="0.25">
      <c r="A591" s="2"/>
      <c r="B591" s="2"/>
      <c r="C591" s="2"/>
      <c r="D591" s="2"/>
      <c r="E591" s="23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</row>
    <row r="592" spans="1:43" ht="15" customHeight="1" x14ac:dyDescent="0.25">
      <c r="A592" s="2"/>
      <c r="B592" s="2"/>
      <c r="C592" s="2"/>
      <c r="D592" s="2"/>
      <c r="E592" s="23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</row>
    <row r="593" spans="1:43" ht="15" customHeight="1" x14ac:dyDescent="0.25">
      <c r="A593" s="2"/>
      <c r="B593" s="2"/>
      <c r="C593" s="2"/>
      <c r="D593" s="2"/>
      <c r="E593" s="23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</row>
    <row r="594" spans="1:43" ht="15" customHeight="1" x14ac:dyDescent="0.25">
      <c r="A594" s="2"/>
      <c r="B594" s="2"/>
      <c r="C594" s="2"/>
      <c r="D594" s="2"/>
      <c r="E594" s="23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</row>
    <row r="595" spans="1:43" ht="15" customHeight="1" x14ac:dyDescent="0.25">
      <c r="A595" s="2"/>
      <c r="B595" s="2"/>
      <c r="C595" s="2"/>
      <c r="D595" s="2"/>
      <c r="E595" s="23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</row>
    <row r="596" spans="1:43" ht="15" customHeight="1" x14ac:dyDescent="0.25">
      <c r="A596" s="2"/>
      <c r="B596" s="2"/>
      <c r="C596" s="2"/>
      <c r="D596" s="2"/>
      <c r="E596" s="23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</row>
    <row r="597" spans="1:43" ht="15" customHeight="1" x14ac:dyDescent="0.25">
      <c r="A597" s="2"/>
      <c r="B597" s="2"/>
      <c r="C597" s="2"/>
      <c r="D597" s="2"/>
      <c r="E597" s="23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</row>
    <row r="598" spans="1:43" ht="15" customHeight="1" x14ac:dyDescent="0.25">
      <c r="A598" s="2"/>
      <c r="B598" s="2"/>
      <c r="C598" s="2"/>
      <c r="D598" s="2"/>
      <c r="E598" s="23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</row>
    <row r="599" spans="1:43" ht="15" customHeight="1" x14ac:dyDescent="0.25">
      <c r="A599" s="2"/>
      <c r="B599" s="2"/>
      <c r="C599" s="2"/>
      <c r="D599" s="2"/>
      <c r="E599" s="23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</row>
    <row r="600" spans="1:43" ht="15" customHeight="1" x14ac:dyDescent="0.25">
      <c r="A600" s="2"/>
      <c r="B600" s="2"/>
      <c r="C600" s="2"/>
      <c r="D600" s="2"/>
      <c r="E600" s="23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</row>
    <row r="601" spans="1:43" ht="15" customHeight="1" x14ac:dyDescent="0.25">
      <c r="A601" s="2"/>
      <c r="B601" s="2"/>
      <c r="C601" s="2"/>
      <c r="D601" s="2"/>
      <c r="E601" s="23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</row>
    <row r="602" spans="1:43" ht="15" customHeight="1" x14ac:dyDescent="0.25">
      <c r="A602" s="2"/>
      <c r="B602" s="2"/>
      <c r="C602" s="2"/>
      <c r="D602" s="2"/>
      <c r="E602" s="23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</row>
    <row r="603" spans="1:43" ht="15" customHeight="1" x14ac:dyDescent="0.25">
      <c r="A603" s="2"/>
      <c r="B603" s="2"/>
      <c r="C603" s="2"/>
      <c r="D603" s="2"/>
      <c r="E603" s="23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</row>
    <row r="604" spans="1:43" ht="15" customHeight="1" x14ac:dyDescent="0.25">
      <c r="A604" s="2"/>
      <c r="B604" s="2"/>
      <c r="C604" s="2"/>
      <c r="D604" s="2"/>
      <c r="E604" s="23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</row>
    <row r="605" spans="1:43" ht="15" customHeight="1" x14ac:dyDescent="0.25">
      <c r="A605" s="2"/>
      <c r="B605" s="2"/>
      <c r="C605" s="2"/>
      <c r="D605" s="2"/>
      <c r="E605" s="23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</row>
    <row r="606" spans="1:43" ht="15" customHeight="1" x14ac:dyDescent="0.25">
      <c r="A606" s="2"/>
      <c r="B606" s="2"/>
      <c r="C606" s="2"/>
      <c r="D606" s="2"/>
      <c r="E606" s="23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</row>
    <row r="607" spans="1:43" ht="15" customHeight="1" x14ac:dyDescent="0.25">
      <c r="A607" s="2"/>
      <c r="B607" s="2"/>
      <c r="C607" s="2"/>
      <c r="D607" s="2"/>
      <c r="E607" s="23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</row>
    <row r="608" spans="1:43" ht="15" customHeight="1" x14ac:dyDescent="0.25">
      <c r="A608" s="2"/>
      <c r="B608" s="2"/>
      <c r="C608" s="2"/>
      <c r="D608" s="2"/>
      <c r="E608" s="23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</row>
    <row r="609" spans="1:43" ht="15" customHeight="1" x14ac:dyDescent="0.25">
      <c r="A609" s="2"/>
      <c r="B609" s="2"/>
      <c r="C609" s="2"/>
      <c r="D609" s="2"/>
      <c r="E609" s="23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</row>
    <row r="610" spans="1:43" ht="15" customHeight="1" x14ac:dyDescent="0.25">
      <c r="A610" s="2"/>
      <c r="B610" s="2"/>
      <c r="C610" s="2"/>
      <c r="D610" s="2"/>
      <c r="E610" s="23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</row>
    <row r="611" spans="1:43" ht="15" customHeight="1" x14ac:dyDescent="0.25">
      <c r="A611" s="2"/>
      <c r="B611" s="2"/>
      <c r="C611" s="2"/>
      <c r="D611" s="2"/>
      <c r="E611" s="23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</row>
    <row r="612" spans="1:43" ht="15" customHeight="1" x14ac:dyDescent="0.25">
      <c r="A612" s="2"/>
      <c r="B612" s="2"/>
      <c r="C612" s="2"/>
      <c r="D612" s="2"/>
      <c r="E612" s="23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</row>
    <row r="613" spans="1:43" ht="15" customHeight="1" x14ac:dyDescent="0.25">
      <c r="A613" s="2"/>
      <c r="B613" s="2"/>
      <c r="C613" s="2"/>
      <c r="D613" s="2"/>
      <c r="E613" s="23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</row>
    <row r="614" spans="1:43" ht="15" customHeight="1" x14ac:dyDescent="0.25">
      <c r="A614" s="2"/>
      <c r="B614" s="2"/>
      <c r="C614" s="2"/>
      <c r="D614" s="2"/>
      <c r="E614" s="23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</row>
    <row r="615" spans="1:43" ht="15" customHeight="1" x14ac:dyDescent="0.25">
      <c r="A615" s="2"/>
      <c r="B615" s="2"/>
      <c r="C615" s="2"/>
      <c r="D615" s="2"/>
      <c r="E615" s="23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</row>
    <row r="616" spans="1:43" ht="15" customHeight="1" x14ac:dyDescent="0.25">
      <c r="A616" s="2"/>
      <c r="B616" s="2"/>
      <c r="C616" s="2"/>
      <c r="D616" s="2"/>
      <c r="E616" s="23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</row>
    <row r="617" spans="1:43" ht="15" customHeight="1" x14ac:dyDescent="0.25">
      <c r="A617" s="2"/>
      <c r="B617" s="2"/>
      <c r="C617" s="2"/>
      <c r="D617" s="2"/>
      <c r="E617" s="23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</row>
    <row r="618" spans="1:43" ht="15" customHeight="1" x14ac:dyDescent="0.25">
      <c r="A618" s="2"/>
      <c r="B618" s="2"/>
      <c r="C618" s="2"/>
      <c r="D618" s="2"/>
      <c r="E618" s="23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</row>
    <row r="619" spans="1:43" ht="15" customHeight="1" x14ac:dyDescent="0.25">
      <c r="A619" s="2"/>
      <c r="B619" s="2"/>
      <c r="C619" s="2"/>
      <c r="D619" s="2"/>
      <c r="E619" s="23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</row>
    <row r="620" spans="1:43" ht="15" customHeight="1" x14ac:dyDescent="0.25">
      <c r="A620" s="2"/>
      <c r="B620" s="2"/>
      <c r="C620" s="2"/>
      <c r="D620" s="2"/>
      <c r="E620" s="23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</row>
    <row r="621" spans="1:43" ht="15" customHeight="1" x14ac:dyDescent="0.25">
      <c r="A621" s="2"/>
      <c r="B621" s="2"/>
      <c r="C621" s="2"/>
      <c r="D621" s="2"/>
      <c r="E621" s="23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</row>
    <row r="622" spans="1:43" ht="15" customHeight="1" x14ac:dyDescent="0.25">
      <c r="A622" s="2"/>
      <c r="B622" s="2"/>
      <c r="C622" s="2"/>
      <c r="D622" s="2"/>
      <c r="E622" s="23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</row>
    <row r="623" spans="1:43" ht="15" customHeight="1" x14ac:dyDescent="0.25">
      <c r="A623" s="2"/>
      <c r="B623" s="2"/>
      <c r="C623" s="2"/>
      <c r="D623" s="2"/>
      <c r="E623" s="23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</row>
    <row r="624" spans="1:43" ht="15" customHeight="1" x14ac:dyDescent="0.25">
      <c r="A624" s="2"/>
      <c r="B624" s="2"/>
      <c r="C624" s="2"/>
      <c r="D624" s="2"/>
      <c r="E624" s="23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</row>
    <row r="625" spans="1:43" ht="15" customHeight="1" x14ac:dyDescent="0.25">
      <c r="A625" s="2"/>
      <c r="B625" s="2"/>
      <c r="C625" s="2"/>
      <c r="D625" s="2"/>
      <c r="E625" s="23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</row>
    <row r="626" spans="1:43" ht="15" customHeight="1" x14ac:dyDescent="0.25">
      <c r="A626" s="2"/>
      <c r="B626" s="2"/>
      <c r="C626" s="2"/>
      <c r="D626" s="2"/>
      <c r="E626" s="23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</row>
    <row r="627" spans="1:43" ht="15" customHeight="1" x14ac:dyDescent="0.25">
      <c r="A627" s="2"/>
      <c r="B627" s="2"/>
      <c r="C627" s="2"/>
      <c r="D627" s="2"/>
      <c r="E627" s="23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</row>
    <row r="628" spans="1:43" ht="15" customHeight="1" x14ac:dyDescent="0.25">
      <c r="A628" s="2"/>
      <c r="B628" s="2"/>
      <c r="C628" s="2"/>
      <c r="D628" s="2"/>
      <c r="E628" s="23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</row>
    <row r="629" spans="1:43" ht="15" customHeight="1" x14ac:dyDescent="0.25">
      <c r="A629" s="2"/>
      <c r="B629" s="2"/>
      <c r="C629" s="2"/>
      <c r="D629" s="2"/>
      <c r="E629" s="23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</row>
    <row r="630" spans="1:43" ht="15" customHeight="1" x14ac:dyDescent="0.25">
      <c r="A630" s="2"/>
      <c r="B630" s="2"/>
      <c r="C630" s="2"/>
      <c r="D630" s="2"/>
      <c r="E630" s="23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</row>
    <row r="631" spans="1:43" ht="15" customHeight="1" x14ac:dyDescent="0.25">
      <c r="A631" s="2"/>
      <c r="B631" s="2"/>
      <c r="C631" s="2"/>
      <c r="D631" s="2"/>
      <c r="E631" s="23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</row>
    <row r="632" spans="1:43" ht="15" customHeight="1" x14ac:dyDescent="0.25">
      <c r="A632" s="2"/>
      <c r="B632" s="2"/>
      <c r="C632" s="2"/>
      <c r="D632" s="2"/>
      <c r="E632" s="23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</row>
    <row r="633" spans="1:43" ht="15" customHeight="1" x14ac:dyDescent="0.25">
      <c r="A633" s="2"/>
      <c r="B633" s="2"/>
      <c r="C633" s="2"/>
      <c r="D633" s="2"/>
      <c r="E633" s="23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</row>
    <row r="634" spans="1:43" ht="15" customHeight="1" x14ac:dyDescent="0.25">
      <c r="A634" s="2"/>
      <c r="B634" s="2"/>
      <c r="C634" s="2"/>
      <c r="D634" s="2"/>
      <c r="E634" s="23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</row>
    <row r="635" spans="1:43" ht="15" customHeight="1" x14ac:dyDescent="0.25">
      <c r="A635" s="2"/>
      <c r="B635" s="2"/>
      <c r="C635" s="2"/>
      <c r="D635" s="2"/>
      <c r="E635" s="23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</row>
    <row r="636" spans="1:43" ht="15" customHeight="1" x14ac:dyDescent="0.25">
      <c r="A636" s="2"/>
      <c r="B636" s="2"/>
      <c r="C636" s="2"/>
      <c r="D636" s="2"/>
      <c r="E636" s="23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</row>
    <row r="637" spans="1:43" ht="15" customHeight="1" x14ac:dyDescent="0.25">
      <c r="A637" s="2"/>
      <c r="B637" s="2"/>
      <c r="C637" s="2"/>
      <c r="D637" s="2"/>
      <c r="E637" s="23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</row>
    <row r="638" spans="1:43" ht="15" customHeight="1" x14ac:dyDescent="0.25">
      <c r="A638" s="2"/>
      <c r="B638" s="2"/>
      <c r="C638" s="2"/>
      <c r="D638" s="2"/>
      <c r="E638" s="23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</row>
    <row r="639" spans="1:43" ht="15" customHeight="1" x14ac:dyDescent="0.25">
      <c r="A639" s="2"/>
      <c r="B639" s="2"/>
      <c r="C639" s="2"/>
      <c r="D639" s="2"/>
      <c r="E639" s="23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</row>
    <row r="640" spans="1:43" ht="15" customHeight="1" x14ac:dyDescent="0.25">
      <c r="A640" s="2"/>
      <c r="B640" s="2"/>
      <c r="C640" s="2"/>
      <c r="D640" s="2"/>
      <c r="E640" s="23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</row>
    <row r="641" spans="1:43" ht="15" customHeight="1" x14ac:dyDescent="0.25">
      <c r="A641" s="2"/>
      <c r="B641" s="2"/>
      <c r="C641" s="2"/>
      <c r="D641" s="2"/>
      <c r="E641" s="23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</row>
    <row r="642" spans="1:43" ht="15" customHeight="1" x14ac:dyDescent="0.25">
      <c r="A642" s="2"/>
      <c r="B642" s="2"/>
      <c r="C642" s="2"/>
      <c r="D642" s="2"/>
      <c r="E642" s="23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</row>
    <row r="643" spans="1:43" ht="15" customHeight="1" x14ac:dyDescent="0.25">
      <c r="A643" s="2"/>
      <c r="B643" s="2"/>
      <c r="C643" s="2"/>
      <c r="D643" s="2"/>
      <c r="E643" s="23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</row>
    <row r="644" spans="1:43" ht="15" customHeight="1" x14ac:dyDescent="0.25">
      <c r="A644" s="2"/>
      <c r="B644" s="2"/>
      <c r="C644" s="2"/>
      <c r="D644" s="2"/>
      <c r="E644" s="23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</row>
    <row r="645" spans="1:43" ht="15" customHeight="1" x14ac:dyDescent="0.25">
      <c r="A645" s="2"/>
      <c r="B645" s="2"/>
      <c r="C645" s="2"/>
      <c r="D645" s="2"/>
      <c r="E645" s="23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</row>
    <row r="646" spans="1:43" ht="15" customHeight="1" x14ac:dyDescent="0.25">
      <c r="A646" s="2"/>
      <c r="B646" s="2"/>
      <c r="C646" s="2"/>
      <c r="D646" s="2"/>
      <c r="E646" s="23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</row>
    <row r="647" spans="1:43" ht="15" customHeight="1" x14ac:dyDescent="0.25">
      <c r="A647" s="2"/>
      <c r="B647" s="2"/>
      <c r="C647" s="2"/>
      <c r="D647" s="2"/>
      <c r="E647" s="23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</row>
    <row r="648" spans="1:43" ht="15" customHeight="1" x14ac:dyDescent="0.25">
      <c r="A648" s="2"/>
      <c r="B648" s="2"/>
      <c r="C648" s="2"/>
      <c r="D648" s="2"/>
      <c r="E648" s="23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</row>
    <row r="649" spans="1:43" ht="15" customHeight="1" x14ac:dyDescent="0.25">
      <c r="A649" s="2"/>
      <c r="B649" s="2"/>
      <c r="C649" s="2"/>
      <c r="D649" s="2"/>
      <c r="E649" s="23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</row>
    <row r="650" spans="1:43" ht="15" customHeight="1" x14ac:dyDescent="0.25">
      <c r="A650" s="2"/>
      <c r="B650" s="2"/>
      <c r="C650" s="2"/>
      <c r="D650" s="2"/>
      <c r="E650" s="23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</row>
    <row r="651" spans="1:43" ht="15" customHeight="1" x14ac:dyDescent="0.25">
      <c r="A651" s="2"/>
      <c r="B651" s="2"/>
      <c r="C651" s="2"/>
      <c r="D651" s="2"/>
      <c r="E651" s="23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</row>
    <row r="652" spans="1:43" ht="15" customHeight="1" x14ac:dyDescent="0.25">
      <c r="A652" s="2"/>
      <c r="B652" s="2"/>
      <c r="C652" s="2"/>
      <c r="D652" s="2"/>
      <c r="E652" s="23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</row>
    <row r="653" spans="1:43" ht="15" customHeight="1" x14ac:dyDescent="0.25">
      <c r="A653" s="2"/>
      <c r="B653" s="2"/>
      <c r="C653" s="2"/>
      <c r="D653" s="2"/>
      <c r="E653" s="23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</row>
    <row r="654" spans="1:43" ht="15" customHeight="1" x14ac:dyDescent="0.25">
      <c r="A654" s="2"/>
      <c r="B654" s="2"/>
      <c r="C654" s="2"/>
      <c r="D654" s="2"/>
      <c r="E654" s="23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</row>
    <row r="655" spans="1:43" ht="15" customHeight="1" x14ac:dyDescent="0.25">
      <c r="A655" s="2"/>
      <c r="B655" s="2"/>
      <c r="C655" s="2"/>
      <c r="D655" s="2"/>
      <c r="E655" s="23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</row>
    <row r="656" spans="1:43" ht="15" customHeight="1" x14ac:dyDescent="0.25">
      <c r="A656" s="2"/>
      <c r="B656" s="2"/>
      <c r="C656" s="2"/>
      <c r="D656" s="2"/>
      <c r="E656" s="23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</row>
    <row r="657" spans="1:43" ht="15" customHeight="1" x14ac:dyDescent="0.25">
      <c r="A657" s="2"/>
      <c r="B657" s="2"/>
      <c r="C657" s="2"/>
      <c r="D657" s="2"/>
      <c r="E657" s="23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</row>
    <row r="658" spans="1:43" ht="15" customHeight="1" x14ac:dyDescent="0.25">
      <c r="A658" s="2"/>
      <c r="B658" s="2"/>
      <c r="C658" s="2"/>
      <c r="D658" s="2"/>
      <c r="E658" s="23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</row>
    <row r="659" spans="1:43" ht="15" customHeight="1" x14ac:dyDescent="0.25">
      <c r="A659" s="2"/>
      <c r="B659" s="2"/>
      <c r="C659" s="2"/>
      <c r="D659" s="2"/>
      <c r="E659" s="23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</row>
    <row r="660" spans="1:43" ht="15" customHeight="1" x14ac:dyDescent="0.25">
      <c r="A660" s="2"/>
      <c r="B660" s="2"/>
      <c r="C660" s="2"/>
      <c r="D660" s="2"/>
      <c r="E660" s="23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</row>
    <row r="661" spans="1:43" ht="15" customHeight="1" x14ac:dyDescent="0.25">
      <c r="A661" s="2"/>
      <c r="B661" s="2"/>
      <c r="C661" s="2"/>
      <c r="D661" s="2"/>
      <c r="E661" s="23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</row>
    <row r="662" spans="1:43" ht="15" customHeight="1" x14ac:dyDescent="0.25">
      <c r="A662" s="2"/>
      <c r="B662" s="2"/>
      <c r="C662" s="2"/>
      <c r="D662" s="2"/>
      <c r="E662" s="23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</row>
    <row r="663" spans="1:43" ht="15" customHeight="1" x14ac:dyDescent="0.25">
      <c r="A663" s="2"/>
      <c r="B663" s="2"/>
      <c r="C663" s="2"/>
      <c r="D663" s="2"/>
      <c r="E663" s="23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</row>
    <row r="664" spans="1:43" ht="15" customHeight="1" x14ac:dyDescent="0.25">
      <c r="A664" s="2"/>
      <c r="B664" s="2"/>
      <c r="C664" s="2"/>
      <c r="D664" s="2"/>
      <c r="E664" s="23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</row>
    <row r="665" spans="1:43" ht="15" customHeight="1" x14ac:dyDescent="0.25">
      <c r="A665" s="2"/>
      <c r="B665" s="2"/>
      <c r="C665" s="2"/>
      <c r="D665" s="2"/>
      <c r="E665" s="23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</row>
    <row r="666" spans="1:43" ht="15" customHeight="1" x14ac:dyDescent="0.25">
      <c r="A666" s="2"/>
      <c r="B666" s="2"/>
      <c r="C666" s="2"/>
      <c r="D666" s="2"/>
      <c r="E666" s="23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</row>
    <row r="667" spans="1:43" ht="15" customHeight="1" x14ac:dyDescent="0.25">
      <c r="A667" s="2"/>
      <c r="B667" s="2"/>
      <c r="C667" s="2"/>
      <c r="D667" s="2"/>
      <c r="E667" s="23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</row>
    <row r="668" spans="1:43" ht="15" customHeight="1" x14ac:dyDescent="0.25">
      <c r="A668" s="2"/>
      <c r="B668" s="2"/>
      <c r="C668" s="2"/>
      <c r="D668" s="2"/>
      <c r="E668" s="23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</row>
    <row r="669" spans="1:43" ht="15" customHeight="1" x14ac:dyDescent="0.25">
      <c r="A669" s="2"/>
      <c r="B669" s="2"/>
      <c r="C669" s="2"/>
      <c r="D669" s="2"/>
      <c r="E669" s="23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</row>
    <row r="670" spans="1:43" ht="15" customHeight="1" x14ac:dyDescent="0.25">
      <c r="A670" s="2"/>
      <c r="B670" s="2"/>
      <c r="C670" s="2"/>
      <c r="D670" s="2"/>
      <c r="E670" s="23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</row>
    <row r="671" spans="1:43" ht="15" customHeight="1" x14ac:dyDescent="0.25">
      <c r="A671" s="2"/>
      <c r="B671" s="2"/>
      <c r="C671" s="2"/>
      <c r="D671" s="2"/>
      <c r="E671" s="23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</row>
    <row r="672" spans="1:43" ht="15" customHeight="1" x14ac:dyDescent="0.25">
      <c r="A672" s="2"/>
      <c r="B672" s="2"/>
      <c r="C672" s="2"/>
      <c r="D672" s="2"/>
      <c r="E672" s="23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</row>
    <row r="673" spans="1:43" ht="15" customHeight="1" x14ac:dyDescent="0.25">
      <c r="A673" s="2"/>
      <c r="B673" s="2"/>
      <c r="C673" s="2"/>
      <c r="D673" s="2"/>
      <c r="E673" s="23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</row>
    <row r="674" spans="1:43" ht="15" customHeight="1" x14ac:dyDescent="0.25">
      <c r="A674" s="2"/>
      <c r="B674" s="2"/>
      <c r="C674" s="2"/>
      <c r="D674" s="2"/>
      <c r="E674" s="23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</row>
    <row r="675" spans="1:43" ht="15" customHeight="1" x14ac:dyDescent="0.25">
      <c r="A675" s="2"/>
      <c r="B675" s="2"/>
      <c r="C675" s="2"/>
      <c r="D675" s="2"/>
      <c r="E675" s="23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</row>
    <row r="676" spans="1:43" ht="15" customHeight="1" x14ac:dyDescent="0.25">
      <c r="A676" s="2"/>
      <c r="B676" s="2"/>
      <c r="C676" s="2"/>
      <c r="D676" s="2"/>
      <c r="E676" s="23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</row>
    <row r="677" spans="1:43" ht="15" customHeight="1" x14ac:dyDescent="0.25">
      <c r="A677" s="2"/>
      <c r="B677" s="2"/>
      <c r="C677" s="2"/>
      <c r="D677" s="2"/>
      <c r="E677" s="23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</row>
    <row r="678" spans="1:43" ht="15" customHeight="1" x14ac:dyDescent="0.25">
      <c r="A678" s="2"/>
      <c r="B678" s="2"/>
      <c r="C678" s="2"/>
      <c r="D678" s="2"/>
      <c r="E678" s="23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</row>
    <row r="679" spans="1:43" ht="15" customHeight="1" x14ac:dyDescent="0.25">
      <c r="A679" s="2"/>
      <c r="B679" s="2"/>
      <c r="C679" s="2"/>
      <c r="D679" s="2"/>
      <c r="E679" s="23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</row>
    <row r="680" spans="1:43" ht="15" customHeight="1" x14ac:dyDescent="0.25">
      <c r="A680" s="2"/>
      <c r="B680" s="2"/>
      <c r="C680" s="2"/>
      <c r="D680" s="2"/>
      <c r="E680" s="23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</row>
    <row r="681" spans="1:43" ht="15" customHeight="1" x14ac:dyDescent="0.25">
      <c r="A681" s="2"/>
      <c r="B681" s="2"/>
      <c r="C681" s="2"/>
      <c r="D681" s="2"/>
      <c r="E681" s="23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</row>
    <row r="682" spans="1:43" ht="15" customHeight="1" x14ac:dyDescent="0.25">
      <c r="A682" s="2"/>
      <c r="B682" s="2"/>
      <c r="C682" s="2"/>
      <c r="D682" s="2"/>
      <c r="E682" s="23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</row>
    <row r="683" spans="1:43" ht="15" customHeight="1" x14ac:dyDescent="0.25">
      <c r="A683" s="2"/>
      <c r="B683" s="2"/>
      <c r="C683" s="2"/>
      <c r="D683" s="2"/>
      <c r="E683" s="23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</row>
    <row r="684" spans="1:43" ht="15" customHeight="1" x14ac:dyDescent="0.25">
      <c r="A684" s="2"/>
      <c r="B684" s="2"/>
      <c r="C684" s="2"/>
      <c r="D684" s="2"/>
      <c r="E684" s="23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</row>
    <row r="685" spans="1:43" ht="15" customHeight="1" x14ac:dyDescent="0.25">
      <c r="A685" s="2"/>
      <c r="B685" s="2"/>
      <c r="C685" s="2"/>
      <c r="D685" s="2"/>
      <c r="E685" s="23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</row>
    <row r="686" spans="1:43" ht="15" customHeight="1" x14ac:dyDescent="0.25">
      <c r="A686" s="2"/>
      <c r="B686" s="2"/>
      <c r="C686" s="2"/>
      <c r="D686" s="2"/>
      <c r="E686" s="23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</row>
    <row r="687" spans="1:43" ht="15" customHeight="1" x14ac:dyDescent="0.25">
      <c r="A687" s="2"/>
      <c r="B687" s="2"/>
      <c r="C687" s="2"/>
      <c r="D687" s="2"/>
      <c r="E687" s="23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</row>
    <row r="688" spans="1:43" ht="15" customHeight="1" x14ac:dyDescent="0.25">
      <c r="A688" s="2"/>
      <c r="B688" s="2"/>
      <c r="C688" s="2"/>
      <c r="D688" s="2"/>
      <c r="E688" s="23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</row>
    <row r="689" spans="1:43" ht="15" customHeight="1" x14ac:dyDescent="0.25">
      <c r="A689" s="2"/>
      <c r="B689" s="2"/>
      <c r="C689" s="2"/>
      <c r="D689" s="2"/>
      <c r="E689" s="23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</row>
    <row r="690" spans="1:43" ht="15" customHeight="1" x14ac:dyDescent="0.25">
      <c r="A690" s="2"/>
      <c r="B690" s="2"/>
      <c r="C690" s="2"/>
      <c r="D690" s="2"/>
      <c r="E690" s="23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</row>
    <row r="691" spans="1:43" ht="15" customHeight="1" x14ac:dyDescent="0.25">
      <c r="A691" s="2"/>
      <c r="B691" s="2"/>
      <c r="C691" s="2"/>
      <c r="D691" s="2"/>
      <c r="E691" s="23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</row>
    <row r="692" spans="1:43" ht="15" customHeight="1" x14ac:dyDescent="0.25">
      <c r="A692" s="2"/>
      <c r="B692" s="2"/>
      <c r="C692" s="2"/>
      <c r="D692" s="2"/>
      <c r="E692" s="23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</row>
    <row r="693" spans="1:43" ht="15" customHeight="1" x14ac:dyDescent="0.25">
      <c r="A693" s="2"/>
      <c r="B693" s="2"/>
      <c r="C693" s="2"/>
      <c r="D693" s="2"/>
      <c r="E693" s="23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</row>
    <row r="694" spans="1:43" ht="15" customHeight="1" x14ac:dyDescent="0.25">
      <c r="A694" s="2"/>
      <c r="B694" s="2"/>
      <c r="C694" s="2"/>
      <c r="D694" s="2"/>
      <c r="E694" s="23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</row>
    <row r="695" spans="1:43" ht="15" customHeight="1" x14ac:dyDescent="0.25">
      <c r="A695" s="2"/>
      <c r="B695" s="2"/>
      <c r="C695" s="2"/>
      <c r="D695" s="2"/>
      <c r="E695" s="23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</row>
    <row r="696" spans="1:43" ht="15" customHeight="1" x14ac:dyDescent="0.25">
      <c r="A696" s="2"/>
      <c r="B696" s="2"/>
      <c r="C696" s="2"/>
      <c r="D696" s="2"/>
      <c r="E696" s="23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</row>
    <row r="697" spans="1:43" ht="15" customHeight="1" x14ac:dyDescent="0.25">
      <c r="A697" s="2"/>
      <c r="B697" s="2"/>
      <c r="C697" s="2"/>
      <c r="D697" s="2"/>
      <c r="E697" s="23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</row>
    <row r="698" spans="1:43" ht="15" customHeight="1" x14ac:dyDescent="0.25">
      <c r="A698" s="2"/>
      <c r="B698" s="2"/>
      <c r="C698" s="2"/>
      <c r="D698" s="2"/>
      <c r="E698" s="23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</row>
    <row r="699" spans="1:43" ht="15" customHeight="1" x14ac:dyDescent="0.25">
      <c r="A699" s="2"/>
      <c r="B699" s="2"/>
      <c r="C699" s="2"/>
      <c r="D699" s="2"/>
      <c r="E699" s="23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</row>
    <row r="700" spans="1:43" ht="15" customHeight="1" x14ac:dyDescent="0.25">
      <c r="A700" s="2"/>
      <c r="B700" s="2"/>
      <c r="C700" s="2"/>
      <c r="D700" s="2"/>
      <c r="E700" s="23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</row>
    <row r="701" spans="1:43" ht="15" customHeight="1" x14ac:dyDescent="0.25">
      <c r="A701" s="2"/>
      <c r="B701" s="2"/>
      <c r="C701" s="2"/>
      <c r="D701" s="2"/>
      <c r="E701" s="23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</row>
    <row r="702" spans="1:43" ht="15" customHeight="1" x14ac:dyDescent="0.25">
      <c r="A702" s="2"/>
      <c r="B702" s="2"/>
      <c r="C702" s="2"/>
      <c r="D702" s="2"/>
      <c r="E702" s="23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</row>
    <row r="703" spans="1:43" ht="15" customHeight="1" x14ac:dyDescent="0.25">
      <c r="A703" s="2"/>
      <c r="B703" s="2"/>
      <c r="C703" s="2"/>
      <c r="D703" s="2"/>
      <c r="E703" s="23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</row>
    <row r="704" spans="1:43" ht="15" customHeight="1" x14ac:dyDescent="0.25">
      <c r="A704" s="2"/>
      <c r="B704" s="2"/>
      <c r="C704" s="2"/>
      <c r="D704" s="2"/>
      <c r="E704" s="23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</row>
    <row r="705" spans="1:43" ht="15" customHeight="1" x14ac:dyDescent="0.25">
      <c r="A705" s="2"/>
      <c r="B705" s="2"/>
      <c r="C705" s="2"/>
      <c r="D705" s="2"/>
      <c r="E705" s="23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</row>
    <row r="706" spans="1:43" ht="15" customHeight="1" x14ac:dyDescent="0.25">
      <c r="A706" s="2"/>
      <c r="B706" s="2"/>
      <c r="C706" s="2"/>
      <c r="D706" s="2"/>
      <c r="E706" s="23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</row>
    <row r="707" spans="1:43" ht="15" customHeight="1" x14ac:dyDescent="0.25">
      <c r="A707" s="2"/>
      <c r="B707" s="2"/>
      <c r="C707" s="2"/>
      <c r="D707" s="2"/>
      <c r="E707" s="23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</row>
    <row r="708" spans="1:43" ht="15" customHeight="1" x14ac:dyDescent="0.25">
      <c r="B708" s="2"/>
      <c r="C708" s="2"/>
      <c r="D708" s="2"/>
      <c r="E708" s="23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</row>
    <row r="709" spans="1:43" ht="15" customHeight="1" x14ac:dyDescent="0.25">
      <c r="B709" s="2"/>
      <c r="C709" s="2"/>
      <c r="D709" s="2"/>
      <c r="E709" s="23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</row>
    <row r="710" spans="1:43" ht="15" customHeight="1" x14ac:dyDescent="0.25">
      <c r="B710" s="2"/>
      <c r="C710" s="2"/>
      <c r="D710" s="2"/>
      <c r="E710" s="23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</row>
    <row r="711" spans="1:43" ht="15" customHeight="1" x14ac:dyDescent="0.25">
      <c r="B711" s="2"/>
      <c r="C711" s="2"/>
      <c r="D711" s="2"/>
      <c r="E711" s="23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</row>
    <row r="712" spans="1:43" ht="15" customHeight="1" x14ac:dyDescent="0.25">
      <c r="B712" s="2"/>
      <c r="C712" s="2"/>
      <c r="D712" s="2"/>
      <c r="E712" s="23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</row>
    <row r="713" spans="1:43" ht="15" customHeight="1" x14ac:dyDescent="0.25">
      <c r="B713" s="2"/>
      <c r="C713" s="2"/>
      <c r="D713" s="2"/>
      <c r="E713" s="23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</row>
    <row r="714" spans="1:43" ht="15" customHeight="1" x14ac:dyDescent="0.25">
      <c r="B714" s="2"/>
      <c r="C714" s="2"/>
      <c r="D714" s="2"/>
      <c r="E714" s="23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</row>
    <row r="715" spans="1:43" ht="15" customHeight="1" x14ac:dyDescent="0.25">
      <c r="B715" s="2"/>
      <c r="C715" s="2"/>
      <c r="D715" s="2"/>
      <c r="E715" s="23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</row>
    <row r="716" spans="1:43" ht="15" customHeight="1" x14ac:dyDescent="0.25">
      <c r="B716" s="2"/>
      <c r="C716" s="2"/>
      <c r="D716" s="2"/>
      <c r="E716" s="23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</row>
    <row r="717" spans="1:43" ht="15" customHeight="1" x14ac:dyDescent="0.25">
      <c r="B717" s="2"/>
      <c r="C717" s="2"/>
      <c r="D717" s="2"/>
      <c r="E717" s="23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</row>
    <row r="718" spans="1:43" ht="15" customHeight="1" x14ac:dyDescent="0.25">
      <c r="B718" s="2"/>
      <c r="C718" s="2"/>
      <c r="D718" s="2"/>
      <c r="E718" s="23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</row>
    <row r="719" spans="1:43" ht="15" customHeight="1" x14ac:dyDescent="0.25">
      <c r="B719" s="2"/>
      <c r="C719" s="2"/>
      <c r="D719" s="2"/>
      <c r="E719" s="23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</row>
    <row r="720" spans="1:43" ht="15" customHeight="1" x14ac:dyDescent="0.25">
      <c r="B720" s="2"/>
      <c r="C720" s="2"/>
      <c r="D720" s="2"/>
      <c r="E720" s="23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</row>
    <row r="721" spans="2:43" ht="15" customHeight="1" x14ac:dyDescent="0.25">
      <c r="B721" s="2"/>
      <c r="C721" s="2"/>
      <c r="D721" s="2"/>
      <c r="E721" s="23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</row>
    <row r="722" spans="2:43" ht="15" customHeight="1" x14ac:dyDescent="0.25">
      <c r="B722" s="2"/>
      <c r="C722" s="2"/>
      <c r="D722" s="2"/>
      <c r="E722" s="23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</row>
    <row r="723" spans="2:43" ht="15" customHeight="1" x14ac:dyDescent="0.25">
      <c r="B723" s="2"/>
      <c r="C723" s="2"/>
      <c r="D723" s="2"/>
      <c r="E723" s="23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</row>
    <row r="724" spans="2:43" ht="15" customHeight="1" x14ac:dyDescent="0.25">
      <c r="B724" s="2"/>
      <c r="C724" s="2"/>
      <c r="D724" s="2"/>
      <c r="E724" s="23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</row>
    <row r="725" spans="2:43" ht="15" customHeight="1" x14ac:dyDescent="0.25">
      <c r="B725" s="2"/>
      <c r="C725" s="2"/>
      <c r="D725" s="2"/>
      <c r="E725" s="23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</row>
    <row r="726" spans="2:43" ht="15" customHeight="1" x14ac:dyDescent="0.25">
      <c r="B726" s="2"/>
      <c r="C726" s="2"/>
      <c r="D726" s="2"/>
      <c r="E726" s="23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</row>
    <row r="727" spans="2:43" ht="15" customHeight="1" x14ac:dyDescent="0.25">
      <c r="B727" s="2"/>
      <c r="C727" s="2"/>
      <c r="D727" s="2"/>
      <c r="E727" s="23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</row>
    <row r="728" spans="2:43" ht="15" customHeight="1" x14ac:dyDescent="0.25">
      <c r="B728" s="2"/>
      <c r="C728" s="2"/>
      <c r="D728" s="2"/>
      <c r="E728" s="23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</row>
    <row r="729" spans="2:43" ht="15" customHeight="1" x14ac:dyDescent="0.25">
      <c r="B729" s="2"/>
      <c r="C729" s="2"/>
      <c r="D729" s="2"/>
      <c r="E729" s="23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</row>
    <row r="730" spans="2:43" ht="15" customHeight="1" x14ac:dyDescent="0.25">
      <c r="B730" s="2"/>
      <c r="C730" s="2"/>
      <c r="D730" s="2"/>
      <c r="E730" s="23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</row>
    <row r="731" spans="2:43" ht="15" customHeight="1" x14ac:dyDescent="0.25">
      <c r="B731" s="2"/>
      <c r="C731" s="2"/>
      <c r="D731" s="2"/>
      <c r="E731" s="23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</row>
    <row r="732" spans="2:43" ht="15" customHeight="1" x14ac:dyDescent="0.25">
      <c r="B732" s="2"/>
      <c r="C732" s="2"/>
      <c r="D732" s="2"/>
      <c r="E732" s="23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</row>
    <row r="733" spans="2:43" ht="15" customHeight="1" x14ac:dyDescent="0.25">
      <c r="B733" s="2"/>
      <c r="C733" s="2"/>
      <c r="D733" s="2"/>
      <c r="E733" s="23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</row>
    <row r="734" spans="2:43" ht="15" customHeight="1" x14ac:dyDescent="0.25">
      <c r="B734" s="2"/>
      <c r="C734" s="2"/>
      <c r="D734" s="2"/>
      <c r="E734" s="23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</row>
    <row r="735" spans="2:43" ht="15" customHeight="1" x14ac:dyDescent="0.25">
      <c r="B735" s="2"/>
      <c r="C735" s="2"/>
      <c r="D735" s="2"/>
      <c r="E735" s="23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</row>
    <row r="736" spans="2:43" ht="15" customHeight="1" x14ac:dyDescent="0.25">
      <c r="B736" s="2"/>
      <c r="C736" s="2"/>
      <c r="D736" s="2"/>
      <c r="E736" s="23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</row>
    <row r="737" spans="2:43" ht="15" customHeight="1" x14ac:dyDescent="0.25">
      <c r="B737" s="2"/>
      <c r="C737" s="2"/>
      <c r="D737" s="2"/>
      <c r="E737" s="23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</row>
    <row r="738" spans="2:43" ht="15" customHeight="1" x14ac:dyDescent="0.25">
      <c r="B738" s="2"/>
      <c r="C738" s="2"/>
      <c r="D738" s="2"/>
      <c r="E738" s="23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</row>
    <row r="739" spans="2:43" ht="15" customHeight="1" x14ac:dyDescent="0.25">
      <c r="B739" s="2"/>
      <c r="C739" s="2"/>
      <c r="D739" s="2"/>
      <c r="E739" s="23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</row>
    <row r="740" spans="2:43" ht="15" customHeight="1" x14ac:dyDescent="0.25">
      <c r="B740" s="2"/>
      <c r="C740" s="2"/>
      <c r="D740" s="2"/>
      <c r="E740" s="23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</row>
    <row r="741" spans="2:43" ht="15" customHeight="1" x14ac:dyDescent="0.25">
      <c r="B741" s="2"/>
      <c r="C741" s="2"/>
      <c r="D741" s="2"/>
      <c r="E741" s="23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</row>
    <row r="742" spans="2:43" ht="15" customHeight="1" x14ac:dyDescent="0.25">
      <c r="B742" s="2"/>
      <c r="C742" s="2"/>
      <c r="D742" s="2"/>
      <c r="E742" s="23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</row>
    <row r="743" spans="2:43" ht="15" customHeight="1" x14ac:dyDescent="0.25">
      <c r="B743" s="2"/>
      <c r="C743" s="2"/>
      <c r="D743" s="2"/>
      <c r="E743" s="23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</row>
    <row r="744" spans="2:43" ht="15" customHeight="1" x14ac:dyDescent="0.25">
      <c r="B744" s="2"/>
      <c r="C744" s="2"/>
      <c r="D744" s="2"/>
      <c r="E744" s="23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</row>
    <row r="745" spans="2:43" ht="15" customHeight="1" x14ac:dyDescent="0.25">
      <c r="B745" s="2"/>
      <c r="C745" s="2"/>
      <c r="D745" s="2"/>
      <c r="E745" s="23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</row>
    <row r="746" spans="2:43" ht="15" customHeight="1" x14ac:dyDescent="0.25">
      <c r="B746" s="2"/>
      <c r="C746" s="2"/>
      <c r="D746" s="2"/>
      <c r="E746" s="23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</row>
    <row r="747" spans="2:43" ht="15" customHeight="1" x14ac:dyDescent="0.25">
      <c r="B747" s="2"/>
      <c r="C747" s="2"/>
      <c r="D747" s="2"/>
      <c r="E747" s="23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</row>
    <row r="748" spans="2:43" ht="15" customHeight="1" x14ac:dyDescent="0.25">
      <c r="B748" s="2"/>
      <c r="C748" s="2"/>
      <c r="D748" s="2"/>
      <c r="E748" s="23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</row>
    <row r="749" spans="2:43" ht="15" customHeight="1" x14ac:dyDescent="0.25">
      <c r="B749" s="2"/>
      <c r="C749" s="2"/>
      <c r="D749" s="2"/>
      <c r="E749" s="23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</row>
    <row r="750" spans="2:43" ht="15" customHeight="1" x14ac:dyDescent="0.25">
      <c r="B750" s="2"/>
      <c r="C750" s="2"/>
      <c r="D750" s="2"/>
      <c r="E750" s="23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</row>
    <row r="751" spans="2:43" ht="15" customHeight="1" x14ac:dyDescent="0.25">
      <c r="B751" s="2"/>
      <c r="C751" s="2"/>
      <c r="D751" s="2"/>
      <c r="E751" s="23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</row>
    <row r="752" spans="2:43" ht="15" customHeight="1" x14ac:dyDescent="0.25">
      <c r="B752" s="2"/>
      <c r="C752" s="2"/>
      <c r="D752" s="2"/>
      <c r="E752" s="23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</row>
    <row r="753" spans="2:43" ht="15" customHeight="1" x14ac:dyDescent="0.25">
      <c r="B753" s="2"/>
      <c r="C753" s="2"/>
      <c r="D753" s="2"/>
      <c r="E753" s="23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</row>
    <row r="754" spans="2:43" ht="15" customHeight="1" x14ac:dyDescent="0.25">
      <c r="B754" s="2"/>
      <c r="C754" s="2"/>
      <c r="D754" s="2"/>
      <c r="E754" s="23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</row>
    <row r="755" spans="2:43" ht="15" customHeight="1" x14ac:dyDescent="0.25">
      <c r="B755" s="2"/>
      <c r="C755" s="2"/>
      <c r="D755" s="2"/>
      <c r="E755" s="23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</row>
    <row r="756" spans="2:43" ht="15" customHeight="1" x14ac:dyDescent="0.25">
      <c r="B756" s="2"/>
      <c r="C756" s="2"/>
      <c r="D756" s="2"/>
      <c r="E756" s="23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</row>
    <row r="757" spans="2:43" ht="15" customHeight="1" x14ac:dyDescent="0.25">
      <c r="B757" s="2"/>
      <c r="C757" s="2"/>
      <c r="D757" s="2"/>
      <c r="E757" s="23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</row>
    <row r="758" spans="2:43" ht="15" customHeight="1" x14ac:dyDescent="0.25">
      <c r="B758" s="2"/>
      <c r="C758" s="2"/>
      <c r="D758" s="2"/>
      <c r="E758" s="23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</row>
    <row r="759" spans="2:43" ht="15" customHeight="1" x14ac:dyDescent="0.25">
      <c r="B759" s="2"/>
      <c r="C759" s="2"/>
      <c r="D759" s="2"/>
      <c r="E759" s="23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</row>
    <row r="760" spans="2:43" ht="15" customHeight="1" x14ac:dyDescent="0.25">
      <c r="B760" s="2"/>
      <c r="C760" s="2"/>
      <c r="D760" s="2"/>
      <c r="E760" s="23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</row>
    <row r="761" spans="2:43" ht="15" customHeight="1" x14ac:dyDescent="0.25">
      <c r="B761" s="2"/>
      <c r="C761" s="2"/>
      <c r="D761" s="2"/>
      <c r="E761" s="23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</row>
    <row r="762" spans="2:43" ht="15" customHeight="1" x14ac:dyDescent="0.25">
      <c r="B762" s="2"/>
      <c r="C762" s="2"/>
      <c r="D762" s="2"/>
      <c r="E762" s="23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</row>
    <row r="763" spans="2:43" ht="15" customHeight="1" x14ac:dyDescent="0.25">
      <c r="B763" s="2"/>
      <c r="C763" s="2"/>
      <c r="D763" s="2"/>
      <c r="E763" s="23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</row>
    <row r="764" spans="2:43" ht="15" customHeight="1" x14ac:dyDescent="0.25">
      <c r="B764" s="2"/>
      <c r="C764" s="2"/>
      <c r="D764" s="2"/>
      <c r="E764" s="23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</row>
    <row r="765" spans="2:43" ht="15" customHeight="1" x14ac:dyDescent="0.25">
      <c r="B765" s="2"/>
      <c r="C765" s="2"/>
      <c r="D765" s="2"/>
      <c r="E765" s="23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</row>
    <row r="766" spans="2:43" ht="15" customHeight="1" x14ac:dyDescent="0.25">
      <c r="B766" s="2"/>
      <c r="C766" s="2"/>
      <c r="D766" s="2"/>
      <c r="E766" s="23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</row>
    <row r="767" spans="2:43" ht="15" customHeight="1" x14ac:dyDescent="0.25">
      <c r="B767" s="2"/>
      <c r="C767" s="2"/>
      <c r="D767" s="2"/>
      <c r="E767" s="23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</row>
    <row r="768" spans="2:43" ht="15" customHeight="1" x14ac:dyDescent="0.25">
      <c r="B768" s="2"/>
      <c r="C768" s="2"/>
      <c r="D768" s="2"/>
      <c r="E768" s="23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</row>
    <row r="769" spans="2:43" ht="15" customHeight="1" x14ac:dyDescent="0.25">
      <c r="B769" s="2"/>
      <c r="C769" s="2"/>
      <c r="D769" s="2"/>
      <c r="E769" s="23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</row>
    <row r="770" spans="2:43" ht="15" customHeight="1" x14ac:dyDescent="0.25">
      <c r="B770" s="2"/>
      <c r="C770" s="2"/>
      <c r="D770" s="2"/>
      <c r="E770" s="23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</row>
    <row r="771" spans="2:43" ht="15" customHeight="1" x14ac:dyDescent="0.25">
      <c r="B771" s="2"/>
      <c r="C771" s="2"/>
      <c r="D771" s="2"/>
      <c r="E771" s="23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</row>
    <row r="772" spans="2:43" ht="15" customHeight="1" x14ac:dyDescent="0.25">
      <c r="B772" s="2"/>
      <c r="C772" s="2"/>
      <c r="D772" s="2"/>
      <c r="E772" s="23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</row>
    <row r="773" spans="2:43" ht="15" customHeight="1" x14ac:dyDescent="0.25">
      <c r="B773" s="2"/>
      <c r="C773" s="2"/>
      <c r="D773" s="2"/>
      <c r="E773" s="23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</row>
    <row r="774" spans="2:43" ht="15" customHeight="1" x14ac:dyDescent="0.25">
      <c r="B774" s="2"/>
      <c r="C774" s="2"/>
      <c r="D774" s="2"/>
      <c r="E774" s="23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</row>
    <row r="775" spans="2:43" ht="15" customHeight="1" x14ac:dyDescent="0.25">
      <c r="B775" s="2"/>
      <c r="C775" s="2"/>
      <c r="D775" s="2"/>
      <c r="E775" s="23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</row>
    <row r="776" spans="2:43" ht="15" customHeight="1" x14ac:dyDescent="0.25">
      <c r="B776" s="2"/>
      <c r="C776" s="2"/>
      <c r="D776" s="2"/>
      <c r="E776" s="23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</row>
    <row r="777" spans="2:43" ht="15" customHeight="1" x14ac:dyDescent="0.25">
      <c r="B777" s="2"/>
      <c r="C777" s="2"/>
      <c r="D777" s="2"/>
      <c r="E777" s="23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</row>
    <row r="778" spans="2:43" ht="15" customHeight="1" x14ac:dyDescent="0.25">
      <c r="B778" s="2"/>
      <c r="C778" s="2"/>
      <c r="D778" s="2"/>
      <c r="E778" s="23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</row>
    <row r="779" spans="2:43" ht="15" customHeight="1" x14ac:dyDescent="0.25">
      <c r="B779" s="2"/>
      <c r="C779" s="2"/>
      <c r="D779" s="2"/>
      <c r="E779" s="23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</row>
    <row r="780" spans="2:43" ht="15" customHeight="1" x14ac:dyDescent="0.25">
      <c r="B780" s="2"/>
      <c r="C780" s="2"/>
      <c r="D780" s="2"/>
      <c r="E780" s="23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</row>
    <row r="781" spans="2:43" ht="15" customHeight="1" x14ac:dyDescent="0.25">
      <c r="B781" s="2"/>
      <c r="C781" s="2"/>
      <c r="D781" s="2"/>
      <c r="E781" s="23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</row>
    <row r="782" spans="2:43" ht="15" customHeight="1" x14ac:dyDescent="0.25">
      <c r="B782" s="2"/>
      <c r="C782" s="2"/>
      <c r="D782" s="2"/>
      <c r="E782" s="23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</row>
    <row r="783" spans="2:43" ht="15" customHeight="1" x14ac:dyDescent="0.25">
      <c r="B783" s="2"/>
      <c r="C783" s="2"/>
      <c r="D783" s="2"/>
      <c r="E783" s="23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</row>
    <row r="784" spans="2:43" ht="15" customHeight="1" x14ac:dyDescent="0.25">
      <c r="B784" s="2"/>
      <c r="C784" s="2"/>
      <c r="D784" s="2"/>
      <c r="E784" s="23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</row>
    <row r="785" spans="2:43" ht="15" customHeight="1" x14ac:dyDescent="0.25">
      <c r="B785" s="2"/>
      <c r="C785" s="2"/>
      <c r="D785" s="2"/>
      <c r="E785" s="23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</row>
    <row r="786" spans="2:43" ht="15" customHeight="1" x14ac:dyDescent="0.25">
      <c r="B786" s="2"/>
      <c r="C786" s="2"/>
      <c r="D786" s="2"/>
      <c r="E786" s="23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</row>
    <row r="787" spans="2:43" ht="15" customHeight="1" x14ac:dyDescent="0.25">
      <c r="B787" s="2"/>
      <c r="C787" s="2"/>
      <c r="D787" s="2"/>
      <c r="E787" s="23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</row>
    <row r="788" spans="2:43" ht="15" customHeight="1" x14ac:dyDescent="0.25">
      <c r="B788" s="2"/>
      <c r="C788" s="2"/>
      <c r="D788" s="2"/>
      <c r="E788" s="23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</row>
    <row r="789" spans="2:43" ht="15" customHeight="1" x14ac:dyDescent="0.25">
      <c r="B789" s="2"/>
      <c r="C789" s="2"/>
      <c r="D789" s="2"/>
      <c r="E789" s="23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</row>
    <row r="790" spans="2:43" ht="15" customHeight="1" x14ac:dyDescent="0.25">
      <c r="B790" s="2"/>
      <c r="C790" s="2"/>
      <c r="D790" s="2"/>
      <c r="E790" s="23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</row>
    <row r="791" spans="2:43" ht="15" customHeight="1" x14ac:dyDescent="0.25">
      <c r="B791" s="2"/>
      <c r="C791" s="2"/>
      <c r="D791" s="2"/>
      <c r="E791" s="23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</row>
    <row r="792" spans="2:43" ht="15" customHeight="1" x14ac:dyDescent="0.25">
      <c r="B792" s="2"/>
      <c r="C792" s="2"/>
      <c r="D792" s="2"/>
      <c r="E792" s="23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</row>
    <row r="793" spans="2:43" ht="15" customHeight="1" x14ac:dyDescent="0.25">
      <c r="B793" s="2"/>
      <c r="C793" s="2"/>
      <c r="D793" s="2"/>
      <c r="E793" s="23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</row>
    <row r="794" spans="2:43" ht="15" customHeight="1" x14ac:dyDescent="0.25">
      <c r="B794" s="2"/>
      <c r="C794" s="2"/>
      <c r="D794" s="2"/>
      <c r="E794" s="23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</row>
    <row r="795" spans="2:43" ht="15" customHeight="1" x14ac:dyDescent="0.25">
      <c r="B795" s="2"/>
      <c r="C795" s="2"/>
      <c r="D795" s="2"/>
      <c r="E795" s="23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</row>
    <row r="796" spans="2:43" ht="15" customHeight="1" x14ac:dyDescent="0.25">
      <c r="B796" s="2"/>
      <c r="C796" s="2"/>
      <c r="D796" s="2"/>
      <c r="E796" s="23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</row>
    <row r="797" spans="2:43" ht="15" customHeight="1" x14ac:dyDescent="0.25">
      <c r="B797" s="2"/>
      <c r="C797" s="2"/>
      <c r="D797" s="2"/>
      <c r="E797" s="23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</row>
    <row r="798" spans="2:43" ht="15" customHeight="1" x14ac:dyDescent="0.25">
      <c r="B798" s="2"/>
      <c r="C798" s="2"/>
      <c r="D798" s="2"/>
      <c r="E798" s="23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</row>
    <row r="799" spans="2:43" ht="15" customHeight="1" x14ac:dyDescent="0.25">
      <c r="B799" s="2"/>
      <c r="C799" s="2"/>
      <c r="D799" s="2"/>
      <c r="E799" s="23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</row>
    <row r="800" spans="2:43" ht="15" customHeight="1" x14ac:dyDescent="0.25">
      <c r="B800" s="2"/>
      <c r="C800" s="2"/>
      <c r="D800" s="2"/>
      <c r="E800" s="23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</row>
    <row r="801" spans="2:43" ht="15" customHeight="1" x14ac:dyDescent="0.25">
      <c r="B801" s="2"/>
      <c r="C801" s="2"/>
      <c r="D801" s="2"/>
      <c r="E801" s="23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</row>
    <row r="802" spans="2:43" ht="15" customHeight="1" x14ac:dyDescent="0.25">
      <c r="B802" s="2"/>
      <c r="C802" s="2"/>
      <c r="D802" s="2"/>
      <c r="E802" s="23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</row>
    <row r="803" spans="2:43" ht="15" customHeight="1" x14ac:dyDescent="0.25">
      <c r="B803" s="2"/>
      <c r="C803" s="2"/>
      <c r="D803" s="2"/>
      <c r="E803" s="23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</row>
    <row r="804" spans="2:43" ht="15" customHeight="1" x14ac:dyDescent="0.25">
      <c r="B804" s="2"/>
      <c r="C804" s="2"/>
      <c r="D804" s="2"/>
      <c r="E804" s="23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</row>
    <row r="805" spans="2:43" ht="15" customHeight="1" x14ac:dyDescent="0.25">
      <c r="B805" s="2"/>
      <c r="C805" s="2"/>
      <c r="D805" s="2"/>
      <c r="E805" s="23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</row>
    <row r="806" spans="2:43" ht="15" customHeight="1" x14ac:dyDescent="0.25">
      <c r="B806" s="2"/>
      <c r="C806" s="2"/>
      <c r="D806" s="2"/>
      <c r="E806" s="23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</row>
    <row r="807" spans="2:43" ht="15" customHeight="1" x14ac:dyDescent="0.25">
      <c r="B807" s="2"/>
      <c r="C807" s="2"/>
      <c r="D807" s="2"/>
      <c r="E807" s="23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</row>
    <row r="808" spans="2:43" ht="15" customHeight="1" x14ac:dyDescent="0.25">
      <c r="B808" s="2"/>
      <c r="C808" s="2"/>
      <c r="D808" s="2"/>
      <c r="E808" s="23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</row>
    <row r="809" spans="2:43" ht="15" customHeight="1" x14ac:dyDescent="0.25">
      <c r="B809" s="2"/>
      <c r="C809" s="2"/>
      <c r="D809" s="2"/>
      <c r="E809" s="23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</row>
    <row r="810" spans="2:43" ht="15" customHeight="1" x14ac:dyDescent="0.25">
      <c r="B810" s="2"/>
      <c r="C810" s="2"/>
      <c r="D810" s="2"/>
      <c r="E810" s="23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</row>
    <row r="811" spans="2:43" ht="15" customHeight="1" x14ac:dyDescent="0.25">
      <c r="B811" s="2"/>
      <c r="C811" s="2"/>
      <c r="D811" s="2"/>
      <c r="E811" s="23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</row>
    <row r="812" spans="2:43" ht="15" customHeight="1" x14ac:dyDescent="0.25">
      <c r="B812" s="2"/>
      <c r="C812" s="2"/>
      <c r="D812" s="2"/>
      <c r="E812" s="23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</row>
    <row r="813" spans="2:43" ht="15" customHeight="1" x14ac:dyDescent="0.25">
      <c r="B813" s="2"/>
      <c r="C813" s="2"/>
      <c r="D813" s="2"/>
      <c r="E813" s="23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</row>
    <row r="814" spans="2:43" ht="15" customHeight="1" x14ac:dyDescent="0.25">
      <c r="B814" s="2"/>
      <c r="C814" s="2"/>
      <c r="D814" s="2"/>
      <c r="E814" s="23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</row>
    <row r="815" spans="2:43" ht="15" customHeight="1" x14ac:dyDescent="0.25">
      <c r="B815" s="2"/>
      <c r="C815" s="2"/>
      <c r="D815" s="2"/>
      <c r="E815" s="23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</row>
    <row r="816" spans="2:43" ht="15" customHeight="1" x14ac:dyDescent="0.25">
      <c r="B816" s="2"/>
      <c r="C816" s="2"/>
      <c r="D816" s="2"/>
      <c r="E816" s="23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</row>
    <row r="817" spans="2:43" ht="15" customHeight="1" x14ac:dyDescent="0.25">
      <c r="B817" s="2"/>
      <c r="C817" s="2"/>
      <c r="D817" s="2"/>
      <c r="E817" s="23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</row>
    <row r="818" spans="2:43" ht="15" customHeight="1" x14ac:dyDescent="0.25">
      <c r="B818" s="2"/>
      <c r="C818" s="2"/>
      <c r="D818" s="2"/>
      <c r="E818" s="23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</row>
    <row r="819" spans="2:43" ht="15" customHeight="1" x14ac:dyDescent="0.25">
      <c r="B819" s="2"/>
      <c r="C819" s="2"/>
      <c r="D819" s="2"/>
      <c r="E819" s="23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</row>
    <row r="820" spans="2:43" ht="15" customHeight="1" x14ac:dyDescent="0.25">
      <c r="B820" s="2"/>
      <c r="C820" s="2"/>
      <c r="D820" s="2"/>
      <c r="E820" s="23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</row>
    <row r="821" spans="2:43" ht="15" customHeight="1" x14ac:dyDescent="0.25">
      <c r="B821" s="2"/>
      <c r="C821" s="2"/>
      <c r="D821" s="2"/>
      <c r="E821" s="23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</row>
    <row r="822" spans="2:43" ht="15" customHeight="1" x14ac:dyDescent="0.25">
      <c r="B822" s="2"/>
      <c r="C822" s="2"/>
      <c r="D822" s="2"/>
      <c r="E822" s="2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</row>
    <row r="823" spans="2:43" ht="15" customHeight="1" x14ac:dyDescent="0.25">
      <c r="B823" s="2"/>
      <c r="C823" s="2"/>
      <c r="D823" s="2"/>
      <c r="E823" s="23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</row>
    <row r="824" spans="2:43" ht="15" customHeight="1" x14ac:dyDescent="0.25">
      <c r="B824" s="2"/>
      <c r="C824" s="2"/>
      <c r="D824" s="2"/>
      <c r="E824" s="23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</row>
    <row r="825" spans="2:43" ht="15" customHeight="1" x14ac:dyDescent="0.25">
      <c r="B825" s="2"/>
      <c r="C825" s="2"/>
      <c r="D825" s="2"/>
      <c r="E825" s="23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</row>
    <row r="826" spans="2:43" ht="15" customHeight="1" x14ac:dyDescent="0.25">
      <c r="B826" s="2"/>
      <c r="C826" s="2"/>
      <c r="D826" s="2"/>
      <c r="E826" s="23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</row>
    <row r="827" spans="2:43" ht="15" customHeight="1" x14ac:dyDescent="0.25">
      <c r="B827" s="2"/>
      <c r="C827" s="2"/>
      <c r="D827" s="2"/>
      <c r="E827" s="23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</row>
    <row r="828" spans="2:43" ht="15" customHeight="1" x14ac:dyDescent="0.25">
      <c r="B828" s="2"/>
      <c r="C828" s="2"/>
      <c r="D828" s="2"/>
      <c r="E828" s="23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</row>
    <row r="829" spans="2:43" ht="15" customHeight="1" x14ac:dyDescent="0.25">
      <c r="B829" s="2"/>
      <c r="C829" s="2"/>
      <c r="D829" s="2"/>
      <c r="E829" s="23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</row>
    <row r="830" spans="2:43" ht="15" customHeight="1" x14ac:dyDescent="0.25">
      <c r="B830" s="2"/>
      <c r="C830" s="2"/>
      <c r="D830" s="2"/>
      <c r="E830" s="23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</row>
    <row r="831" spans="2:43" ht="15" customHeight="1" x14ac:dyDescent="0.25">
      <c r="B831" s="2"/>
      <c r="C831" s="2"/>
      <c r="D831" s="2"/>
      <c r="E831" s="23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</row>
    <row r="832" spans="2:43" ht="15" customHeight="1" x14ac:dyDescent="0.25">
      <c r="B832" s="2"/>
      <c r="C832" s="2"/>
      <c r="D832" s="2"/>
      <c r="E832" s="23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</row>
    <row r="833" spans="2:43" ht="15" customHeight="1" x14ac:dyDescent="0.25">
      <c r="B833" s="2"/>
      <c r="C833" s="2"/>
      <c r="D833" s="2"/>
      <c r="E833" s="23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</row>
    <row r="834" spans="2:43" ht="15" customHeight="1" x14ac:dyDescent="0.25">
      <c r="B834" s="2"/>
      <c r="C834" s="2"/>
      <c r="D834" s="2"/>
      <c r="E834" s="23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</row>
    <row r="835" spans="2:43" ht="15" customHeight="1" x14ac:dyDescent="0.25">
      <c r="B835" s="2"/>
      <c r="C835" s="2"/>
      <c r="D835" s="2"/>
      <c r="E835" s="23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</row>
    <row r="836" spans="2:43" ht="15" customHeight="1" x14ac:dyDescent="0.25">
      <c r="B836" s="2"/>
      <c r="C836" s="2"/>
      <c r="D836" s="2"/>
      <c r="E836" s="23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</row>
    <row r="837" spans="2:43" ht="15" customHeight="1" x14ac:dyDescent="0.25">
      <c r="B837" s="2"/>
      <c r="C837" s="2"/>
      <c r="D837" s="2"/>
      <c r="E837" s="23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</row>
    <row r="838" spans="2:43" ht="15" customHeight="1" x14ac:dyDescent="0.25">
      <c r="B838" s="2"/>
      <c r="C838" s="2"/>
      <c r="D838" s="2"/>
      <c r="E838" s="23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</row>
    <row r="839" spans="2:43" ht="15" customHeight="1" x14ac:dyDescent="0.25">
      <c r="B839" s="2"/>
      <c r="C839" s="2"/>
      <c r="D839" s="2"/>
      <c r="E839" s="23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</row>
    <row r="840" spans="2:43" ht="15" customHeight="1" x14ac:dyDescent="0.25">
      <c r="B840" s="2"/>
      <c r="C840" s="2"/>
      <c r="D840" s="2"/>
      <c r="E840" s="23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</row>
    <row r="841" spans="2:43" ht="15" customHeight="1" x14ac:dyDescent="0.25">
      <c r="B841" s="2"/>
      <c r="C841" s="2"/>
      <c r="D841" s="2"/>
      <c r="E841" s="23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</row>
    <row r="842" spans="2:43" ht="15" customHeight="1" x14ac:dyDescent="0.25">
      <c r="B842" s="2"/>
      <c r="C842" s="2"/>
      <c r="D842" s="2"/>
      <c r="E842" s="23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</row>
    <row r="843" spans="2:43" ht="15" customHeight="1" x14ac:dyDescent="0.25">
      <c r="B843" s="2"/>
      <c r="C843" s="2"/>
      <c r="D843" s="2"/>
      <c r="E843" s="23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</row>
    <row r="844" spans="2:43" ht="15" customHeight="1" x14ac:dyDescent="0.25">
      <c r="B844" s="2"/>
      <c r="C844" s="2"/>
      <c r="D844" s="2"/>
      <c r="E844" s="23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</row>
    <row r="845" spans="2:43" ht="15" customHeight="1" x14ac:dyDescent="0.25">
      <c r="B845" s="2"/>
      <c r="C845" s="2"/>
      <c r="D845" s="2"/>
      <c r="E845" s="23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</row>
    <row r="846" spans="2:43" ht="15" customHeight="1" x14ac:dyDescent="0.25">
      <c r="B846" s="2"/>
      <c r="C846" s="2"/>
      <c r="D846" s="2"/>
      <c r="E846" s="23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</row>
    <row r="847" spans="2:43" ht="15" customHeight="1" x14ac:dyDescent="0.25">
      <c r="B847" s="2"/>
      <c r="C847" s="2"/>
      <c r="D847" s="2"/>
      <c r="E847" s="23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</row>
    <row r="848" spans="2:43" ht="15" customHeight="1" x14ac:dyDescent="0.25">
      <c r="B848" s="2"/>
      <c r="C848" s="2"/>
      <c r="D848" s="2"/>
      <c r="E848" s="23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</row>
    <row r="849" spans="2:43" ht="15" customHeight="1" x14ac:dyDescent="0.25">
      <c r="B849" s="2"/>
      <c r="C849" s="2"/>
      <c r="D849" s="2"/>
      <c r="E849" s="23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</row>
    <row r="850" spans="2:43" ht="15" customHeight="1" x14ac:dyDescent="0.25">
      <c r="B850" s="2"/>
      <c r="C850" s="2"/>
      <c r="D850" s="2"/>
      <c r="E850" s="23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</row>
    <row r="851" spans="2:43" ht="15" customHeight="1" x14ac:dyDescent="0.25">
      <c r="B851" s="2"/>
      <c r="C851" s="2"/>
      <c r="D851" s="2"/>
      <c r="E851" s="23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</row>
    <row r="852" spans="2:43" ht="15" customHeight="1" x14ac:dyDescent="0.25">
      <c r="B852" s="2"/>
      <c r="C852" s="2"/>
      <c r="D852" s="2"/>
      <c r="E852" s="23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</row>
    <row r="853" spans="2:43" ht="15" customHeight="1" x14ac:dyDescent="0.25">
      <c r="B853" s="2"/>
      <c r="C853" s="2"/>
      <c r="D853" s="2"/>
      <c r="E853" s="23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</row>
    <row r="854" spans="2:43" ht="15" customHeight="1" x14ac:dyDescent="0.25">
      <c r="B854" s="2"/>
      <c r="C854" s="2"/>
      <c r="D854" s="2"/>
      <c r="E854" s="23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</row>
    <row r="855" spans="2:43" ht="15" customHeight="1" x14ac:dyDescent="0.25">
      <c r="B855" s="2"/>
      <c r="C855" s="2"/>
      <c r="D855" s="2"/>
      <c r="E855" s="23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</row>
    <row r="856" spans="2:43" ht="15" customHeight="1" x14ac:dyDescent="0.25">
      <c r="B856" s="2"/>
      <c r="C856" s="2"/>
      <c r="D856" s="2"/>
      <c r="E856" s="23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</row>
    <row r="857" spans="2:43" ht="15" customHeight="1" x14ac:dyDescent="0.25">
      <c r="B857" s="2"/>
      <c r="C857" s="2"/>
      <c r="D857" s="2"/>
      <c r="E857" s="23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</row>
    <row r="858" spans="2:43" ht="15" customHeight="1" x14ac:dyDescent="0.25">
      <c r="B858" s="2"/>
      <c r="C858" s="2"/>
      <c r="D858" s="2"/>
      <c r="E858" s="23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</row>
    <row r="859" spans="2:43" ht="15" customHeight="1" x14ac:dyDescent="0.25">
      <c r="B859" s="2"/>
      <c r="C859" s="2"/>
      <c r="D859" s="2"/>
      <c r="E859" s="23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</row>
    <row r="860" spans="2:43" ht="15" customHeight="1" x14ac:dyDescent="0.25">
      <c r="B860" s="2"/>
      <c r="C860" s="2"/>
      <c r="D860" s="2"/>
      <c r="E860" s="23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</row>
    <row r="861" spans="2:43" ht="15" customHeight="1" x14ac:dyDescent="0.25">
      <c r="B861" s="2"/>
      <c r="C861" s="2"/>
      <c r="D861" s="2"/>
      <c r="E861" s="23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</row>
    <row r="862" spans="2:43" ht="15" customHeight="1" x14ac:dyDescent="0.25">
      <c r="B862" s="2"/>
      <c r="C862" s="2"/>
      <c r="D862" s="2"/>
      <c r="E862" s="23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</row>
    <row r="863" spans="2:43" ht="15" customHeight="1" x14ac:dyDescent="0.25">
      <c r="B863" s="2"/>
      <c r="C863" s="2"/>
      <c r="D863" s="2"/>
      <c r="E863" s="23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</row>
    <row r="864" spans="2:43" ht="15" customHeight="1" x14ac:dyDescent="0.25">
      <c r="B864" s="2"/>
      <c r="C864" s="2"/>
      <c r="D864" s="2"/>
      <c r="E864" s="23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</row>
    <row r="865" spans="2:43" ht="15" customHeight="1" x14ac:dyDescent="0.25">
      <c r="B865" s="2"/>
      <c r="C865" s="2"/>
      <c r="D865" s="2"/>
      <c r="E865" s="23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</row>
    <row r="866" spans="2:43" ht="15" customHeight="1" x14ac:dyDescent="0.25">
      <c r="B866" s="2"/>
      <c r="C866" s="2"/>
      <c r="D866" s="2"/>
      <c r="E866" s="23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</row>
    <row r="867" spans="2:43" ht="15" customHeight="1" x14ac:dyDescent="0.25">
      <c r="B867" s="2"/>
      <c r="C867" s="2"/>
      <c r="D867" s="2"/>
      <c r="E867" s="23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</row>
    <row r="868" spans="2:43" ht="15" customHeight="1" x14ac:dyDescent="0.25">
      <c r="B868" s="2"/>
      <c r="C868" s="2"/>
      <c r="D868" s="2"/>
      <c r="E868" s="23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</row>
    <row r="869" spans="2:43" ht="15" customHeight="1" x14ac:dyDescent="0.25">
      <c r="B869" s="2"/>
      <c r="C869" s="2"/>
      <c r="D869" s="2"/>
      <c r="E869" s="23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</row>
    <row r="870" spans="2:43" ht="15" customHeight="1" x14ac:dyDescent="0.25">
      <c r="B870" s="2"/>
      <c r="C870" s="2"/>
      <c r="D870" s="2"/>
      <c r="E870" s="23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</row>
    <row r="871" spans="2:43" ht="15" customHeight="1" x14ac:dyDescent="0.25">
      <c r="B871" s="2"/>
      <c r="C871" s="2"/>
      <c r="D871" s="2"/>
      <c r="E871" s="23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</row>
    <row r="872" spans="2:43" ht="15" customHeight="1" x14ac:dyDescent="0.25">
      <c r="B872" s="2"/>
      <c r="C872" s="2"/>
      <c r="D872" s="2"/>
      <c r="E872" s="23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</row>
    <row r="873" spans="2:43" ht="15" customHeight="1" x14ac:dyDescent="0.25">
      <c r="B873" s="2"/>
      <c r="C873" s="2"/>
      <c r="D873" s="2"/>
      <c r="E873" s="23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</row>
    <row r="874" spans="2:43" ht="15" customHeight="1" x14ac:dyDescent="0.25">
      <c r="B874" s="2"/>
      <c r="C874" s="2"/>
      <c r="D874" s="2"/>
      <c r="E874" s="23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</row>
    <row r="875" spans="2:43" ht="15" customHeight="1" x14ac:dyDescent="0.25">
      <c r="B875" s="2"/>
      <c r="C875" s="2"/>
      <c r="D875" s="2"/>
      <c r="E875" s="23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</row>
    <row r="876" spans="2:43" ht="15" customHeight="1" x14ac:dyDescent="0.25">
      <c r="B876" s="2"/>
      <c r="C876" s="2"/>
      <c r="D876" s="2"/>
      <c r="E876" s="23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</row>
    <row r="877" spans="2:43" ht="15" customHeight="1" x14ac:dyDescent="0.25">
      <c r="B877" s="2"/>
      <c r="C877" s="2"/>
      <c r="D877" s="2"/>
      <c r="E877" s="23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</row>
    <row r="878" spans="2:43" ht="15" customHeight="1" x14ac:dyDescent="0.25">
      <c r="B878" s="2"/>
      <c r="C878" s="2"/>
      <c r="D878" s="2"/>
      <c r="E878" s="23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</row>
    <row r="879" spans="2:43" ht="15" customHeight="1" x14ac:dyDescent="0.25">
      <c r="B879" s="2"/>
      <c r="C879" s="2"/>
      <c r="D879" s="2"/>
      <c r="E879" s="23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</row>
    <row r="880" spans="2:43" ht="15" customHeight="1" x14ac:dyDescent="0.25">
      <c r="B880" s="2"/>
      <c r="C880" s="2"/>
      <c r="D880" s="2"/>
      <c r="E880" s="23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</row>
    <row r="881" spans="2:43" ht="15" customHeight="1" x14ac:dyDescent="0.25">
      <c r="B881" s="2"/>
      <c r="C881" s="2"/>
      <c r="D881" s="2"/>
      <c r="E881" s="23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</row>
    <row r="882" spans="2:43" ht="15" customHeight="1" x14ac:dyDescent="0.25">
      <c r="B882" s="2"/>
      <c r="C882" s="2"/>
      <c r="D882" s="2"/>
      <c r="E882" s="23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</row>
    <row r="883" spans="2:43" ht="15" customHeight="1" x14ac:dyDescent="0.25">
      <c r="B883" s="2"/>
      <c r="C883" s="2"/>
      <c r="D883" s="2"/>
      <c r="E883" s="23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</row>
    <row r="884" spans="2:43" ht="15" customHeight="1" x14ac:dyDescent="0.25">
      <c r="B884" s="2"/>
      <c r="C884" s="2"/>
      <c r="D884" s="2"/>
      <c r="E884" s="23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</row>
    <row r="885" spans="2:43" ht="15" customHeight="1" x14ac:dyDescent="0.25">
      <c r="B885" s="2"/>
      <c r="C885" s="2"/>
      <c r="D885" s="2"/>
      <c r="E885" s="23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</row>
    <row r="886" spans="2:43" ht="15" customHeight="1" x14ac:dyDescent="0.25">
      <c r="B886" s="2"/>
      <c r="C886" s="2"/>
      <c r="D886" s="2"/>
      <c r="E886" s="23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</row>
    <row r="887" spans="2:43" ht="15" customHeight="1" x14ac:dyDescent="0.25">
      <c r="B887" s="2"/>
      <c r="C887" s="2"/>
      <c r="D887" s="2"/>
      <c r="E887" s="23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</row>
    <row r="888" spans="2:43" ht="15" customHeight="1" x14ac:dyDescent="0.25">
      <c r="B888" s="2"/>
      <c r="C888" s="2"/>
      <c r="D888" s="2"/>
      <c r="E888" s="23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</row>
    <row r="889" spans="2:43" ht="15" customHeight="1" x14ac:dyDescent="0.25">
      <c r="B889" s="2"/>
      <c r="C889" s="2"/>
      <c r="D889" s="2"/>
      <c r="E889" s="23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</row>
    <row r="890" spans="2:43" ht="15" customHeight="1" x14ac:dyDescent="0.25">
      <c r="B890" s="2"/>
      <c r="C890" s="2"/>
      <c r="D890" s="2"/>
      <c r="E890" s="23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</row>
    <row r="891" spans="2:43" ht="15" customHeight="1" x14ac:dyDescent="0.25">
      <c r="B891" s="2"/>
      <c r="C891" s="2"/>
      <c r="D891" s="2"/>
      <c r="E891" s="23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</row>
    <row r="892" spans="2:43" ht="15" customHeight="1" x14ac:dyDescent="0.25">
      <c r="B892" s="2"/>
      <c r="C892" s="2"/>
      <c r="D892" s="2"/>
      <c r="E892" s="23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</row>
    <row r="893" spans="2:43" ht="15" customHeight="1" x14ac:dyDescent="0.25">
      <c r="B893" s="2"/>
      <c r="C893" s="2"/>
      <c r="D893" s="2"/>
      <c r="E893" s="23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</row>
    <row r="894" spans="2:43" ht="15" customHeight="1" x14ac:dyDescent="0.25">
      <c r="B894" s="2"/>
      <c r="C894" s="2"/>
      <c r="D894" s="2"/>
      <c r="E894" s="23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</row>
    <row r="895" spans="2:43" ht="15" customHeight="1" x14ac:dyDescent="0.25">
      <c r="B895" s="2"/>
      <c r="C895" s="2"/>
      <c r="D895" s="2"/>
      <c r="E895" s="23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</row>
    <row r="896" spans="2:43" ht="15" customHeight="1" x14ac:dyDescent="0.25">
      <c r="B896" s="2"/>
      <c r="C896" s="2"/>
      <c r="D896" s="2"/>
      <c r="E896" s="23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</row>
    <row r="897" spans="2:43" ht="15" customHeight="1" x14ac:dyDescent="0.25">
      <c r="B897" s="2"/>
      <c r="C897" s="2"/>
      <c r="D897" s="2"/>
      <c r="E897" s="23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</row>
    <row r="898" spans="2:43" ht="15" customHeight="1" x14ac:dyDescent="0.25">
      <c r="B898" s="2"/>
      <c r="C898" s="2"/>
      <c r="D898" s="2"/>
      <c r="E898" s="23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</row>
    <row r="899" spans="2:43" ht="15" customHeight="1" x14ac:dyDescent="0.25">
      <c r="B899" s="2"/>
      <c r="C899" s="2"/>
      <c r="D899" s="2"/>
      <c r="E899" s="23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</row>
    <row r="900" spans="2:43" ht="15" customHeight="1" x14ac:dyDescent="0.25">
      <c r="B900" s="2"/>
      <c r="C900" s="2"/>
      <c r="D900" s="2"/>
      <c r="E900" s="23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</row>
    <row r="901" spans="2:43" ht="15" customHeight="1" x14ac:dyDescent="0.25">
      <c r="B901" s="2"/>
      <c r="C901" s="2"/>
      <c r="D901" s="2"/>
      <c r="E901" s="23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</row>
    <row r="902" spans="2:43" ht="15" customHeight="1" x14ac:dyDescent="0.25">
      <c r="B902" s="2"/>
      <c r="C902" s="2"/>
      <c r="D902" s="2"/>
      <c r="E902" s="23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</row>
    <row r="903" spans="2:43" ht="15" customHeight="1" x14ac:dyDescent="0.25">
      <c r="B903" s="2"/>
      <c r="C903" s="2"/>
      <c r="D903" s="2"/>
      <c r="E903" s="23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</row>
    <row r="904" spans="2:43" ht="15" customHeight="1" x14ac:dyDescent="0.25">
      <c r="B904" s="2"/>
      <c r="C904" s="2"/>
      <c r="D904" s="2"/>
      <c r="E904" s="23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</row>
    <row r="905" spans="2:43" ht="15" customHeight="1" x14ac:dyDescent="0.25">
      <c r="B905" s="2"/>
      <c r="C905" s="2"/>
      <c r="D905" s="2"/>
      <c r="E905" s="23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</row>
    <row r="906" spans="2:43" ht="15" customHeight="1" x14ac:dyDescent="0.25">
      <c r="B906" s="2"/>
      <c r="C906" s="2"/>
      <c r="D906" s="2"/>
      <c r="E906" s="23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</row>
    <row r="907" spans="2:43" ht="15" customHeight="1" x14ac:dyDescent="0.25">
      <c r="B907" s="2"/>
      <c r="C907" s="2"/>
      <c r="D907" s="2"/>
      <c r="E907" s="23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</row>
    <row r="908" spans="2:43" ht="15" customHeight="1" x14ac:dyDescent="0.25">
      <c r="B908" s="2"/>
      <c r="C908" s="2"/>
      <c r="D908" s="2"/>
      <c r="E908" s="23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</row>
    <row r="909" spans="2:43" ht="15" customHeight="1" x14ac:dyDescent="0.25">
      <c r="B909" s="2"/>
      <c r="C909" s="2"/>
      <c r="D909" s="2"/>
      <c r="E909" s="23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</row>
    <row r="910" spans="2:43" ht="15" customHeight="1" x14ac:dyDescent="0.25">
      <c r="B910" s="2"/>
      <c r="C910" s="2"/>
      <c r="D910" s="2"/>
      <c r="E910" s="23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</row>
    <row r="911" spans="2:43" ht="15" customHeight="1" x14ac:dyDescent="0.25">
      <c r="B911" s="2"/>
      <c r="C911" s="2"/>
      <c r="D911" s="2"/>
      <c r="E911" s="23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</row>
    <row r="912" spans="2:43" ht="15" customHeight="1" x14ac:dyDescent="0.25">
      <c r="B912" s="2"/>
      <c r="C912" s="2"/>
      <c r="D912" s="2"/>
      <c r="E912" s="23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</row>
    <row r="913" spans="2:43" ht="15" customHeight="1" x14ac:dyDescent="0.25">
      <c r="B913" s="2"/>
      <c r="C913" s="2"/>
      <c r="D913" s="2"/>
      <c r="E913" s="23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</row>
    <row r="914" spans="2:43" ht="15" customHeight="1" x14ac:dyDescent="0.25">
      <c r="B914" s="2"/>
      <c r="C914" s="2"/>
      <c r="D914" s="2"/>
      <c r="E914" s="23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</row>
    <row r="915" spans="2:43" ht="15" customHeight="1" x14ac:dyDescent="0.25">
      <c r="B915" s="2"/>
      <c r="C915" s="2"/>
      <c r="D915" s="2"/>
      <c r="E915" s="23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</row>
    <row r="916" spans="2:43" ht="15" customHeight="1" x14ac:dyDescent="0.25">
      <c r="B916" s="2"/>
      <c r="C916" s="2"/>
      <c r="D916" s="2"/>
      <c r="E916" s="23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</row>
    <row r="917" spans="2:43" ht="15" customHeight="1" x14ac:dyDescent="0.25">
      <c r="B917" s="2"/>
      <c r="C917" s="2"/>
      <c r="D917" s="2"/>
      <c r="E917" s="23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</row>
    <row r="918" spans="2:43" ht="15" customHeight="1" x14ac:dyDescent="0.25">
      <c r="B918" s="2"/>
      <c r="C918" s="2"/>
      <c r="D918" s="2"/>
      <c r="E918" s="23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</row>
    <row r="919" spans="2:43" ht="15" customHeight="1" x14ac:dyDescent="0.25">
      <c r="B919" s="2"/>
      <c r="C919" s="2"/>
      <c r="D919" s="2"/>
      <c r="E919" s="23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</row>
    <row r="920" spans="2:43" ht="15" customHeight="1" x14ac:dyDescent="0.25">
      <c r="B920" s="2"/>
      <c r="C920" s="2"/>
      <c r="D920" s="2"/>
      <c r="E920" s="23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</row>
    <row r="921" spans="2:43" ht="15" customHeight="1" x14ac:dyDescent="0.25">
      <c r="B921" s="2"/>
      <c r="C921" s="2"/>
      <c r="D921" s="2"/>
      <c r="E921" s="23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</row>
    <row r="922" spans="2:43" ht="15" customHeight="1" x14ac:dyDescent="0.25">
      <c r="B922" s="2"/>
      <c r="C922" s="2"/>
      <c r="D922" s="2"/>
      <c r="E922" s="23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</row>
    <row r="923" spans="2:43" ht="15" customHeight="1" x14ac:dyDescent="0.25">
      <c r="B923" s="2"/>
      <c r="C923" s="2"/>
      <c r="D923" s="2"/>
      <c r="E923" s="23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</row>
    <row r="924" spans="2:43" ht="15" customHeight="1" x14ac:dyDescent="0.25">
      <c r="B924" s="2"/>
      <c r="C924" s="2"/>
      <c r="D924" s="2"/>
      <c r="E924" s="23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</row>
    <row r="925" spans="2:43" ht="15" customHeight="1" x14ac:dyDescent="0.25">
      <c r="B925" s="2"/>
      <c r="C925" s="2"/>
      <c r="D925" s="2"/>
      <c r="E925" s="23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</row>
    <row r="926" spans="2:43" ht="15" customHeight="1" x14ac:dyDescent="0.25">
      <c r="B926" s="2"/>
      <c r="C926" s="2"/>
      <c r="D926" s="2"/>
      <c r="E926" s="23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</row>
    <row r="927" spans="2:43" ht="15" customHeight="1" x14ac:dyDescent="0.25">
      <c r="B927" s="2"/>
      <c r="C927" s="2"/>
      <c r="D927" s="2"/>
      <c r="E927" s="23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</row>
    <row r="928" spans="2:43" ht="15" customHeight="1" x14ac:dyDescent="0.25">
      <c r="B928" s="2"/>
      <c r="C928" s="2"/>
      <c r="D928" s="2"/>
      <c r="E928" s="23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</row>
    <row r="929" spans="2:43" ht="15" customHeight="1" x14ac:dyDescent="0.25">
      <c r="B929" s="2"/>
      <c r="C929" s="2"/>
      <c r="D929" s="2"/>
      <c r="E929" s="23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</row>
    <row r="930" spans="2:43" ht="15" customHeight="1" x14ac:dyDescent="0.25">
      <c r="B930" s="2"/>
      <c r="C930" s="2"/>
      <c r="D930" s="2"/>
      <c r="E930" s="23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</row>
    <row r="931" spans="2:43" ht="15" customHeight="1" x14ac:dyDescent="0.25">
      <c r="B931" s="2"/>
      <c r="C931" s="2"/>
      <c r="D931" s="2"/>
      <c r="E931" s="23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</row>
    <row r="932" spans="2:43" ht="15" customHeight="1" x14ac:dyDescent="0.25">
      <c r="B932" s="2"/>
      <c r="C932" s="2"/>
      <c r="D932" s="2"/>
      <c r="E932" s="23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</row>
    <row r="933" spans="2:43" ht="15" customHeight="1" x14ac:dyDescent="0.25">
      <c r="B933" s="2"/>
      <c r="C933" s="2"/>
      <c r="D933" s="2"/>
      <c r="E933" s="23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</row>
    <row r="934" spans="2:43" ht="15" customHeight="1" x14ac:dyDescent="0.25">
      <c r="B934" s="2"/>
      <c r="C934" s="2"/>
      <c r="D934" s="2"/>
      <c r="E934" s="23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</row>
    <row r="935" spans="2:43" ht="15" customHeight="1" x14ac:dyDescent="0.25">
      <c r="B935" s="2"/>
      <c r="C935" s="2"/>
      <c r="D935" s="2"/>
      <c r="E935" s="23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</row>
    <row r="936" spans="2:43" ht="15" customHeight="1" x14ac:dyDescent="0.25">
      <c r="B936" s="2"/>
      <c r="C936" s="2"/>
      <c r="D936" s="2"/>
      <c r="E936" s="23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</row>
    <row r="937" spans="2:43" ht="15" customHeight="1" x14ac:dyDescent="0.25">
      <c r="B937" s="2"/>
      <c r="C937" s="2"/>
      <c r="D937" s="2"/>
      <c r="E937" s="23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</row>
    <row r="938" spans="2:43" ht="15" customHeight="1" x14ac:dyDescent="0.25">
      <c r="B938" s="2"/>
      <c r="C938" s="2"/>
      <c r="D938" s="2"/>
      <c r="E938" s="23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</row>
    <row r="939" spans="2:43" ht="15" customHeight="1" x14ac:dyDescent="0.25">
      <c r="B939" s="2"/>
      <c r="C939" s="2"/>
      <c r="D939" s="2"/>
      <c r="E939" s="23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</row>
    <row r="940" spans="2:43" ht="15" customHeight="1" x14ac:dyDescent="0.25">
      <c r="B940" s="2"/>
      <c r="C940" s="2"/>
      <c r="D940" s="2"/>
      <c r="E940" s="23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</row>
    <row r="941" spans="2:43" ht="15" customHeight="1" x14ac:dyDescent="0.25">
      <c r="B941" s="2"/>
      <c r="C941" s="2"/>
      <c r="D941" s="2"/>
      <c r="E941" s="23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</row>
    <row r="942" spans="2:43" ht="15" customHeight="1" x14ac:dyDescent="0.25">
      <c r="B942" s="2"/>
      <c r="C942" s="2"/>
      <c r="D942" s="2"/>
      <c r="E942" s="23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</row>
    <row r="943" spans="2:43" ht="15" customHeight="1" x14ac:dyDescent="0.25">
      <c r="B943" s="2"/>
      <c r="C943" s="2"/>
      <c r="D943" s="2"/>
      <c r="E943" s="23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</row>
    <row r="944" spans="2:43" ht="15" customHeight="1" x14ac:dyDescent="0.25">
      <c r="B944" s="2"/>
      <c r="C944" s="2"/>
      <c r="D944" s="2"/>
      <c r="E944" s="23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</row>
    <row r="945" spans="2:43" ht="15" customHeight="1" x14ac:dyDescent="0.25">
      <c r="B945" s="2"/>
      <c r="C945" s="2"/>
      <c r="D945" s="2"/>
      <c r="E945" s="23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</row>
    <row r="946" spans="2:43" ht="15" customHeight="1" x14ac:dyDescent="0.25">
      <c r="B946" s="2"/>
      <c r="C946" s="2"/>
      <c r="D946" s="2"/>
      <c r="E946" s="23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</row>
    <row r="947" spans="2:43" ht="15" customHeight="1" x14ac:dyDescent="0.25">
      <c r="B947" s="2"/>
      <c r="C947" s="2"/>
      <c r="D947" s="2"/>
      <c r="E947" s="23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</row>
    <row r="948" spans="2:43" ht="15" customHeight="1" x14ac:dyDescent="0.25">
      <c r="B948" s="2"/>
      <c r="C948" s="2"/>
      <c r="D948" s="2"/>
      <c r="E948" s="23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</row>
    <row r="949" spans="2:43" ht="15" customHeight="1" x14ac:dyDescent="0.25">
      <c r="B949" s="2"/>
      <c r="C949" s="2"/>
      <c r="D949" s="2"/>
      <c r="E949" s="23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</row>
    <row r="950" spans="2:43" ht="15" customHeight="1" x14ac:dyDescent="0.25">
      <c r="B950" s="2"/>
      <c r="C950" s="2"/>
      <c r="D950" s="2"/>
      <c r="E950" s="23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</row>
    <row r="951" spans="2:43" ht="15" customHeight="1" x14ac:dyDescent="0.25">
      <c r="B951" s="2"/>
      <c r="C951" s="2"/>
      <c r="D951" s="2"/>
      <c r="E951" s="23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</row>
    <row r="952" spans="2:43" ht="15" customHeight="1" x14ac:dyDescent="0.25">
      <c r="B952" s="2"/>
      <c r="C952" s="2"/>
      <c r="D952" s="2"/>
      <c r="E952" s="23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</row>
    <row r="953" spans="2:43" ht="15" customHeight="1" x14ac:dyDescent="0.25">
      <c r="B953" s="2"/>
      <c r="C953" s="2"/>
      <c r="D953" s="2"/>
      <c r="E953" s="23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</row>
    <row r="954" spans="2:43" ht="15" customHeight="1" x14ac:dyDescent="0.25">
      <c r="B954" s="2"/>
      <c r="C954" s="2"/>
      <c r="D954" s="2"/>
      <c r="E954" s="23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</row>
    <row r="955" spans="2:43" ht="15" customHeight="1" x14ac:dyDescent="0.25">
      <c r="B955" s="2"/>
      <c r="C955" s="2"/>
      <c r="D955" s="2"/>
      <c r="E955" s="23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</row>
    <row r="956" spans="2:43" ht="15" customHeight="1" x14ac:dyDescent="0.25">
      <c r="B956" s="2"/>
      <c r="C956" s="2"/>
      <c r="D956" s="2"/>
      <c r="E956" s="23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</row>
    <row r="957" spans="2:43" ht="15" customHeight="1" x14ac:dyDescent="0.25">
      <c r="B957" s="2"/>
      <c r="C957" s="2"/>
      <c r="D957" s="2"/>
      <c r="E957" s="23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</row>
    <row r="958" spans="2:43" ht="15" customHeight="1" x14ac:dyDescent="0.25">
      <c r="B958" s="2"/>
      <c r="C958" s="2"/>
      <c r="D958" s="2"/>
      <c r="E958" s="23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</row>
    <row r="959" spans="2:43" ht="15" customHeight="1" x14ac:dyDescent="0.25">
      <c r="B959" s="2"/>
      <c r="C959" s="2"/>
      <c r="D959" s="2"/>
      <c r="E959" s="23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</row>
    <row r="960" spans="2:43" ht="15" customHeight="1" x14ac:dyDescent="0.25">
      <c r="B960" s="2"/>
      <c r="C960" s="2"/>
      <c r="D960" s="2"/>
      <c r="E960" s="23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</row>
    <row r="961" spans="2:43" ht="15" customHeight="1" x14ac:dyDescent="0.25">
      <c r="B961" s="2"/>
      <c r="C961" s="2"/>
      <c r="D961" s="2"/>
      <c r="E961" s="23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</row>
    <row r="962" spans="2:43" ht="15" customHeight="1" x14ac:dyDescent="0.25">
      <c r="B962" s="2"/>
      <c r="C962" s="2"/>
      <c r="D962" s="2"/>
      <c r="E962" s="23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</row>
    <row r="963" spans="2:43" ht="15" customHeight="1" x14ac:dyDescent="0.25">
      <c r="B963" s="2"/>
      <c r="C963" s="2"/>
      <c r="D963" s="2"/>
      <c r="E963" s="23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</row>
    <row r="964" spans="2:43" ht="15" customHeight="1" x14ac:dyDescent="0.25">
      <c r="B964" s="2"/>
      <c r="C964" s="2"/>
      <c r="D964" s="2"/>
      <c r="E964" s="23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</row>
    <row r="965" spans="2:43" ht="15" customHeight="1" x14ac:dyDescent="0.25">
      <c r="B965" s="2"/>
      <c r="C965" s="2"/>
      <c r="D965" s="2"/>
      <c r="E965" s="23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</row>
    <row r="966" spans="2:43" ht="15" customHeight="1" x14ac:dyDescent="0.25">
      <c r="B966" s="2"/>
      <c r="C966" s="2"/>
      <c r="D966" s="2"/>
      <c r="E966" s="23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</row>
    <row r="967" spans="2:43" ht="15" customHeight="1" x14ac:dyDescent="0.25">
      <c r="B967" s="2"/>
      <c r="C967" s="2"/>
      <c r="D967" s="2"/>
      <c r="E967" s="23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</row>
    <row r="968" spans="2:43" ht="15" customHeight="1" x14ac:dyDescent="0.25">
      <c r="B968" s="2"/>
      <c r="C968" s="2"/>
      <c r="D968" s="2"/>
      <c r="E968" s="23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</row>
    <row r="969" spans="2:43" ht="15" customHeight="1" x14ac:dyDescent="0.25">
      <c r="B969" s="2"/>
      <c r="C969" s="2"/>
      <c r="D969" s="2"/>
      <c r="E969" s="23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</row>
    <row r="970" spans="2:43" ht="15" customHeight="1" x14ac:dyDescent="0.25">
      <c r="B970" s="2"/>
      <c r="C970" s="2"/>
      <c r="D970" s="2"/>
      <c r="E970" s="23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</row>
    <row r="971" spans="2:43" ht="15" customHeight="1" x14ac:dyDescent="0.25">
      <c r="B971" s="2"/>
      <c r="C971" s="2"/>
      <c r="D971" s="2"/>
      <c r="E971" s="23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</row>
    <row r="972" spans="2:43" ht="15" customHeight="1" x14ac:dyDescent="0.25">
      <c r="B972" s="2"/>
      <c r="C972" s="2"/>
      <c r="D972" s="2"/>
      <c r="E972" s="23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</row>
    <row r="973" spans="2:43" ht="15" customHeight="1" x14ac:dyDescent="0.25">
      <c r="B973" s="2"/>
      <c r="C973" s="2"/>
      <c r="D973" s="2"/>
      <c r="E973" s="23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</row>
    <row r="974" spans="2:43" ht="15" customHeight="1" x14ac:dyDescent="0.25">
      <c r="B974" s="2"/>
      <c r="C974" s="2"/>
      <c r="D974" s="2"/>
      <c r="E974" s="23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</row>
    <row r="975" spans="2:43" ht="15" customHeight="1" x14ac:dyDescent="0.25">
      <c r="B975" s="2"/>
      <c r="C975" s="2"/>
      <c r="D975" s="2"/>
      <c r="E975" s="23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</row>
    <row r="976" spans="2:43" ht="15" customHeight="1" x14ac:dyDescent="0.25">
      <c r="B976" s="2"/>
      <c r="C976" s="2"/>
      <c r="D976" s="2"/>
      <c r="E976" s="23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</row>
    <row r="977" spans="2:43" ht="15" customHeight="1" x14ac:dyDescent="0.25">
      <c r="B977" s="2"/>
      <c r="C977" s="2"/>
      <c r="D977" s="2"/>
      <c r="E977" s="23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</row>
    <row r="978" spans="2:43" ht="15" customHeight="1" x14ac:dyDescent="0.25">
      <c r="B978" s="2"/>
      <c r="C978" s="2"/>
      <c r="D978" s="2"/>
      <c r="E978" s="23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</row>
    <row r="979" spans="2:43" ht="15" customHeight="1" x14ac:dyDescent="0.25">
      <c r="B979" s="2"/>
      <c r="C979" s="2"/>
      <c r="D979" s="2"/>
      <c r="E979" s="23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</row>
    <row r="980" spans="2:43" ht="15" customHeight="1" x14ac:dyDescent="0.25">
      <c r="B980" s="2"/>
      <c r="C980" s="2"/>
      <c r="D980" s="2"/>
      <c r="E980" s="23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</row>
    <row r="981" spans="2:43" ht="15" customHeight="1" x14ac:dyDescent="0.25">
      <c r="B981" s="2"/>
      <c r="C981" s="2"/>
      <c r="D981" s="2"/>
      <c r="E981" s="23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</row>
    <row r="982" spans="2:43" ht="15" customHeight="1" x14ac:dyDescent="0.25">
      <c r="B982" s="2"/>
      <c r="C982" s="2"/>
      <c r="D982" s="2"/>
      <c r="E982" s="23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</row>
    <row r="983" spans="2:43" ht="15" customHeight="1" x14ac:dyDescent="0.25">
      <c r="B983" s="2"/>
      <c r="C983" s="2"/>
      <c r="D983" s="2"/>
      <c r="E983" s="23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</row>
    <row r="984" spans="2:43" ht="15" customHeight="1" x14ac:dyDescent="0.25">
      <c r="B984" s="2"/>
      <c r="C984" s="2"/>
      <c r="D984" s="2"/>
      <c r="E984" s="23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</row>
    <row r="985" spans="2:43" ht="15" customHeight="1" x14ac:dyDescent="0.25">
      <c r="B985" s="2"/>
      <c r="C985" s="2"/>
      <c r="D985" s="2"/>
      <c r="E985" s="23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</row>
    <row r="986" spans="2:43" ht="15" customHeight="1" x14ac:dyDescent="0.25">
      <c r="B986" s="2"/>
      <c r="C986" s="2"/>
      <c r="D986" s="2"/>
      <c r="E986" s="23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</row>
    <row r="987" spans="2:43" ht="15" customHeight="1" x14ac:dyDescent="0.25">
      <c r="B987" s="2"/>
      <c r="C987" s="2"/>
      <c r="D987" s="2"/>
      <c r="E987" s="23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</row>
    <row r="988" spans="2:43" ht="15" customHeight="1" x14ac:dyDescent="0.25">
      <c r="B988" s="2"/>
      <c r="C988" s="2"/>
      <c r="D988" s="2"/>
      <c r="E988" s="23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</row>
    <row r="989" spans="2:43" ht="15" customHeight="1" x14ac:dyDescent="0.25">
      <c r="B989" s="2"/>
      <c r="C989" s="2"/>
      <c r="D989" s="2"/>
      <c r="E989" s="23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</row>
    <row r="990" spans="2:43" ht="15" customHeight="1" x14ac:dyDescent="0.25">
      <c r="B990" s="2"/>
      <c r="C990" s="2"/>
      <c r="D990" s="2"/>
      <c r="E990" s="23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</row>
    <row r="991" spans="2:43" ht="15" customHeight="1" x14ac:dyDescent="0.25">
      <c r="B991" s="2"/>
      <c r="C991" s="2"/>
      <c r="D991" s="2"/>
      <c r="E991" s="23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</row>
    <row r="992" spans="2:43" ht="15" customHeight="1" x14ac:dyDescent="0.25">
      <c r="B992" s="2"/>
      <c r="C992" s="2"/>
      <c r="D992" s="2"/>
      <c r="E992" s="23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</row>
    <row r="993" spans="2:43" ht="15" customHeight="1" x14ac:dyDescent="0.25">
      <c r="B993" s="2"/>
      <c r="C993" s="2"/>
      <c r="D993" s="2"/>
      <c r="E993" s="23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</row>
    <row r="994" spans="2:43" ht="15" customHeight="1" x14ac:dyDescent="0.25">
      <c r="B994" s="2"/>
      <c r="C994" s="2"/>
      <c r="D994" s="2"/>
      <c r="E994" s="23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</row>
    <row r="995" spans="2:43" ht="15" customHeight="1" x14ac:dyDescent="0.25">
      <c r="B995" s="2"/>
      <c r="C995" s="2"/>
      <c r="D995" s="2"/>
      <c r="E995" s="23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</row>
    <row r="996" spans="2:43" ht="15" customHeight="1" x14ac:dyDescent="0.25">
      <c r="B996" s="2"/>
      <c r="C996" s="2"/>
      <c r="D996" s="2"/>
      <c r="E996" s="23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</row>
    <row r="997" spans="2:43" ht="15" customHeight="1" x14ac:dyDescent="0.25">
      <c r="B997" s="2"/>
      <c r="C997" s="2"/>
      <c r="D997" s="2"/>
      <c r="E997" s="23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</row>
    <row r="998" spans="2:43" ht="15" customHeight="1" x14ac:dyDescent="0.25">
      <c r="B998" s="2"/>
      <c r="C998" s="2"/>
      <c r="D998" s="2"/>
      <c r="E998" s="23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</row>
    <row r="999" spans="2:43" ht="15" customHeight="1" x14ac:dyDescent="0.25">
      <c r="B999" s="2"/>
      <c r="C999" s="2"/>
      <c r="D999" s="2"/>
      <c r="E999" s="23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</row>
    <row r="1000" spans="2:43" ht="15" customHeight="1" x14ac:dyDescent="0.25">
      <c r="B1000" s="2"/>
      <c r="C1000" s="2"/>
      <c r="D1000" s="2"/>
      <c r="E1000" s="23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</row>
    <row r="1001" spans="2:43" ht="15" customHeight="1" x14ac:dyDescent="0.25">
      <c r="B1001" s="2"/>
      <c r="C1001" s="2"/>
      <c r="D1001" s="2"/>
      <c r="E1001" s="23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</row>
    <row r="1002" spans="2:43" ht="15" customHeight="1" x14ac:dyDescent="0.25">
      <c r="B1002" s="2"/>
      <c r="C1002" s="2"/>
      <c r="D1002" s="2"/>
      <c r="E1002" s="23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</row>
    <row r="1003" spans="2:43" ht="15" customHeight="1" x14ac:dyDescent="0.25">
      <c r="B1003" s="2"/>
      <c r="C1003" s="2"/>
      <c r="D1003" s="2"/>
      <c r="E1003" s="23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</row>
    <row r="1004" spans="2:43" ht="15" customHeight="1" x14ac:dyDescent="0.25">
      <c r="B1004" s="2"/>
      <c r="C1004" s="2"/>
      <c r="D1004" s="2"/>
      <c r="E1004" s="23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</row>
    <row r="1005" spans="2:43" ht="15" customHeight="1" x14ac:dyDescent="0.25">
      <c r="B1005" s="2"/>
      <c r="C1005" s="2"/>
      <c r="D1005" s="2"/>
      <c r="E1005" s="23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</row>
    <row r="1006" spans="2:43" ht="15" customHeight="1" x14ac:dyDescent="0.25">
      <c r="B1006" s="2"/>
      <c r="C1006" s="2"/>
      <c r="D1006" s="2"/>
      <c r="E1006" s="23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</row>
    <row r="1007" spans="2:43" ht="15" customHeight="1" x14ac:dyDescent="0.25">
      <c r="B1007" s="2"/>
      <c r="C1007" s="2"/>
      <c r="D1007" s="2"/>
      <c r="E1007" s="23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</row>
    <row r="1008" spans="2:43" ht="15" customHeight="1" x14ac:dyDescent="0.25">
      <c r="B1008" s="2"/>
      <c r="C1008" s="2"/>
      <c r="D1008" s="2"/>
      <c r="E1008" s="23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</row>
    <row r="1009" spans="2:43" ht="15" customHeight="1" x14ac:dyDescent="0.25">
      <c r="B1009" s="2"/>
      <c r="C1009" s="2"/>
      <c r="D1009" s="2"/>
      <c r="E1009" s="23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</row>
    <row r="1010" spans="2:43" ht="15" customHeight="1" x14ac:dyDescent="0.25">
      <c r="B1010" s="2"/>
      <c r="C1010" s="2"/>
      <c r="D1010" s="2"/>
      <c r="E1010" s="23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</row>
    <row r="1011" spans="2:43" ht="15" customHeight="1" x14ac:dyDescent="0.25">
      <c r="B1011" s="2"/>
      <c r="C1011" s="2"/>
      <c r="D1011" s="2"/>
      <c r="E1011" s="23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</row>
    <row r="1012" spans="2:43" ht="15" customHeight="1" x14ac:dyDescent="0.25">
      <c r="B1012" s="2"/>
      <c r="C1012" s="2"/>
      <c r="D1012" s="2"/>
      <c r="E1012" s="23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</row>
    <row r="1013" spans="2:43" ht="15" customHeight="1" x14ac:dyDescent="0.25">
      <c r="B1013" s="2"/>
      <c r="C1013" s="2"/>
      <c r="D1013" s="2"/>
      <c r="E1013" s="23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</row>
    <row r="1014" spans="2:43" ht="15" customHeight="1" x14ac:dyDescent="0.25">
      <c r="B1014" s="2"/>
      <c r="C1014" s="2"/>
      <c r="D1014" s="2"/>
      <c r="E1014" s="23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</row>
    <row r="1015" spans="2:43" ht="15" customHeight="1" x14ac:dyDescent="0.25">
      <c r="B1015" s="2"/>
      <c r="C1015" s="2"/>
      <c r="D1015" s="2"/>
      <c r="E1015" s="23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</row>
    <row r="1016" spans="2:43" ht="15" customHeight="1" x14ac:dyDescent="0.25">
      <c r="B1016" s="2"/>
      <c r="C1016" s="2"/>
      <c r="D1016" s="2"/>
      <c r="E1016" s="23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</row>
    <row r="1017" spans="2:43" ht="15" customHeight="1" x14ac:dyDescent="0.25">
      <c r="B1017" s="2"/>
      <c r="C1017" s="2"/>
      <c r="D1017" s="2"/>
      <c r="E1017" s="23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</row>
    <row r="1018" spans="2:43" ht="15" customHeight="1" x14ac:dyDescent="0.25">
      <c r="B1018" s="2"/>
      <c r="C1018" s="2"/>
      <c r="D1018" s="2"/>
      <c r="E1018" s="23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</row>
    <row r="1019" spans="2:43" ht="15" customHeight="1" x14ac:dyDescent="0.25">
      <c r="B1019" s="2"/>
      <c r="C1019" s="2"/>
      <c r="D1019" s="2"/>
      <c r="E1019" s="23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</row>
    <row r="1020" spans="2:43" ht="15" customHeight="1" x14ac:dyDescent="0.25">
      <c r="B1020" s="2"/>
      <c r="C1020" s="2"/>
      <c r="D1020" s="2"/>
      <c r="E1020" s="23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</row>
    <row r="1021" spans="2:43" ht="15" customHeight="1" x14ac:dyDescent="0.25">
      <c r="B1021" s="2"/>
      <c r="C1021" s="2"/>
      <c r="D1021" s="2"/>
      <c r="E1021" s="23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</row>
    <row r="1022" spans="2:43" ht="15" customHeight="1" x14ac:dyDescent="0.25">
      <c r="B1022" s="2"/>
      <c r="C1022" s="2"/>
      <c r="D1022" s="2"/>
      <c r="E1022" s="23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</row>
    <row r="1023" spans="2:43" ht="15" customHeight="1" x14ac:dyDescent="0.25">
      <c r="B1023" s="2"/>
      <c r="C1023" s="2"/>
      <c r="D1023" s="2"/>
      <c r="E1023" s="23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</row>
    <row r="1024" spans="2:43" ht="15" customHeight="1" x14ac:dyDescent="0.25">
      <c r="B1024" s="2"/>
      <c r="C1024" s="2"/>
      <c r="D1024" s="2"/>
      <c r="E1024" s="23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</row>
    <row r="1025" spans="2:43" ht="15" customHeight="1" x14ac:dyDescent="0.25">
      <c r="B1025" s="2"/>
      <c r="C1025" s="2"/>
      <c r="D1025" s="2"/>
      <c r="E1025" s="23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</row>
    <row r="1026" spans="2:43" ht="15" customHeight="1" x14ac:dyDescent="0.25">
      <c r="B1026" s="2"/>
      <c r="C1026" s="2"/>
      <c r="D1026" s="1"/>
      <c r="E1026" s="22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</row>
    <row r="1027" spans="2:43" ht="15" customHeight="1" x14ac:dyDescent="0.25">
      <c r="B1027" s="2"/>
      <c r="C1027" s="2"/>
      <c r="D1027" s="1"/>
      <c r="E1027" s="22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</row>
    <row r="1028" spans="2:43" ht="15" customHeight="1" x14ac:dyDescent="0.25">
      <c r="B1028" s="2"/>
      <c r="C1028" s="2"/>
      <c r="D1028" s="1"/>
      <c r="E1028" s="22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</row>
    <row r="1029" spans="2:43" ht="15" customHeight="1" x14ac:dyDescent="0.25">
      <c r="B1029" s="2"/>
      <c r="C1029" s="2"/>
      <c r="D1029" s="1"/>
      <c r="E1029" s="22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</row>
    <row r="1030" spans="2:43" ht="15" customHeight="1" x14ac:dyDescent="0.25">
      <c r="B1030" s="2"/>
      <c r="C1030" s="2"/>
      <c r="D1030" s="1"/>
      <c r="E1030" s="22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</row>
    <row r="1031" spans="2:43" ht="15" customHeight="1" x14ac:dyDescent="0.25">
      <c r="B1031" s="2"/>
      <c r="C1031" s="2"/>
      <c r="D1031" s="1"/>
      <c r="E1031" s="22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</row>
    <row r="1032" spans="2:43" ht="15" customHeight="1" x14ac:dyDescent="0.25">
      <c r="B1032" s="2"/>
      <c r="C1032" s="2"/>
      <c r="D1032" s="1"/>
      <c r="E1032" s="22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</row>
    <row r="1033" spans="2:43" ht="15" customHeight="1" x14ac:dyDescent="0.25">
      <c r="B1033" s="2"/>
      <c r="C1033" s="2"/>
      <c r="D1033" s="1"/>
      <c r="E1033" s="22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</row>
    <row r="1034" spans="2:43" ht="15" customHeight="1" x14ac:dyDescent="0.25">
      <c r="B1034" s="2"/>
      <c r="C1034" s="2"/>
      <c r="D1034" s="1"/>
      <c r="E1034" s="22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</row>
    <row r="1035" spans="2:43" ht="15" customHeight="1" x14ac:dyDescent="0.25">
      <c r="B1035" s="2"/>
      <c r="C1035" s="2"/>
      <c r="D1035" s="1"/>
      <c r="E1035" s="22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</row>
    <row r="1036" spans="2:43" ht="15" customHeight="1" x14ac:dyDescent="0.25">
      <c r="B1036" s="2"/>
      <c r="C1036" s="2"/>
      <c r="D1036" s="1"/>
      <c r="E1036" s="22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</row>
    <row r="1037" spans="2:43" ht="15" customHeight="1" x14ac:dyDescent="0.25">
      <c r="B1037" s="2"/>
      <c r="C1037" s="2"/>
      <c r="D1037" s="1"/>
      <c r="E1037" s="22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</row>
    <row r="1038" spans="2:43" ht="15" customHeight="1" x14ac:dyDescent="0.25">
      <c r="B1038" s="2"/>
      <c r="C1038" s="2"/>
      <c r="D1038" s="1"/>
      <c r="E1038" s="22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</row>
    <row r="1039" spans="2:43" ht="15" customHeight="1" x14ac:dyDescent="0.25">
      <c r="B1039" s="2"/>
      <c r="C1039" s="2"/>
      <c r="D1039" s="1"/>
      <c r="E1039" s="22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</row>
    <row r="1040" spans="2:43" ht="15" customHeight="1" x14ac:dyDescent="0.25">
      <c r="B1040" s="2"/>
      <c r="C1040" s="2"/>
      <c r="D1040" s="1"/>
      <c r="E1040" s="22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</row>
    <row r="1041" spans="2:43" ht="15" customHeight="1" x14ac:dyDescent="0.25">
      <c r="B1041" s="2"/>
      <c r="C1041" s="2"/>
      <c r="D1041" s="1"/>
      <c r="E1041" s="22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</row>
    <row r="1042" spans="2:43" ht="15" customHeight="1" x14ac:dyDescent="0.25">
      <c r="B1042" s="2"/>
      <c r="C1042" s="2"/>
      <c r="D1042" s="1"/>
      <c r="E1042" s="22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</row>
    <row r="1043" spans="2:43" ht="15" customHeight="1" x14ac:dyDescent="0.25">
      <c r="B1043" s="2"/>
      <c r="C1043" s="2"/>
      <c r="D1043" s="1"/>
      <c r="E1043" s="22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</row>
    <row r="1044" spans="2:43" ht="15" customHeight="1" x14ac:dyDescent="0.25">
      <c r="B1044" s="2"/>
      <c r="C1044" s="2"/>
      <c r="D1044" s="1"/>
      <c r="E1044" s="22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</row>
    <row r="1045" spans="2:43" ht="15" customHeight="1" x14ac:dyDescent="0.25">
      <c r="B1045" s="2"/>
      <c r="C1045" s="2"/>
      <c r="D1045" s="1"/>
      <c r="E1045" s="22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</row>
    <row r="1046" spans="2:43" ht="15" customHeight="1" x14ac:dyDescent="0.25">
      <c r="B1046" s="2"/>
      <c r="C1046" s="2"/>
      <c r="D1046" s="1"/>
      <c r="E1046" s="22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</row>
    <row r="1047" spans="2:43" ht="15" customHeight="1" x14ac:dyDescent="0.25">
      <c r="B1047" s="2"/>
      <c r="C1047" s="2"/>
      <c r="D1047" s="1"/>
      <c r="E1047" s="22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</row>
    <row r="1048" spans="2:43" ht="15" customHeight="1" x14ac:dyDescent="0.25">
      <c r="B1048" s="2"/>
      <c r="C1048" s="2"/>
      <c r="D1048" s="1"/>
      <c r="E1048" s="2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</row>
    <row r="1049" spans="2:43" ht="15" customHeight="1" x14ac:dyDescent="0.25">
      <c r="B1049" s="2"/>
      <c r="C1049" s="2"/>
      <c r="D1049" s="1"/>
      <c r="E1049" s="22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</row>
    <row r="1050" spans="2:43" ht="15" customHeight="1" x14ac:dyDescent="0.25">
      <c r="B1050" s="2"/>
      <c r="C1050" s="2"/>
      <c r="D1050" s="1"/>
      <c r="E1050" s="22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</row>
    <row r="1051" spans="2:43" ht="15" customHeight="1" x14ac:dyDescent="0.25">
      <c r="B1051" s="2"/>
      <c r="C1051" s="2"/>
      <c r="D1051" s="1"/>
      <c r="E1051" s="22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</row>
    <row r="1052" spans="2:43" ht="15" customHeight="1" x14ac:dyDescent="0.25">
      <c r="B1052" s="2"/>
      <c r="C1052" s="2"/>
      <c r="D1052" s="1"/>
      <c r="E1052" s="22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</row>
    <row r="1053" spans="2:43" ht="15" customHeight="1" x14ac:dyDescent="0.25">
      <c r="B1053" s="2"/>
      <c r="C1053" s="2"/>
      <c r="D1053" s="1"/>
      <c r="E1053" s="22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</row>
    <row r="1054" spans="2:43" ht="15" customHeight="1" x14ac:dyDescent="0.25">
      <c r="B1054" s="2"/>
      <c r="C1054" s="2"/>
      <c r="D1054" s="1"/>
      <c r="E1054" s="22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</row>
    <row r="1055" spans="2:43" ht="15" customHeight="1" x14ac:dyDescent="0.25">
      <c r="B1055" s="2"/>
      <c r="C1055" s="2"/>
      <c r="D1055" s="1"/>
      <c r="E1055" s="22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</row>
    <row r="1056" spans="2:43" ht="15" customHeight="1" x14ac:dyDescent="0.25">
      <c r="B1056" s="2"/>
      <c r="C1056" s="2"/>
      <c r="D1056" s="1"/>
      <c r="E1056" s="22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</row>
    <row r="1057" spans="2:43" ht="15" customHeight="1" x14ac:dyDescent="0.25">
      <c r="B1057" s="2"/>
      <c r="C1057" s="2"/>
      <c r="D1057" s="1"/>
      <c r="E1057" s="22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</row>
    <row r="1058" spans="2:43" ht="15" customHeight="1" x14ac:dyDescent="0.25">
      <c r="B1058" s="2"/>
      <c r="C1058" s="2"/>
      <c r="D1058" s="1"/>
      <c r="E1058" s="22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</row>
    <row r="1059" spans="2:43" ht="15" customHeight="1" x14ac:dyDescent="0.25">
      <c r="B1059" s="2"/>
      <c r="C1059" s="2"/>
      <c r="D1059" s="1"/>
      <c r="E1059" s="22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</row>
    <row r="1060" spans="2:43" ht="15" customHeight="1" x14ac:dyDescent="0.25">
      <c r="B1060" s="2"/>
      <c r="C1060" s="2"/>
      <c r="D1060" s="1"/>
      <c r="E1060" s="22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</row>
    <row r="1061" spans="2:43" ht="15" customHeight="1" x14ac:dyDescent="0.25">
      <c r="B1061" s="2"/>
      <c r="C1061" s="2"/>
      <c r="D1061" s="1"/>
      <c r="E1061" s="22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</row>
    <row r="1062" spans="2:43" ht="15" customHeight="1" x14ac:dyDescent="0.25">
      <c r="B1062" s="2"/>
      <c r="C1062" s="2"/>
      <c r="D1062" s="1"/>
      <c r="E1062" s="22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</row>
    <row r="1063" spans="2:43" ht="15" customHeight="1" x14ac:dyDescent="0.25">
      <c r="B1063" s="2"/>
      <c r="C1063" s="2"/>
      <c r="D1063" s="1"/>
      <c r="E1063" s="22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</row>
    <row r="1064" spans="2:43" ht="15" customHeight="1" x14ac:dyDescent="0.25">
      <c r="B1064" s="2"/>
      <c r="C1064" s="2"/>
      <c r="D1064" s="1"/>
      <c r="E1064" s="22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</row>
    <row r="1065" spans="2:43" ht="15" customHeight="1" x14ac:dyDescent="0.25">
      <c r="B1065" s="2"/>
      <c r="C1065" s="2"/>
      <c r="D1065" s="1"/>
      <c r="E1065" s="22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</row>
    <row r="1066" spans="2:43" ht="15" customHeight="1" x14ac:dyDescent="0.25">
      <c r="B1066" s="2"/>
      <c r="C1066" s="2"/>
      <c r="D1066" s="1"/>
      <c r="E1066" s="22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</row>
    <row r="1067" spans="2:43" ht="15" customHeight="1" x14ac:dyDescent="0.25">
      <c r="B1067" s="2"/>
      <c r="C1067" s="2"/>
      <c r="D1067" s="1"/>
      <c r="E1067" s="22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</row>
    <row r="1068" spans="2:43" ht="15" customHeight="1" x14ac:dyDescent="0.25">
      <c r="B1068" s="2"/>
      <c r="C1068" s="2"/>
      <c r="D1068" s="1"/>
      <c r="E1068" s="22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</row>
    <row r="1069" spans="2:43" ht="15" customHeight="1" x14ac:dyDescent="0.25">
      <c r="B1069" s="2"/>
      <c r="C1069" s="2"/>
      <c r="D1069" s="1"/>
      <c r="E1069" s="22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</row>
    <row r="1070" spans="2:43" ht="15" customHeight="1" x14ac:dyDescent="0.25">
      <c r="B1070" s="2"/>
      <c r="C1070" s="2"/>
      <c r="D1070" s="1"/>
      <c r="E1070" s="22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</row>
    <row r="1071" spans="2:43" ht="15" customHeight="1" x14ac:dyDescent="0.25">
      <c r="B1071" s="2"/>
      <c r="C1071" s="2"/>
      <c r="D1071" s="1"/>
      <c r="E1071" s="22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</row>
    <row r="1072" spans="2:43" ht="15" customHeight="1" x14ac:dyDescent="0.25">
      <c r="B1072" s="2"/>
      <c r="C1072" s="2"/>
      <c r="D1072" s="1"/>
      <c r="E1072" s="22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</row>
    <row r="1073" spans="2:43" ht="15" customHeight="1" x14ac:dyDescent="0.25">
      <c r="B1073" s="2"/>
      <c r="C1073" s="2"/>
      <c r="D1073" s="1"/>
      <c r="E1073" s="22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</row>
    <row r="1074" spans="2:43" ht="15" customHeight="1" x14ac:dyDescent="0.25">
      <c r="B1074" s="2"/>
      <c r="C1074" s="2"/>
      <c r="D1074" s="1"/>
      <c r="E1074" s="22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</row>
    <row r="1075" spans="2:43" ht="15" customHeight="1" x14ac:dyDescent="0.25">
      <c r="B1075" s="2"/>
      <c r="C1075" s="2"/>
      <c r="D1075" s="1"/>
      <c r="E1075" s="22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</row>
    <row r="1076" spans="2:43" ht="15" customHeight="1" x14ac:dyDescent="0.25">
      <c r="B1076" s="2"/>
      <c r="C1076" s="2"/>
      <c r="D1076" s="1"/>
      <c r="E1076" s="22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</row>
    <row r="1077" spans="2:43" ht="15" customHeight="1" x14ac:dyDescent="0.25">
      <c r="B1077" s="2"/>
      <c r="C1077" s="2"/>
      <c r="D1077" s="1"/>
      <c r="E1077" s="22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</row>
    <row r="1078" spans="2:43" ht="15" customHeight="1" x14ac:dyDescent="0.25">
      <c r="B1078" s="2"/>
      <c r="C1078" s="2"/>
      <c r="D1078" s="1"/>
      <c r="E1078" s="22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</row>
    <row r="1079" spans="2:43" ht="15" customHeight="1" x14ac:dyDescent="0.25">
      <c r="B1079" s="2"/>
      <c r="C1079" s="2"/>
      <c r="D1079" s="1"/>
      <c r="E1079" s="22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</row>
    <row r="1080" spans="2:43" ht="15" customHeight="1" x14ac:dyDescent="0.25">
      <c r="B1080" s="2"/>
      <c r="C1080" s="2"/>
      <c r="D1080" s="1"/>
      <c r="E1080" s="22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</row>
    <row r="1081" spans="2:43" ht="15" customHeight="1" x14ac:dyDescent="0.25">
      <c r="B1081" s="2"/>
      <c r="C1081" s="2"/>
      <c r="D1081" s="1"/>
      <c r="E1081" s="22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</row>
    <row r="1082" spans="2:43" ht="15" customHeight="1" x14ac:dyDescent="0.25">
      <c r="B1082" s="2"/>
      <c r="C1082" s="2"/>
      <c r="D1082" s="1"/>
      <c r="E1082" s="22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</row>
    <row r="1083" spans="2:43" ht="15" customHeight="1" x14ac:dyDescent="0.25">
      <c r="B1083" s="2"/>
      <c r="C1083" s="2"/>
      <c r="D1083" s="1"/>
      <c r="E1083" s="22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</row>
    <row r="1084" spans="2:43" ht="15" customHeight="1" x14ac:dyDescent="0.25">
      <c r="B1084" s="2"/>
      <c r="C1084" s="2"/>
      <c r="D1084" s="1"/>
      <c r="E1084" s="22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</row>
    <row r="1085" spans="2:43" ht="15" customHeight="1" x14ac:dyDescent="0.25">
      <c r="B1085" s="2"/>
      <c r="C1085" s="2"/>
      <c r="D1085" s="1"/>
      <c r="E1085" s="22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</row>
    <row r="1086" spans="2:43" ht="15" customHeight="1" x14ac:dyDescent="0.25">
      <c r="B1086" s="2"/>
      <c r="C1086" s="2"/>
      <c r="D1086" s="1"/>
      <c r="E1086" s="22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</row>
    <row r="1087" spans="2:43" ht="15" customHeight="1" x14ac:dyDescent="0.25">
      <c r="B1087" s="2"/>
      <c r="C1087" s="2"/>
      <c r="D1087" s="1"/>
      <c r="E1087" s="22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</row>
    <row r="1088" spans="2:43" ht="15" customHeight="1" x14ac:dyDescent="0.25">
      <c r="B1088" s="2"/>
      <c r="C1088" s="2"/>
      <c r="D1088" s="1"/>
      <c r="E1088" s="22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</row>
    <row r="1089" spans="2:43" ht="15" customHeight="1" x14ac:dyDescent="0.25">
      <c r="B1089" s="2"/>
      <c r="C1089" s="2"/>
      <c r="D1089" s="1"/>
      <c r="E1089" s="22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</row>
    <row r="1090" spans="2:43" ht="15" customHeight="1" x14ac:dyDescent="0.25">
      <c r="B1090" s="2"/>
      <c r="C1090" s="2"/>
      <c r="D1090" s="1"/>
      <c r="E1090" s="22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</row>
    <row r="1091" spans="2:43" ht="15" customHeight="1" x14ac:dyDescent="0.25">
      <c r="B1091" s="2"/>
      <c r="C1091" s="2"/>
      <c r="D1091" s="1"/>
      <c r="E1091" s="22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</row>
    <row r="1092" spans="2:43" ht="15" customHeight="1" x14ac:dyDescent="0.25">
      <c r="B1092" s="2"/>
      <c r="C1092" s="2"/>
      <c r="D1092" s="1"/>
      <c r="E1092" s="22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</row>
    <row r="1093" spans="2:43" ht="15" customHeight="1" x14ac:dyDescent="0.25">
      <c r="B1093" s="2"/>
      <c r="C1093" s="2"/>
      <c r="D1093" s="1"/>
      <c r="E1093" s="22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</row>
    <row r="1094" spans="2:43" ht="15" customHeight="1" x14ac:dyDescent="0.25">
      <c r="B1094" s="2"/>
      <c r="C1094" s="2"/>
      <c r="D1094" s="1"/>
      <c r="E1094" s="22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</row>
    <row r="1095" spans="2:43" ht="15" customHeight="1" x14ac:dyDescent="0.25">
      <c r="B1095" s="2"/>
      <c r="C1095" s="2"/>
      <c r="D1095" s="1"/>
      <c r="E1095" s="22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</row>
    <row r="1096" spans="2:43" ht="15" customHeight="1" x14ac:dyDescent="0.25">
      <c r="B1096" s="2"/>
      <c r="C1096" s="2"/>
      <c r="D1096" s="1"/>
      <c r="E1096" s="22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</row>
    <row r="1097" spans="2:43" ht="15" customHeight="1" x14ac:dyDescent="0.25">
      <c r="B1097" s="2"/>
      <c r="C1097" s="2"/>
      <c r="D1097" s="1"/>
      <c r="E1097" s="22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</row>
    <row r="1098" spans="2:43" ht="15" customHeight="1" x14ac:dyDescent="0.25">
      <c r="B1098" s="2"/>
      <c r="C1098" s="2"/>
      <c r="D1098" s="1"/>
      <c r="E1098" s="22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</row>
    <row r="1099" spans="2:43" ht="15" customHeight="1" x14ac:dyDescent="0.25">
      <c r="B1099" s="2"/>
      <c r="C1099" s="2"/>
      <c r="D1099" s="1"/>
      <c r="E1099" s="22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</row>
    <row r="1100" spans="2:43" ht="15" customHeight="1" x14ac:dyDescent="0.25">
      <c r="B1100" s="2"/>
      <c r="C1100" s="2"/>
      <c r="D1100" s="1"/>
      <c r="E1100" s="22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</row>
    <row r="1101" spans="2:43" ht="15" customHeight="1" x14ac:dyDescent="0.25">
      <c r="B1101" s="2"/>
      <c r="C1101" s="2"/>
      <c r="D1101" s="1"/>
      <c r="E1101" s="22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</row>
    <row r="1102" spans="2:43" ht="15" customHeight="1" x14ac:dyDescent="0.25">
      <c r="B1102" s="2"/>
      <c r="C1102" s="2"/>
      <c r="D1102" s="1"/>
      <c r="E1102" s="22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</row>
    <row r="1103" spans="2:43" ht="15" customHeight="1" x14ac:dyDescent="0.25">
      <c r="B1103" s="2"/>
      <c r="C1103" s="2"/>
      <c r="D1103" s="1"/>
      <c r="E1103" s="22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</row>
    <row r="1104" spans="2:43" ht="15" customHeight="1" x14ac:dyDescent="0.25">
      <c r="B1104" s="2"/>
      <c r="C1104" s="2"/>
      <c r="D1104" s="1"/>
      <c r="E1104" s="22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</row>
    <row r="1105" spans="2:43" ht="15" customHeight="1" x14ac:dyDescent="0.25">
      <c r="B1105" s="2"/>
      <c r="C1105" s="2"/>
      <c r="D1105" s="1"/>
      <c r="E1105" s="22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</row>
    <row r="1106" spans="2:43" ht="15" customHeight="1" x14ac:dyDescent="0.25">
      <c r="B1106" s="2"/>
      <c r="C1106" s="2"/>
      <c r="D1106" s="1"/>
      <c r="E1106" s="22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</row>
    <row r="1107" spans="2:43" ht="15" customHeight="1" x14ac:dyDescent="0.25">
      <c r="B1107" s="2"/>
      <c r="C1107" s="2"/>
      <c r="D1107" s="1"/>
      <c r="E1107" s="22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</row>
    <row r="1108" spans="2:43" ht="15" customHeight="1" x14ac:dyDescent="0.25">
      <c r="B1108" s="2"/>
      <c r="C1108" s="2"/>
      <c r="D1108" s="1"/>
      <c r="E1108" s="22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</row>
    <row r="1109" spans="2:43" ht="15" customHeight="1" x14ac:dyDescent="0.25">
      <c r="B1109" s="2"/>
      <c r="C1109" s="2"/>
      <c r="D1109" s="1"/>
      <c r="E1109" s="22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</row>
    <row r="1110" spans="2:43" ht="15" customHeight="1" x14ac:dyDescent="0.25">
      <c r="B1110" s="2"/>
      <c r="C1110" s="2"/>
      <c r="D1110" s="1"/>
      <c r="E1110" s="22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</row>
    <row r="1111" spans="2:43" ht="15" customHeight="1" x14ac:dyDescent="0.25">
      <c r="B1111" s="2"/>
      <c r="C1111" s="2"/>
      <c r="D1111" s="1"/>
      <c r="E1111" s="22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</row>
    <row r="1112" spans="2:43" ht="15" customHeight="1" x14ac:dyDescent="0.25">
      <c r="B1112" s="2"/>
      <c r="C1112" s="2"/>
      <c r="D1112" s="1"/>
      <c r="E1112" s="22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</row>
    <row r="1113" spans="2:43" ht="15" customHeight="1" x14ac:dyDescent="0.25">
      <c r="B1113" s="2"/>
      <c r="C1113" s="2"/>
      <c r="D1113" s="1"/>
      <c r="E1113" s="22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</row>
    <row r="1114" spans="2:43" ht="15" customHeight="1" x14ac:dyDescent="0.25">
      <c r="B1114" s="2"/>
      <c r="C1114" s="2"/>
      <c r="D1114" s="1"/>
      <c r="E1114" s="22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</row>
    <row r="1115" spans="2:43" ht="15" customHeight="1" x14ac:dyDescent="0.25">
      <c r="B1115" s="2"/>
      <c r="C1115" s="2"/>
      <c r="D1115" s="1"/>
      <c r="E1115" s="22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</row>
    <row r="1116" spans="2:43" ht="15" customHeight="1" x14ac:dyDescent="0.25">
      <c r="B1116" s="2"/>
      <c r="C1116" s="2"/>
      <c r="D1116" s="1"/>
      <c r="E1116" s="22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</row>
    <row r="1117" spans="2:43" ht="15" customHeight="1" x14ac:dyDescent="0.25">
      <c r="B1117" s="2"/>
      <c r="C1117" s="2"/>
      <c r="D1117" s="1"/>
      <c r="E1117" s="22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</row>
    <row r="1118" spans="2:43" ht="15" customHeight="1" x14ac:dyDescent="0.25">
      <c r="B1118" s="2"/>
      <c r="C1118" s="2"/>
      <c r="D1118" s="1"/>
      <c r="E1118" s="22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</row>
    <row r="1119" spans="2:43" ht="15" customHeight="1" x14ac:dyDescent="0.25">
      <c r="B1119" s="1"/>
      <c r="C1119" s="1"/>
      <c r="D1119" s="1"/>
      <c r="E1119" s="22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</row>
    <row r="1120" spans="2:43" ht="15" customHeight="1" x14ac:dyDescent="0.25">
      <c r="B1120" s="1"/>
      <c r="C1120" s="1"/>
      <c r="D1120" s="1"/>
      <c r="E1120" s="22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</row>
    <row r="1121" spans="2:43" ht="15" customHeight="1" x14ac:dyDescent="0.25">
      <c r="B1121" s="1"/>
      <c r="C1121" s="1"/>
      <c r="D1121" s="1"/>
      <c r="E1121" s="22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</row>
    <row r="1122" spans="2:43" ht="15" customHeight="1" x14ac:dyDescent="0.25">
      <c r="B1122" s="1"/>
      <c r="C1122" s="1"/>
      <c r="D1122" s="1"/>
      <c r="E1122" s="22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</row>
    <row r="1123" spans="2:43" ht="15" customHeight="1" x14ac:dyDescent="0.25">
      <c r="B1123" s="1"/>
      <c r="C1123" s="1"/>
      <c r="D1123" s="1"/>
      <c r="E1123" s="22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</row>
    <row r="1124" spans="2:43" ht="15" customHeight="1" x14ac:dyDescent="0.25">
      <c r="B1124" s="1"/>
      <c r="C1124" s="1"/>
      <c r="D1124" s="1"/>
      <c r="E1124" s="22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</row>
    <row r="1125" spans="2:43" ht="15" customHeight="1" x14ac:dyDescent="0.25">
      <c r="B1125" s="1"/>
      <c r="C1125" s="1"/>
      <c r="D1125" s="1"/>
      <c r="E1125" s="22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</row>
    <row r="1126" spans="2:43" ht="15" customHeight="1" x14ac:dyDescent="0.25">
      <c r="B1126" s="1"/>
      <c r="C1126" s="1"/>
      <c r="D1126" s="1"/>
      <c r="E1126" s="22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</row>
    <row r="1127" spans="2:43" ht="15" customHeight="1" x14ac:dyDescent="0.25">
      <c r="B1127" s="1"/>
      <c r="C1127" s="1"/>
      <c r="D1127" s="1"/>
      <c r="E1127" s="22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</row>
    <row r="1128" spans="2:43" ht="15" customHeight="1" x14ac:dyDescent="0.25">
      <c r="B1128" s="1"/>
      <c r="C1128" s="1"/>
      <c r="D1128" s="1"/>
      <c r="E1128" s="22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</row>
    <row r="1129" spans="2:43" ht="15" customHeight="1" x14ac:dyDescent="0.25">
      <c r="B1129" s="1"/>
      <c r="C1129" s="1"/>
      <c r="D1129" s="1"/>
      <c r="E1129" s="22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</row>
    <row r="1130" spans="2:43" ht="15" customHeight="1" x14ac:dyDescent="0.25">
      <c r="B1130" s="1"/>
      <c r="C1130" s="1"/>
      <c r="D1130" s="1"/>
      <c r="E1130" s="22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</row>
    <row r="1131" spans="2:43" ht="15" customHeight="1" x14ac:dyDescent="0.25">
      <c r="B1131" s="1"/>
      <c r="C1131" s="1"/>
      <c r="D1131" s="1"/>
      <c r="E1131" s="22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</row>
    <row r="1132" spans="2:43" ht="15" customHeight="1" x14ac:dyDescent="0.25">
      <c r="B1132" s="1"/>
      <c r="C1132" s="1"/>
      <c r="D1132" s="1"/>
      <c r="E1132" s="22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</row>
    <row r="1133" spans="2:43" ht="15" customHeight="1" x14ac:dyDescent="0.25">
      <c r="B1133" s="1"/>
      <c r="C1133" s="1"/>
      <c r="D1133" s="1"/>
      <c r="E1133" s="22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</row>
    <row r="1134" spans="2:43" ht="15" customHeight="1" x14ac:dyDescent="0.25">
      <c r="B1134" s="1"/>
      <c r="C1134" s="1"/>
      <c r="D1134" s="1"/>
      <c r="E1134" s="22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</row>
    <row r="1135" spans="2:43" ht="15" customHeight="1" x14ac:dyDescent="0.25">
      <c r="B1135" s="1"/>
      <c r="C1135" s="1"/>
      <c r="D1135" s="1"/>
      <c r="E1135" s="22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</row>
    <row r="1136" spans="2:43" ht="15" customHeight="1" x14ac:dyDescent="0.25">
      <c r="B1136" s="1"/>
      <c r="C1136" s="1"/>
      <c r="D1136" s="1"/>
      <c r="E1136" s="22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</row>
    <row r="1137" spans="2:43" ht="15" customHeight="1" x14ac:dyDescent="0.25">
      <c r="B1137" s="1"/>
      <c r="C1137" s="1"/>
      <c r="D1137" s="1"/>
      <c r="E1137" s="22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</row>
    <row r="1138" spans="2:43" ht="15" customHeight="1" x14ac:dyDescent="0.25">
      <c r="B1138" s="1"/>
      <c r="C1138" s="1"/>
      <c r="D1138" s="1"/>
      <c r="E1138" s="22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</row>
    <row r="1139" spans="2:43" ht="15" customHeight="1" x14ac:dyDescent="0.25">
      <c r="B1139" s="1"/>
      <c r="C1139" s="1"/>
      <c r="D1139" s="1"/>
      <c r="E1139" s="22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</row>
    <row r="1140" spans="2:43" ht="15" customHeight="1" x14ac:dyDescent="0.25">
      <c r="B1140" s="1"/>
      <c r="C1140" s="1"/>
      <c r="D1140" s="1"/>
      <c r="E1140" s="22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</row>
    <row r="1141" spans="2:43" ht="15" customHeight="1" x14ac:dyDescent="0.25">
      <c r="B1141" s="1"/>
      <c r="C1141" s="1"/>
      <c r="D1141" s="1"/>
      <c r="E1141" s="22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</row>
    <row r="1142" spans="2:43" ht="15" customHeight="1" x14ac:dyDescent="0.25">
      <c r="B1142" s="1"/>
      <c r="C1142" s="1"/>
      <c r="D1142" s="1"/>
      <c r="E1142" s="22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</row>
    <row r="1143" spans="2:43" ht="15" customHeight="1" x14ac:dyDescent="0.25">
      <c r="B1143" s="1"/>
      <c r="C1143" s="1"/>
      <c r="D1143" s="1"/>
      <c r="E1143" s="22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</row>
    <row r="1144" spans="2:43" ht="15" customHeight="1" x14ac:dyDescent="0.25">
      <c r="B1144" s="1"/>
      <c r="C1144" s="1"/>
      <c r="D1144" s="1"/>
      <c r="E1144" s="22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</row>
    <row r="1145" spans="2:43" ht="15" customHeight="1" x14ac:dyDescent="0.25">
      <c r="B1145" s="1"/>
      <c r="C1145" s="1"/>
      <c r="D1145" s="1"/>
      <c r="E1145" s="22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</row>
    <row r="1146" spans="2:43" ht="15" customHeight="1" x14ac:dyDescent="0.25">
      <c r="B1146" s="1"/>
      <c r="C1146" s="1"/>
      <c r="D1146" s="1"/>
      <c r="E1146" s="22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</row>
    <row r="1147" spans="2:43" ht="15" customHeight="1" x14ac:dyDescent="0.25">
      <c r="B1147" s="1"/>
      <c r="C1147" s="1"/>
      <c r="D1147" s="1"/>
      <c r="E1147" s="22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</row>
    <row r="1148" spans="2:43" ht="15" customHeight="1" x14ac:dyDescent="0.25">
      <c r="B1148" s="1"/>
      <c r="C1148" s="1"/>
      <c r="D1148" s="1"/>
      <c r="E1148" s="22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</row>
    <row r="1149" spans="2:43" ht="15" customHeight="1" x14ac:dyDescent="0.25">
      <c r="B1149" s="1"/>
      <c r="C1149" s="1"/>
      <c r="D1149" s="1"/>
      <c r="E1149" s="22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</row>
    <row r="1150" spans="2:43" ht="15" customHeight="1" x14ac:dyDescent="0.25">
      <c r="B1150" s="1"/>
      <c r="C1150" s="1"/>
      <c r="D1150" s="1"/>
      <c r="E1150" s="22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</row>
    <row r="1151" spans="2:43" ht="15" customHeight="1" x14ac:dyDescent="0.25">
      <c r="B1151" s="1"/>
      <c r="C1151" s="1"/>
      <c r="D1151" s="1"/>
      <c r="E1151" s="22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</row>
    <row r="1152" spans="2:43" ht="15" customHeight="1" x14ac:dyDescent="0.25">
      <c r="B1152" s="1"/>
      <c r="C1152" s="1"/>
      <c r="D1152" s="1"/>
      <c r="E1152" s="22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</row>
    <row r="1153" spans="2:43" ht="15" customHeight="1" x14ac:dyDescent="0.25">
      <c r="B1153" s="1"/>
      <c r="C1153" s="1"/>
      <c r="D1153" s="1"/>
      <c r="E1153" s="22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</row>
    <row r="1154" spans="2:43" ht="15" customHeight="1" x14ac:dyDescent="0.25">
      <c r="B1154" s="1"/>
      <c r="C1154" s="1"/>
      <c r="D1154" s="1"/>
      <c r="E1154" s="22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</row>
    <row r="1155" spans="2:43" ht="15" customHeight="1" x14ac:dyDescent="0.25">
      <c r="B1155" s="1"/>
      <c r="C1155" s="1"/>
      <c r="D1155" s="1"/>
      <c r="E1155" s="22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</row>
    <row r="1156" spans="2:43" ht="15" customHeight="1" x14ac:dyDescent="0.25">
      <c r="B1156" s="1"/>
      <c r="C1156" s="1"/>
      <c r="D1156" s="1"/>
      <c r="E1156" s="22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</row>
    <row r="1157" spans="2:43" ht="15" customHeight="1" x14ac:dyDescent="0.25">
      <c r="B1157" s="1"/>
      <c r="C1157" s="1"/>
      <c r="D1157" s="1"/>
      <c r="E1157" s="22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</row>
    <row r="1158" spans="2:43" ht="15" customHeight="1" x14ac:dyDescent="0.25">
      <c r="B1158" s="1"/>
      <c r="C1158" s="1"/>
      <c r="D1158" s="1"/>
      <c r="E1158" s="22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</row>
    <row r="1159" spans="2:43" ht="15" customHeight="1" x14ac:dyDescent="0.25">
      <c r="B1159" s="1"/>
      <c r="C1159" s="1"/>
      <c r="D1159" s="1"/>
      <c r="E1159" s="22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</row>
    <row r="1160" spans="2:43" ht="15" customHeight="1" x14ac:dyDescent="0.25">
      <c r="B1160" s="1"/>
      <c r="C1160" s="1"/>
      <c r="D1160" s="1"/>
      <c r="E1160" s="22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</row>
    <row r="1161" spans="2:43" ht="15" customHeight="1" x14ac:dyDescent="0.25">
      <c r="B1161" s="1"/>
      <c r="C1161" s="1"/>
      <c r="D1161" s="1"/>
      <c r="E1161" s="22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</row>
    <row r="1162" spans="2:43" ht="15" customHeight="1" x14ac:dyDescent="0.25">
      <c r="B1162" s="1"/>
      <c r="C1162" s="1"/>
      <c r="D1162" s="1"/>
      <c r="E1162" s="22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</row>
    <row r="1163" spans="2:43" ht="15" customHeight="1" x14ac:dyDescent="0.25">
      <c r="B1163" s="1"/>
      <c r="C1163" s="1"/>
      <c r="D1163" s="1"/>
      <c r="E1163" s="22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</row>
    <row r="1164" spans="2:43" ht="15" customHeight="1" x14ac:dyDescent="0.25">
      <c r="B1164" s="1"/>
      <c r="C1164" s="1"/>
      <c r="D1164" s="1"/>
      <c r="E1164" s="22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</row>
    <row r="1165" spans="2:43" ht="15" customHeight="1" x14ac:dyDescent="0.25">
      <c r="B1165" s="1"/>
      <c r="C1165" s="1"/>
      <c r="D1165" s="1"/>
      <c r="E1165" s="22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</row>
    <row r="1166" spans="2:43" ht="15" customHeight="1" x14ac:dyDescent="0.25">
      <c r="B1166" s="1"/>
      <c r="C1166" s="1"/>
      <c r="D1166" s="1"/>
      <c r="E1166" s="22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</row>
    <row r="1167" spans="2:43" ht="15" customHeight="1" x14ac:dyDescent="0.25">
      <c r="B1167" s="1"/>
      <c r="C1167" s="1"/>
      <c r="D1167" s="1"/>
      <c r="E1167" s="22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</row>
    <row r="1168" spans="2:43" ht="15" customHeight="1" x14ac:dyDescent="0.25">
      <c r="B1168" s="1"/>
      <c r="C1168" s="1"/>
      <c r="D1168" s="1"/>
      <c r="E1168" s="22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</row>
    <row r="1169" spans="2:43" ht="15" customHeight="1" x14ac:dyDescent="0.25">
      <c r="B1169" s="1"/>
      <c r="C1169" s="1"/>
      <c r="D1169" s="1"/>
      <c r="E1169" s="22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</row>
    <row r="1170" spans="2:43" ht="15" customHeight="1" x14ac:dyDescent="0.25">
      <c r="B1170" s="1"/>
      <c r="C1170" s="1"/>
      <c r="D1170" s="1"/>
      <c r="E1170" s="22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</row>
    <row r="1171" spans="2:43" ht="15" customHeight="1" x14ac:dyDescent="0.25">
      <c r="B1171" s="1"/>
      <c r="C1171" s="1"/>
      <c r="D1171" s="1"/>
      <c r="E1171" s="22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</row>
    <row r="1172" spans="2:43" ht="15" customHeight="1" x14ac:dyDescent="0.25">
      <c r="B1172" s="1"/>
      <c r="C1172" s="1"/>
      <c r="D1172" s="1"/>
      <c r="E1172" s="22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</row>
    <row r="1173" spans="2:43" ht="15" customHeight="1" x14ac:dyDescent="0.25">
      <c r="B1173" s="1"/>
      <c r="C1173" s="1"/>
      <c r="D1173" s="1"/>
      <c r="E1173" s="22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</row>
    <row r="1174" spans="2:43" ht="15" customHeight="1" x14ac:dyDescent="0.25">
      <c r="B1174" s="1"/>
      <c r="C1174" s="1"/>
      <c r="D1174" s="1"/>
      <c r="E1174" s="22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</row>
    <row r="1175" spans="2:43" ht="15" customHeight="1" x14ac:dyDescent="0.25">
      <c r="B1175" s="1"/>
      <c r="C1175" s="1"/>
      <c r="D1175" s="1"/>
      <c r="E1175" s="22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</row>
    <row r="1176" spans="2:43" ht="15" customHeight="1" x14ac:dyDescent="0.25">
      <c r="B1176" s="1"/>
      <c r="C1176" s="1"/>
      <c r="D1176" s="1"/>
      <c r="E1176" s="22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</row>
    <row r="1177" spans="2:43" ht="15" customHeight="1" x14ac:dyDescent="0.25">
      <c r="B1177" s="1"/>
      <c r="C1177" s="1"/>
      <c r="D1177" s="1"/>
      <c r="E1177" s="22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</row>
    <row r="1178" spans="2:43" ht="15" customHeight="1" x14ac:dyDescent="0.25">
      <c r="B1178" s="1"/>
      <c r="C1178" s="1"/>
      <c r="D1178" s="1"/>
      <c r="E1178" s="22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</row>
  </sheetData>
  <protectedRanges>
    <protectedRange sqref="C9:E9 D6:E7 E17:E18 D13:E13 E48 E38 E20 D37:E37 E41 E27 E52 D44:E44 E63 D62:E62 D55:E55 C51:E51 D60:E60 D16:E16 D31:E32 D11:E11 D29:E29 E33:E34 D53:E53 D46:E46 D49:E49 E56:E57 D22:E23 E30 D40:E40" name="Diapazons1"/>
    <protectedRange sqref="D47:E47" name="Diapazons1_2"/>
    <protectedRange sqref="C60 C13 C6:C7 C20 C62:C63 C55:C56 C16 C10:C11 C37:C38 C52:C53 C46:C47 C49 C22:C23 C44 C40:C41 C28:C34" name="Diapazons1_1"/>
    <protectedRange sqref="C35 E35" name="Diapazons1_5"/>
    <protectedRange sqref="C25:E25" name="Diapazons1_7"/>
    <protectedRange sqref="C59:E59" name="Diapazons1_9"/>
    <protectedRange sqref="C43:E43" name="Diapazons1_10"/>
    <protectedRange sqref="C42:E42" name="Diapazons1_11"/>
    <protectedRange sqref="C50 E50 C64 E64 E61 C61" name="Diapazons1_12"/>
    <protectedRange sqref="C15:E15" name="Diapazons1_13"/>
    <protectedRange sqref="C19:E19" name="Diapazons1_14"/>
    <protectedRange sqref="C24 E24" name="Diapazons1_16"/>
    <protectedRange sqref="C39:E39" name="Diapazons1_17"/>
    <protectedRange sqref="C8 E8" name="Diapazons1_18"/>
    <protectedRange sqref="C48:D48" name="Diapazons1_19"/>
    <protectedRange sqref="C36 E36" name="Diapazons1_21"/>
  </protectedRanges>
  <autoFilter ref="B5:AA5"/>
  <mergeCells count="46">
    <mergeCell ref="B79:H79"/>
    <mergeCell ref="J79:L79"/>
    <mergeCell ref="Y80:Z80"/>
    <mergeCell ref="Y66:Z66"/>
    <mergeCell ref="B80:H80"/>
    <mergeCell ref="C74:D75"/>
    <mergeCell ref="Y79:Z79"/>
    <mergeCell ref="S79:U79"/>
    <mergeCell ref="S80:U80"/>
    <mergeCell ref="V79:X79"/>
    <mergeCell ref="V80:X80"/>
    <mergeCell ref="J80:L80"/>
    <mergeCell ref="M79:O79"/>
    <mergeCell ref="M80:O80"/>
    <mergeCell ref="P79:R79"/>
    <mergeCell ref="P80:R80"/>
    <mergeCell ref="A1:AA1"/>
    <mergeCell ref="B2:AA2"/>
    <mergeCell ref="B67:AA67"/>
    <mergeCell ref="C68:AA68"/>
    <mergeCell ref="C69:AA69"/>
    <mergeCell ref="P3:R3"/>
    <mergeCell ref="D3:D4"/>
    <mergeCell ref="E3:E4"/>
    <mergeCell ref="B3:B4"/>
    <mergeCell ref="C3:C4"/>
    <mergeCell ref="S3:U3"/>
    <mergeCell ref="Y3:AA3"/>
    <mergeCell ref="J3:L3"/>
    <mergeCell ref="M3:O3"/>
    <mergeCell ref="V3:X3"/>
    <mergeCell ref="AC17:AQ17"/>
    <mergeCell ref="G3:I3"/>
    <mergeCell ref="F3:F4"/>
    <mergeCell ref="AC14:AQ14"/>
    <mergeCell ref="AC15:AQ15"/>
    <mergeCell ref="AC16:AQ16"/>
    <mergeCell ref="AC9:AQ9"/>
    <mergeCell ref="AC10:AQ10"/>
    <mergeCell ref="AC11:AQ11"/>
    <mergeCell ref="AC12:AQ12"/>
    <mergeCell ref="AC13:AQ13"/>
    <mergeCell ref="AC6:AQ6"/>
    <mergeCell ref="AC7:AQ7"/>
    <mergeCell ref="AC8:AQ8"/>
    <mergeCell ref="AC3:AQ4"/>
  </mergeCells>
  <conditionalFormatting sqref="W6:W65 T6:T65 Q6:Q65 N6:N65 K6:K65">
    <cfRule type="expression" dxfId="85" priority="143" stopIfTrue="1">
      <formula>J6="x"</formula>
    </cfRule>
  </conditionalFormatting>
  <conditionalFormatting sqref="I6:I64">
    <cfRule type="expression" dxfId="84" priority="683" stopIfTrue="1">
      <formula>G6="x"</formula>
    </cfRule>
  </conditionalFormatting>
  <conditionalFormatting sqref="L20">
    <cfRule type="expression" dxfId="83" priority="80">
      <formula>$J$20="X"</formula>
    </cfRule>
    <cfRule type="expression" dxfId="82" priority="81">
      <formula>$J$20=X</formula>
    </cfRule>
  </conditionalFormatting>
  <conditionalFormatting sqref="O43">
    <cfRule type="expression" dxfId="81" priority="79">
      <formula>$M$43="x"</formula>
    </cfRule>
  </conditionalFormatting>
  <conditionalFormatting sqref="O48">
    <cfRule type="expression" dxfId="80" priority="78">
      <formula>$M$48="x"</formula>
    </cfRule>
  </conditionalFormatting>
  <conditionalFormatting sqref="L7">
    <cfRule type="expression" dxfId="79" priority="77">
      <formula>$J$7="x"</formula>
    </cfRule>
  </conditionalFormatting>
  <conditionalFormatting sqref="L6">
    <cfRule type="expression" dxfId="78" priority="76">
      <formula>$J$6="x"</formula>
    </cfRule>
  </conditionalFormatting>
  <conditionalFormatting sqref="O8">
    <cfRule type="expression" dxfId="77" priority="75">
      <formula>$M$8="X"</formula>
    </cfRule>
  </conditionalFormatting>
  <conditionalFormatting sqref="H54">
    <cfRule type="expression" dxfId="76" priority="74">
      <formula>$G$54="X"</formula>
    </cfRule>
  </conditionalFormatting>
  <conditionalFormatting sqref="H22">
    <cfRule type="expression" dxfId="75" priority="73">
      <formula>$G$22="X"</formula>
    </cfRule>
  </conditionalFormatting>
  <conditionalFormatting sqref="H59">
    <cfRule type="expression" dxfId="74" priority="72">
      <formula>$G$59="X"</formula>
    </cfRule>
  </conditionalFormatting>
  <conditionalFormatting sqref="H53">
    <cfRule type="expression" dxfId="73" priority="71">
      <formula>$G$53="X"</formula>
    </cfRule>
  </conditionalFormatting>
  <conditionalFormatting sqref="L17">
    <cfRule type="expression" dxfId="72" priority="70">
      <formula>$J$17="X"</formula>
    </cfRule>
  </conditionalFormatting>
  <conditionalFormatting sqref="O38">
    <cfRule type="expression" dxfId="71" priority="69">
      <formula>$M$38="X"</formula>
    </cfRule>
  </conditionalFormatting>
  <conditionalFormatting sqref="H9">
    <cfRule type="expression" dxfId="70" priority="68">
      <formula>$G$9="X"</formula>
    </cfRule>
  </conditionalFormatting>
  <conditionalFormatting sqref="H13">
    <cfRule type="expression" dxfId="69" priority="67">
      <formula>$G$13="X"</formula>
    </cfRule>
  </conditionalFormatting>
  <conditionalFormatting sqref="H41">
    <cfRule type="expression" dxfId="68" priority="66">
      <formula>$G$41="X"</formula>
    </cfRule>
  </conditionalFormatting>
  <conditionalFormatting sqref="L21">
    <cfRule type="expression" dxfId="67" priority="65">
      <formula>$J$21="X"</formula>
    </cfRule>
  </conditionalFormatting>
  <conditionalFormatting sqref="H12">
    <cfRule type="expression" dxfId="66" priority="64">
      <formula>$G$12="X"</formula>
    </cfRule>
  </conditionalFormatting>
  <conditionalFormatting sqref="O18">
    <cfRule type="expression" dxfId="65" priority="63">
      <formula>$M$18="X"</formula>
    </cfRule>
  </conditionalFormatting>
  <conditionalFormatting sqref="L15">
    <cfRule type="expression" dxfId="64" priority="62">
      <formula>$J$15="X"</formula>
    </cfRule>
  </conditionalFormatting>
  <conditionalFormatting sqref="H29">
    <cfRule type="expression" dxfId="63" priority="61">
      <formula>$G$29="X"</formula>
    </cfRule>
  </conditionalFormatting>
  <conditionalFormatting sqref="L11">
    <cfRule type="expression" dxfId="62" priority="60">
      <formula>$J$11="X"</formula>
    </cfRule>
  </conditionalFormatting>
  <conditionalFormatting sqref="L33">
    <cfRule type="expression" dxfId="61" priority="59">
      <formula>$J$33="X"</formula>
    </cfRule>
  </conditionalFormatting>
  <conditionalFormatting sqref="L36">
    <cfRule type="expression" dxfId="60" priority="58">
      <formula>$J$36="X"</formula>
    </cfRule>
  </conditionalFormatting>
  <conditionalFormatting sqref="O35">
    <cfRule type="expression" dxfId="59" priority="57">
      <formula>$M$35="X"</formula>
    </cfRule>
  </conditionalFormatting>
  <conditionalFormatting sqref="H10">
    <cfRule type="expression" dxfId="58" priority="56">
      <formula>$G$10="X"</formula>
    </cfRule>
  </conditionalFormatting>
  <conditionalFormatting sqref="H16">
    <cfRule type="expression" dxfId="57" priority="55">
      <formula>$G$16="X"</formula>
    </cfRule>
  </conditionalFormatting>
  <conditionalFormatting sqref="H31">
    <cfRule type="expression" dxfId="56" priority="54">
      <formula>$G$31="X"</formula>
    </cfRule>
  </conditionalFormatting>
  <conditionalFormatting sqref="H25">
    <cfRule type="expression" dxfId="55" priority="53">
      <formula>$G$25="X"</formula>
    </cfRule>
  </conditionalFormatting>
  <conditionalFormatting sqref="O19">
    <cfRule type="expression" dxfId="54" priority="52">
      <formula>$M$19="X"</formula>
    </cfRule>
  </conditionalFormatting>
  <conditionalFormatting sqref="H14">
    <cfRule type="expression" dxfId="53" priority="51">
      <formula>$G$14="X"</formula>
    </cfRule>
  </conditionalFormatting>
  <conditionalFormatting sqref="O24">
    <cfRule type="expression" dxfId="52" priority="50">
      <formula>$M$24="X"</formula>
    </cfRule>
  </conditionalFormatting>
  <conditionalFormatting sqref="O23">
    <cfRule type="expression" dxfId="51" priority="49">
      <formula>$M$23="X"</formula>
    </cfRule>
  </conditionalFormatting>
  <conditionalFormatting sqref="L28">
    <cfRule type="expression" dxfId="50" priority="48">
      <formula>$J$28="X"</formula>
    </cfRule>
  </conditionalFormatting>
  <conditionalFormatting sqref="H32">
    <cfRule type="expression" dxfId="49" priority="47">
      <formula>$G$32="X"</formula>
    </cfRule>
  </conditionalFormatting>
  <conditionalFormatting sqref="H34">
    <cfRule type="expression" dxfId="48" priority="46">
      <formula>$G$34="X"</formula>
    </cfRule>
  </conditionalFormatting>
  <conditionalFormatting sqref="O37">
    <cfRule type="expression" dxfId="47" priority="45">
      <formula>$M$37="X"</formula>
    </cfRule>
  </conditionalFormatting>
  <conditionalFormatting sqref="H52">
    <cfRule type="expression" dxfId="46" priority="44">
      <formula>$G$52="X"</formula>
    </cfRule>
  </conditionalFormatting>
  <conditionalFormatting sqref="O26">
    <cfRule type="expression" dxfId="45" priority="43">
      <formula>$M$26="X"</formula>
    </cfRule>
  </conditionalFormatting>
  <conditionalFormatting sqref="L27">
    <cfRule type="expression" dxfId="44" priority="42">
      <formula>$J$27="X"</formula>
    </cfRule>
  </conditionalFormatting>
  <conditionalFormatting sqref="O47">
    <cfRule type="expression" dxfId="43" priority="41">
      <formula>$M$47="X"</formula>
    </cfRule>
  </conditionalFormatting>
  <conditionalFormatting sqref="H30">
    <cfRule type="expression" dxfId="42" priority="40">
      <formula>$G$30="X"</formula>
    </cfRule>
  </conditionalFormatting>
  <conditionalFormatting sqref="H44">
    <cfRule type="expression" dxfId="41" priority="38">
      <formula>$G$44="X"</formula>
    </cfRule>
    <cfRule type="expression" dxfId="40" priority="39">
      <formula>$G$44</formula>
    </cfRule>
  </conditionalFormatting>
  <conditionalFormatting sqref="H42">
    <cfRule type="expression" dxfId="39" priority="37">
      <formula>$G$42="X"</formula>
    </cfRule>
  </conditionalFormatting>
  <conditionalFormatting sqref="H63">
    <cfRule type="expression" dxfId="38" priority="36">
      <formula>$G$63="X"</formula>
    </cfRule>
  </conditionalFormatting>
  <conditionalFormatting sqref="O46">
    <cfRule type="expression" dxfId="37" priority="35">
      <formula>$M$46="X"</formula>
    </cfRule>
  </conditionalFormatting>
  <conditionalFormatting sqref="H45">
    <cfRule type="expression" dxfId="36" priority="34">
      <formula>$G$45="X"</formula>
    </cfRule>
  </conditionalFormatting>
  <conditionalFormatting sqref="O58">
    <cfRule type="expression" dxfId="35" priority="33">
      <formula>$M$58="X"</formula>
    </cfRule>
  </conditionalFormatting>
  <conditionalFormatting sqref="O39">
    <cfRule type="expression" dxfId="34" priority="32">
      <formula>$M$39="X"</formula>
    </cfRule>
  </conditionalFormatting>
  <conditionalFormatting sqref="O57">
    <cfRule type="expression" dxfId="33" priority="31">
      <formula>$M$57="X"</formula>
    </cfRule>
  </conditionalFormatting>
  <conditionalFormatting sqref="R37">
    <cfRule type="expression" dxfId="32" priority="30">
      <formula>J6="x"</formula>
    </cfRule>
  </conditionalFormatting>
  <conditionalFormatting sqref="R9">
    <cfRule type="expression" dxfId="31" priority="29">
      <formula>P9="x"</formula>
    </cfRule>
  </conditionalFormatting>
  <conditionalFormatting sqref="R10">
    <cfRule type="expression" dxfId="30" priority="28">
      <formula>P10="x"</formula>
    </cfRule>
  </conditionalFormatting>
  <conditionalFormatting sqref="R7">
    <cfRule type="expression" dxfId="29" priority="27">
      <formula>P7="x"</formula>
    </cfRule>
  </conditionalFormatting>
  <conditionalFormatting sqref="R20">
    <cfRule type="expression" dxfId="28" priority="26">
      <formula>P20="x"</formula>
    </cfRule>
  </conditionalFormatting>
  <conditionalFormatting sqref="R16">
    <cfRule type="expression" dxfId="27" priority="25">
      <formula>P16="x"</formula>
    </cfRule>
  </conditionalFormatting>
  <conditionalFormatting sqref="R18">
    <cfRule type="expression" dxfId="26" priority="24">
      <formula>P18="x"</formula>
    </cfRule>
  </conditionalFormatting>
  <conditionalFormatting sqref="R24">
    <cfRule type="expression" dxfId="25" priority="23">
      <formula>P24="x"</formula>
    </cfRule>
  </conditionalFormatting>
  <conditionalFormatting sqref="R27">
    <cfRule type="expression" dxfId="24" priority="22">
      <formula>P27="x"</formula>
    </cfRule>
  </conditionalFormatting>
  <conditionalFormatting sqref="R34">
    <cfRule type="expression" dxfId="23" priority="21">
      <formula>P34="x"</formula>
    </cfRule>
  </conditionalFormatting>
  <conditionalFormatting sqref="O40">
    <cfRule type="expression" dxfId="22" priority="20">
      <formula>M40="x"</formula>
    </cfRule>
  </conditionalFormatting>
  <conditionalFormatting sqref="O55">
    <cfRule type="expression" dxfId="21" priority="19">
      <formula>M55="x"</formula>
    </cfRule>
  </conditionalFormatting>
  <conditionalFormatting sqref="O49">
    <cfRule type="expression" dxfId="20" priority="18">
      <formula>M49="x"</formula>
    </cfRule>
  </conditionalFormatting>
  <conditionalFormatting sqref="O62">
    <cfRule type="expression" dxfId="19" priority="17">
      <formula>M62="x"</formula>
    </cfRule>
  </conditionalFormatting>
  <conditionalFormatting sqref="O64">
    <cfRule type="expression" dxfId="18" priority="16">
      <formula>M64="x"</formula>
    </cfRule>
  </conditionalFormatting>
  <conditionalFormatting sqref="O60">
    <cfRule type="expression" dxfId="17" priority="15">
      <formula>M60="x"</formula>
    </cfRule>
  </conditionalFormatting>
  <conditionalFormatting sqref="O61">
    <cfRule type="expression" dxfId="16" priority="14">
      <formula>M61="x"</formula>
    </cfRule>
  </conditionalFormatting>
  <conditionalFormatting sqref="O50">
    <cfRule type="expression" dxfId="15" priority="13">
      <formula>M50="x"</formula>
    </cfRule>
  </conditionalFormatting>
  <conditionalFormatting sqref="O51">
    <cfRule type="expression" dxfId="14" priority="12">
      <formula>M51="x"</formula>
    </cfRule>
  </conditionalFormatting>
  <conditionalFormatting sqref="O56">
    <cfRule type="expression" dxfId="13" priority="11">
      <formula>M56="x"</formula>
    </cfRule>
  </conditionalFormatting>
  <conditionalFormatting sqref="U36">
    <cfRule type="expression" dxfId="12" priority="10">
      <formula>S36="x"</formula>
    </cfRule>
  </conditionalFormatting>
  <conditionalFormatting sqref="U32">
    <cfRule type="expression" dxfId="11" priority="9">
      <formula>S32="x"</formula>
    </cfRule>
  </conditionalFormatting>
  <conditionalFormatting sqref="U34">
    <cfRule type="expression" dxfId="10" priority="1">
      <formula>S34="x"</formula>
    </cfRule>
  </conditionalFormatting>
  <conditionalFormatting sqref="U31">
    <cfRule type="expression" dxfId="9" priority="8">
      <formula>S31="x"</formula>
    </cfRule>
  </conditionalFormatting>
  <conditionalFormatting sqref="U27">
    <cfRule type="expression" dxfId="8" priority="7">
      <formula>S27="x"</formula>
    </cfRule>
  </conditionalFormatting>
  <conditionalFormatting sqref="U11">
    <cfRule type="expression" dxfId="7" priority="6">
      <formula>S11="x"</formula>
    </cfRule>
  </conditionalFormatting>
  <conditionalFormatting sqref="U20">
    <cfRule type="expression" dxfId="6" priority="5">
      <formula>S20="x"</formula>
    </cfRule>
  </conditionalFormatting>
  <conditionalFormatting sqref="U12">
    <cfRule type="expression" dxfId="5" priority="4">
      <formula>S12="x"</formula>
    </cfRule>
  </conditionalFormatting>
  <conditionalFormatting sqref="U10">
    <cfRule type="expression" dxfId="4" priority="3">
      <formula>S10="x"</formula>
    </cfRule>
  </conditionalFormatting>
  <conditionalFormatting sqref="R28">
    <cfRule type="expression" dxfId="3" priority="2">
      <formula>P28="x"</formula>
    </cfRule>
  </conditionalFormatting>
  <conditionalFormatting sqref="C31">
    <cfRule type="expression" dxfId="2" priority="700" stopIfTrue="1">
      <formula>K56=1</formula>
    </cfRule>
    <cfRule type="expression" dxfId="1" priority="701" stopIfTrue="1">
      <formula>K56=2</formula>
    </cfRule>
    <cfRule type="expression" dxfId="0" priority="702" stopIfTrue="1">
      <formula>K56=3</formula>
    </cfRule>
  </conditionalFormatting>
  <printOptions horizontalCentered="1"/>
  <pageMargins left="0.39370078740157483" right="0.19685039370078741" top="0.3937007874015748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7</vt:i4>
      </vt:variant>
      <vt:variant>
        <vt:lpstr>Diapazoni ar nosaukumiem</vt:lpstr>
      </vt:variant>
      <vt:variant>
        <vt:i4>1</vt:i4>
      </vt:variant>
    </vt:vector>
  </HeadingPairs>
  <TitlesOfParts>
    <vt:vector size="8" baseType="lpstr">
      <vt:lpstr>1.posms</vt:lpstr>
      <vt:lpstr>2.posms</vt:lpstr>
      <vt:lpstr>3.posms</vt:lpstr>
      <vt:lpstr>4.posms</vt:lpstr>
      <vt:lpstr>5.posms</vt:lpstr>
      <vt:lpstr>6.posms</vt:lpstr>
      <vt:lpstr>KOPSAVILKUMS</vt:lpstr>
      <vt:lpstr>KOPSAVILKUMS!Drukas_apgabals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Sistēmas Windows lietotājs</dc:creator>
  <cp:lastModifiedBy>Mario</cp:lastModifiedBy>
  <cp:lastPrinted>2020-11-15T12:27:30Z</cp:lastPrinted>
  <dcterms:created xsi:type="dcterms:W3CDTF">2017-10-14T20:09:00Z</dcterms:created>
  <dcterms:modified xsi:type="dcterms:W3CDTF">2022-04-11T21:29:42Z</dcterms:modified>
</cp:coreProperties>
</file>