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-=NOVUSS=-\-=Sesavas kauss 2022 =-\"/>
    </mc:Choice>
  </mc:AlternateContent>
  <bookViews>
    <workbookView xWindow="0" yWindow="0" windowWidth="15480" windowHeight="11640" tabRatio="873"/>
  </bookViews>
  <sheets>
    <sheet name="1.posms" sheetId="9" r:id="rId1"/>
    <sheet name="2.posms" sheetId="10" r:id="rId2"/>
    <sheet name="3.posms" sheetId="11" r:id="rId3"/>
    <sheet name="4.posms" sheetId="12" r:id="rId4"/>
    <sheet name="5.posms" sheetId="13" r:id="rId5"/>
    <sheet name="6.posms" sheetId="14" r:id="rId6"/>
    <sheet name="KOPSAVILKUMS" sheetId="7" r:id="rId7"/>
  </sheets>
  <definedNames>
    <definedName name="_xlnm._FilterDatabase" localSheetId="6" hidden="1">KOPSAVILKUMS!$B$5:$AA$5</definedName>
    <definedName name="_xlnm.Print_Area" localSheetId="6">KOPSAVILKUMS!$A$1:$AA$74</definedName>
  </definedNames>
  <calcPr calcId="152511"/>
</workbook>
</file>

<file path=xl/calcChain.xml><?xml version="1.0" encoding="utf-8"?>
<calcChain xmlns="http://schemas.openxmlformats.org/spreadsheetml/2006/main">
  <c r="A46" i="9" l="1"/>
  <c r="BJ45" i="9"/>
  <c r="BI45" i="9"/>
  <c r="BH45" i="9"/>
  <c r="BF45" i="9"/>
  <c r="BE45" i="9"/>
  <c r="BD45" i="9"/>
  <c r="BA45" i="9"/>
  <c r="AZ45" i="9"/>
  <c r="AQ45" i="9"/>
  <c r="AL45" i="9"/>
  <c r="A45" i="9"/>
  <c r="BJ44" i="9"/>
  <c r="BI44" i="9"/>
  <c r="BH44" i="9"/>
  <c r="BG44" i="9"/>
  <c r="BF44" i="9"/>
  <c r="BE44" i="9"/>
  <c r="BD44" i="9"/>
  <c r="BC44" i="9"/>
  <c r="BB44" i="9"/>
  <c r="BA44" i="9"/>
  <c r="AZ44" i="9"/>
  <c r="BK44" i="9" s="1"/>
  <c r="AX44" i="9"/>
  <c r="AW44" i="9"/>
  <c r="AV44" i="9"/>
  <c r="AU44" i="9"/>
  <c r="AT44" i="9"/>
  <c r="AS44" i="9"/>
  <c r="AR44" i="9"/>
  <c r="AQ44" i="9"/>
  <c r="AP44" i="9"/>
  <c r="AO44" i="9"/>
  <c r="AN44" i="9"/>
  <c r="L44" i="9" s="1"/>
  <c r="H44" i="9" s="1"/>
  <c r="F44" i="9" s="1"/>
  <c r="E44" i="9" s="1"/>
  <c r="AL44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X43" i="9"/>
  <c r="AW43" i="9"/>
  <c r="L43" i="9" s="1"/>
  <c r="H43" i="9" s="1"/>
  <c r="F43" i="9" s="1"/>
  <c r="E43" i="9" s="1"/>
  <c r="AV43" i="9"/>
  <c r="AU43" i="9"/>
  <c r="AT43" i="9"/>
  <c r="AS43" i="9"/>
  <c r="AR43" i="9"/>
  <c r="AQ43" i="9"/>
  <c r="AP43" i="9"/>
  <c r="AO43" i="9"/>
  <c r="AN43" i="9"/>
  <c r="AL43" i="9"/>
  <c r="BJ42" i="9"/>
  <c r="BI42" i="9"/>
  <c r="BH42" i="9"/>
  <c r="BG42" i="9"/>
  <c r="BF42" i="9"/>
  <c r="BE42" i="9"/>
  <c r="BD42" i="9"/>
  <c r="BC42" i="9"/>
  <c r="BB42" i="9"/>
  <c r="BA42" i="9"/>
  <c r="AZ42" i="9"/>
  <c r="BK42" i="9" s="1"/>
  <c r="AX42" i="9"/>
  <c r="AW42" i="9"/>
  <c r="AV42" i="9"/>
  <c r="AU42" i="9"/>
  <c r="AT42" i="9"/>
  <c r="AS42" i="9"/>
  <c r="AR42" i="9"/>
  <c r="AQ42" i="9"/>
  <c r="AP42" i="9"/>
  <c r="AO42" i="9"/>
  <c r="AN42" i="9"/>
  <c r="L42" i="9" s="1"/>
  <c r="H42" i="9" s="1"/>
  <c r="F42" i="9" s="1"/>
  <c r="E42" i="9" s="1"/>
  <c r="AL42" i="9"/>
  <c r="BJ41" i="9"/>
  <c r="BI41" i="9"/>
  <c r="BH41" i="9"/>
  <c r="BG41" i="9"/>
  <c r="BF41" i="9"/>
  <c r="BE41" i="9"/>
  <c r="BD41" i="9"/>
  <c r="BC41" i="9"/>
  <c r="BB41" i="9"/>
  <c r="BA41" i="9"/>
  <c r="BK41" i="9" s="1"/>
  <c r="AZ41" i="9"/>
  <c r="AX41" i="9"/>
  <c r="AW41" i="9"/>
  <c r="AV41" i="9"/>
  <c r="AU41" i="9"/>
  <c r="AT41" i="9"/>
  <c r="AS41" i="9"/>
  <c r="AR41" i="9"/>
  <c r="AQ41" i="9"/>
  <c r="AP41" i="9"/>
  <c r="AO41" i="9"/>
  <c r="AN41" i="9"/>
  <c r="L41" i="9" s="1"/>
  <c r="H41" i="9" s="1"/>
  <c r="F41" i="9" s="1"/>
  <c r="E41" i="9" s="1"/>
  <c r="AL41" i="9"/>
  <c r="BJ40" i="9"/>
  <c r="BI40" i="9"/>
  <c r="BH40" i="9"/>
  <c r="BG40" i="9"/>
  <c r="BF40" i="9"/>
  <c r="BE40" i="9"/>
  <c r="BD40" i="9"/>
  <c r="BC40" i="9"/>
  <c r="BB40" i="9"/>
  <c r="BA40" i="9"/>
  <c r="AZ40" i="9"/>
  <c r="BK40" i="9" s="1"/>
  <c r="AX40" i="9"/>
  <c r="AW40" i="9"/>
  <c r="AV40" i="9"/>
  <c r="AU40" i="9"/>
  <c r="AT40" i="9"/>
  <c r="AS40" i="9"/>
  <c r="AR40" i="9"/>
  <c r="AQ40" i="9"/>
  <c r="AP40" i="9"/>
  <c r="AO40" i="9"/>
  <c r="AN40" i="9"/>
  <c r="L40" i="9" s="1"/>
  <c r="H40" i="9" s="1"/>
  <c r="F40" i="9" s="1"/>
  <c r="E40" i="9" s="1"/>
  <c r="AL40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X39" i="9"/>
  <c r="AW39" i="9"/>
  <c r="L39" i="9" s="1"/>
  <c r="H39" i="9" s="1"/>
  <c r="F39" i="9" s="1"/>
  <c r="E39" i="9" s="1"/>
  <c r="AV39" i="9"/>
  <c r="AU39" i="9"/>
  <c r="AT39" i="9"/>
  <c r="AS39" i="9"/>
  <c r="AR39" i="9"/>
  <c r="AQ39" i="9"/>
  <c r="AP39" i="9"/>
  <c r="AO39" i="9"/>
  <c r="AN39" i="9"/>
  <c r="AL39" i="9"/>
  <c r="BJ38" i="9"/>
  <c r="BI38" i="9"/>
  <c r="BH38" i="9"/>
  <c r="BG38" i="9"/>
  <c r="BF38" i="9"/>
  <c r="BE38" i="9"/>
  <c r="BD38" i="9"/>
  <c r="BC38" i="9"/>
  <c r="BB38" i="9"/>
  <c r="BA38" i="9"/>
  <c r="AZ38" i="9"/>
  <c r="BK38" i="9" s="1"/>
  <c r="AX38" i="9"/>
  <c r="AW38" i="9"/>
  <c r="AV38" i="9"/>
  <c r="AU38" i="9"/>
  <c r="AT38" i="9"/>
  <c r="AS38" i="9"/>
  <c r="AR38" i="9"/>
  <c r="AQ38" i="9"/>
  <c r="AP38" i="9"/>
  <c r="AO38" i="9"/>
  <c r="AN38" i="9"/>
  <c r="L38" i="9" s="1"/>
  <c r="H38" i="9" s="1"/>
  <c r="F38" i="9" s="1"/>
  <c r="E38" i="9" s="1"/>
  <c r="AL38" i="9"/>
  <c r="BJ37" i="9"/>
  <c r="BI37" i="9"/>
  <c r="BH37" i="9"/>
  <c r="BG37" i="9"/>
  <c r="BF37" i="9"/>
  <c r="BE37" i="9"/>
  <c r="BD37" i="9"/>
  <c r="BC37" i="9"/>
  <c r="BB37" i="9"/>
  <c r="BA37" i="9"/>
  <c r="AZ37" i="9"/>
  <c r="BK37" i="9" s="1"/>
  <c r="AX37" i="9"/>
  <c r="AW37" i="9"/>
  <c r="AV37" i="9"/>
  <c r="AU37" i="9"/>
  <c r="AT37" i="9"/>
  <c r="AS37" i="9"/>
  <c r="AR37" i="9"/>
  <c r="AQ37" i="9"/>
  <c r="AP37" i="9"/>
  <c r="AO37" i="9"/>
  <c r="AN37" i="9"/>
  <c r="L37" i="9" s="1"/>
  <c r="H37" i="9" s="1"/>
  <c r="F37" i="9" s="1"/>
  <c r="E37" i="9" s="1"/>
  <c r="AL37" i="9"/>
  <c r="BJ36" i="9"/>
  <c r="BI36" i="9"/>
  <c r="BH36" i="9"/>
  <c r="BG36" i="9"/>
  <c r="BF36" i="9"/>
  <c r="BE36" i="9"/>
  <c r="BD36" i="9"/>
  <c r="BC36" i="9"/>
  <c r="BB36" i="9"/>
  <c r="BA36" i="9"/>
  <c r="AZ36" i="9"/>
  <c r="BK36" i="9" s="1"/>
  <c r="AX36" i="9"/>
  <c r="AW36" i="9"/>
  <c r="AV36" i="9"/>
  <c r="AU36" i="9"/>
  <c r="AT36" i="9"/>
  <c r="AS36" i="9"/>
  <c r="AR36" i="9"/>
  <c r="AQ36" i="9"/>
  <c r="AP36" i="9"/>
  <c r="AO36" i="9"/>
  <c r="AN36" i="9"/>
  <c r="L36" i="9" s="1"/>
  <c r="H36" i="9" s="1"/>
  <c r="F36" i="9" s="1"/>
  <c r="E36" i="9" s="1"/>
  <c r="AL36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X35" i="9"/>
  <c r="AW35" i="9"/>
  <c r="L35" i="9" s="1"/>
  <c r="H35" i="9" s="1"/>
  <c r="F35" i="9" s="1"/>
  <c r="E35" i="9" s="1"/>
  <c r="AV35" i="9"/>
  <c r="AU35" i="9"/>
  <c r="AT35" i="9"/>
  <c r="AS35" i="9"/>
  <c r="AR35" i="9"/>
  <c r="AQ35" i="9"/>
  <c r="AP35" i="9"/>
  <c r="AO35" i="9"/>
  <c r="AN35" i="9"/>
  <c r="AL35" i="9"/>
  <c r="BJ34" i="9"/>
  <c r="BI34" i="9"/>
  <c r="BH34" i="9"/>
  <c r="BG34" i="9"/>
  <c r="BF34" i="9"/>
  <c r="BE34" i="9"/>
  <c r="BD34" i="9"/>
  <c r="BC34" i="9"/>
  <c r="BB34" i="9"/>
  <c r="BA34" i="9"/>
  <c r="AZ34" i="9"/>
  <c r="BK34" i="9" s="1"/>
  <c r="AX34" i="9"/>
  <c r="AW34" i="9"/>
  <c r="AV34" i="9"/>
  <c r="AU34" i="9"/>
  <c r="AT34" i="9"/>
  <c r="AS34" i="9"/>
  <c r="AR34" i="9"/>
  <c r="AQ34" i="9"/>
  <c r="AP34" i="9"/>
  <c r="AO34" i="9"/>
  <c r="AN34" i="9"/>
  <c r="L34" i="9" s="1"/>
  <c r="H34" i="9" s="1"/>
  <c r="F34" i="9" s="1"/>
  <c r="E34" i="9" s="1"/>
  <c r="AL34" i="9"/>
  <c r="BJ33" i="9"/>
  <c r="BI33" i="9"/>
  <c r="BH33" i="9"/>
  <c r="BG33" i="9"/>
  <c r="BF33" i="9"/>
  <c r="BE33" i="9"/>
  <c r="BD33" i="9"/>
  <c r="BC33" i="9"/>
  <c r="BB33" i="9"/>
  <c r="BA33" i="9"/>
  <c r="AZ33" i="9"/>
  <c r="BK33" i="9" s="1"/>
  <c r="AX33" i="9"/>
  <c r="AW33" i="9"/>
  <c r="AV33" i="9"/>
  <c r="AU33" i="9"/>
  <c r="AT33" i="9"/>
  <c r="AS33" i="9"/>
  <c r="AR33" i="9"/>
  <c r="AQ33" i="9"/>
  <c r="AP33" i="9"/>
  <c r="AO33" i="9"/>
  <c r="AN33" i="9"/>
  <c r="L33" i="9" s="1"/>
  <c r="H33" i="9" s="1"/>
  <c r="F33" i="9" s="1"/>
  <c r="E33" i="9" s="1"/>
  <c r="AL33" i="9"/>
  <c r="BJ32" i="9"/>
  <c r="BI32" i="9"/>
  <c r="BH32" i="9"/>
  <c r="BG32" i="9"/>
  <c r="BF32" i="9"/>
  <c r="BE32" i="9"/>
  <c r="BD32" i="9"/>
  <c r="BC32" i="9"/>
  <c r="BB32" i="9"/>
  <c r="BA32" i="9"/>
  <c r="AZ32" i="9"/>
  <c r="BK32" i="9" s="1"/>
  <c r="AX32" i="9"/>
  <c r="AW32" i="9"/>
  <c r="AV32" i="9"/>
  <c r="AU32" i="9"/>
  <c r="AT32" i="9"/>
  <c r="AS32" i="9"/>
  <c r="AR32" i="9"/>
  <c r="AQ32" i="9"/>
  <c r="AP32" i="9"/>
  <c r="AO32" i="9"/>
  <c r="AN32" i="9"/>
  <c r="L32" i="9" s="1"/>
  <c r="H32" i="9" s="1"/>
  <c r="F32" i="9" s="1"/>
  <c r="E32" i="9" s="1"/>
  <c r="AL32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X31" i="9"/>
  <c r="AW31" i="9"/>
  <c r="L31" i="9" s="1"/>
  <c r="H31" i="9" s="1"/>
  <c r="F31" i="9" s="1"/>
  <c r="E31" i="9" s="1"/>
  <c r="AV31" i="9"/>
  <c r="AU31" i="9"/>
  <c r="AT31" i="9"/>
  <c r="AS31" i="9"/>
  <c r="AR31" i="9"/>
  <c r="AQ31" i="9"/>
  <c r="AP31" i="9"/>
  <c r="AO31" i="9"/>
  <c r="AN31" i="9"/>
  <c r="AL31" i="9"/>
  <c r="BJ30" i="9"/>
  <c r="BI30" i="9"/>
  <c r="BH30" i="9"/>
  <c r="BG30" i="9"/>
  <c r="BF30" i="9"/>
  <c r="BE30" i="9"/>
  <c r="BD30" i="9"/>
  <c r="BC30" i="9"/>
  <c r="BB30" i="9"/>
  <c r="BA30" i="9"/>
  <c r="AZ30" i="9"/>
  <c r="BK30" i="9" s="1"/>
  <c r="AX30" i="9"/>
  <c r="AW30" i="9"/>
  <c r="AV30" i="9"/>
  <c r="AU30" i="9"/>
  <c r="AT30" i="9"/>
  <c r="AS30" i="9"/>
  <c r="AR30" i="9"/>
  <c r="AQ30" i="9"/>
  <c r="AP30" i="9"/>
  <c r="AO30" i="9"/>
  <c r="AN30" i="9"/>
  <c r="L30" i="9" s="1"/>
  <c r="H30" i="9" s="1"/>
  <c r="F30" i="9" s="1"/>
  <c r="E30" i="9" s="1"/>
  <c r="AL30" i="9"/>
  <c r="BJ29" i="9"/>
  <c r="BI29" i="9"/>
  <c r="BH29" i="9"/>
  <c r="BG29" i="9"/>
  <c r="BF29" i="9"/>
  <c r="BE29" i="9"/>
  <c r="BD29" i="9"/>
  <c r="BC29" i="9"/>
  <c r="BB29" i="9"/>
  <c r="BA29" i="9"/>
  <c r="AZ29" i="9"/>
  <c r="BK29" i="9" s="1"/>
  <c r="AX29" i="9"/>
  <c r="AW29" i="9"/>
  <c r="AV29" i="9"/>
  <c r="AU29" i="9"/>
  <c r="AT29" i="9"/>
  <c r="AS29" i="9"/>
  <c r="AR29" i="9"/>
  <c r="AQ29" i="9"/>
  <c r="AP29" i="9"/>
  <c r="AO29" i="9"/>
  <c r="L29" i="9" s="1"/>
  <c r="H29" i="9" s="1"/>
  <c r="F29" i="9" s="1"/>
  <c r="E29" i="9" s="1"/>
  <c r="AN29" i="9"/>
  <c r="AL29" i="9"/>
  <c r="BJ28" i="9"/>
  <c r="BI28" i="9"/>
  <c r="BH28" i="9"/>
  <c r="BG28" i="9"/>
  <c r="BF28" i="9"/>
  <c r="BE28" i="9"/>
  <c r="BD28" i="9"/>
  <c r="BC28" i="9"/>
  <c r="BB28" i="9"/>
  <c r="BA28" i="9"/>
  <c r="AZ28" i="9"/>
  <c r="BK28" i="9" s="1"/>
  <c r="AX28" i="9"/>
  <c r="AW28" i="9"/>
  <c r="AV28" i="9"/>
  <c r="AU28" i="9"/>
  <c r="AT28" i="9"/>
  <c r="AS28" i="9"/>
  <c r="AR28" i="9"/>
  <c r="AQ28" i="9"/>
  <c r="AP28" i="9"/>
  <c r="AO28" i="9"/>
  <c r="AN28" i="9"/>
  <c r="L28" i="9" s="1"/>
  <c r="H28" i="9" s="1"/>
  <c r="F28" i="9" s="1"/>
  <c r="E28" i="9" s="1"/>
  <c r="AL28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X27" i="9"/>
  <c r="AW27" i="9"/>
  <c r="L27" i="9" s="1"/>
  <c r="H27" i="9" s="1"/>
  <c r="F27" i="9" s="1"/>
  <c r="E27" i="9" s="1"/>
  <c r="AV27" i="9"/>
  <c r="AU27" i="9"/>
  <c r="AT27" i="9"/>
  <c r="AS27" i="9"/>
  <c r="AR27" i="9"/>
  <c r="AQ27" i="9"/>
  <c r="AP27" i="9"/>
  <c r="AO27" i="9"/>
  <c r="AN27" i="9"/>
  <c r="AL27" i="9"/>
  <c r="BJ26" i="9"/>
  <c r="BI26" i="9"/>
  <c r="BH26" i="9"/>
  <c r="BG26" i="9"/>
  <c r="BF26" i="9"/>
  <c r="BE26" i="9"/>
  <c r="BD26" i="9"/>
  <c r="BC26" i="9"/>
  <c r="BB26" i="9"/>
  <c r="BA26" i="9"/>
  <c r="AZ26" i="9"/>
  <c r="BK26" i="9" s="1"/>
  <c r="AX26" i="9"/>
  <c r="AW26" i="9"/>
  <c r="AV26" i="9"/>
  <c r="AU26" i="9"/>
  <c r="AT26" i="9"/>
  <c r="AS26" i="9"/>
  <c r="AR26" i="9"/>
  <c r="AQ26" i="9"/>
  <c r="AP26" i="9"/>
  <c r="AO26" i="9"/>
  <c r="AN26" i="9"/>
  <c r="L26" i="9" s="1"/>
  <c r="H26" i="9" s="1"/>
  <c r="F26" i="9" s="1"/>
  <c r="E26" i="9" s="1"/>
  <c r="AL26" i="9"/>
  <c r="BJ25" i="9"/>
  <c r="BI25" i="9"/>
  <c r="BH25" i="9"/>
  <c r="BG25" i="9"/>
  <c r="BF25" i="9"/>
  <c r="BE25" i="9"/>
  <c r="BD25" i="9"/>
  <c r="BC25" i="9"/>
  <c r="BB25" i="9"/>
  <c r="BA25" i="9"/>
  <c r="AZ25" i="9"/>
  <c r="BK25" i="9" s="1"/>
  <c r="AX25" i="9"/>
  <c r="AW25" i="9"/>
  <c r="AV25" i="9"/>
  <c r="AU25" i="9"/>
  <c r="AT25" i="9"/>
  <c r="AS25" i="9"/>
  <c r="AR25" i="9"/>
  <c r="AQ25" i="9"/>
  <c r="AP25" i="9"/>
  <c r="AO25" i="9"/>
  <c r="L25" i="9" s="1"/>
  <c r="H25" i="9" s="1"/>
  <c r="F25" i="9" s="1"/>
  <c r="E25" i="9" s="1"/>
  <c r="AN25" i="9"/>
  <c r="AL25" i="9"/>
  <c r="BJ24" i="9"/>
  <c r="BI24" i="9"/>
  <c r="BH24" i="9"/>
  <c r="BG24" i="9"/>
  <c r="BF24" i="9"/>
  <c r="BE24" i="9"/>
  <c r="BD24" i="9"/>
  <c r="BC24" i="9"/>
  <c r="BB24" i="9"/>
  <c r="BA24" i="9"/>
  <c r="AZ24" i="9"/>
  <c r="BK24" i="9" s="1"/>
  <c r="AX24" i="9"/>
  <c r="AW24" i="9"/>
  <c r="AV24" i="9"/>
  <c r="AU24" i="9"/>
  <c r="AT24" i="9"/>
  <c r="AS24" i="9"/>
  <c r="AR24" i="9"/>
  <c r="AQ24" i="9"/>
  <c r="AP24" i="9"/>
  <c r="AO24" i="9"/>
  <c r="AN24" i="9"/>
  <c r="L24" i="9" s="1"/>
  <c r="H24" i="9" s="1"/>
  <c r="F24" i="9" s="1"/>
  <c r="E24" i="9" s="1"/>
  <c r="AL24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X23" i="9"/>
  <c r="AW23" i="9"/>
  <c r="L23" i="9" s="1"/>
  <c r="H23" i="9" s="1"/>
  <c r="F23" i="9" s="1"/>
  <c r="E23" i="9" s="1"/>
  <c r="AV23" i="9"/>
  <c r="AU23" i="9"/>
  <c r="AT23" i="9"/>
  <c r="AS23" i="9"/>
  <c r="AR23" i="9"/>
  <c r="AQ23" i="9"/>
  <c r="AP23" i="9"/>
  <c r="AO23" i="9"/>
  <c r="AN23" i="9"/>
  <c r="AL23" i="9"/>
  <c r="BJ22" i="9"/>
  <c r="BI22" i="9"/>
  <c r="BH22" i="9"/>
  <c r="BG22" i="9"/>
  <c r="BF22" i="9"/>
  <c r="BE22" i="9"/>
  <c r="BD22" i="9"/>
  <c r="BC22" i="9"/>
  <c r="BB22" i="9"/>
  <c r="BA22" i="9"/>
  <c r="AZ22" i="9"/>
  <c r="BK22" i="9" s="1"/>
  <c r="AX22" i="9"/>
  <c r="AW22" i="9"/>
  <c r="AV22" i="9"/>
  <c r="AU22" i="9"/>
  <c r="AT22" i="9"/>
  <c r="AS22" i="9"/>
  <c r="AR22" i="9"/>
  <c r="AQ22" i="9"/>
  <c r="AP22" i="9"/>
  <c r="AO22" i="9"/>
  <c r="AN22" i="9"/>
  <c r="L22" i="9" s="1"/>
  <c r="H22" i="9" s="1"/>
  <c r="F22" i="9" s="1"/>
  <c r="E22" i="9" s="1"/>
  <c r="AL22" i="9"/>
  <c r="BJ21" i="9"/>
  <c r="BI21" i="9"/>
  <c r="BH21" i="9"/>
  <c r="BG21" i="9"/>
  <c r="BF21" i="9"/>
  <c r="BE21" i="9"/>
  <c r="BD21" i="9"/>
  <c r="BC21" i="9"/>
  <c r="BB21" i="9"/>
  <c r="BA21" i="9"/>
  <c r="AZ21" i="9"/>
  <c r="BK21" i="9" s="1"/>
  <c r="AX21" i="9"/>
  <c r="AW21" i="9"/>
  <c r="AV21" i="9"/>
  <c r="AU21" i="9"/>
  <c r="AT21" i="9"/>
  <c r="AS21" i="9"/>
  <c r="AR21" i="9"/>
  <c r="AQ21" i="9"/>
  <c r="AP21" i="9"/>
  <c r="AO21" i="9"/>
  <c r="L21" i="9" s="1"/>
  <c r="H21" i="9" s="1"/>
  <c r="F21" i="9" s="1"/>
  <c r="E21" i="9" s="1"/>
  <c r="AN21" i="9"/>
  <c r="AL21" i="9"/>
  <c r="BJ20" i="9"/>
  <c r="BI20" i="9"/>
  <c r="BH20" i="9"/>
  <c r="BG20" i="9"/>
  <c r="BF20" i="9"/>
  <c r="BE20" i="9"/>
  <c r="BD20" i="9"/>
  <c r="BC20" i="9"/>
  <c r="BB20" i="9"/>
  <c r="BA20" i="9"/>
  <c r="AZ20" i="9"/>
  <c r="BK20" i="9" s="1"/>
  <c r="AX20" i="9"/>
  <c r="AW20" i="9"/>
  <c r="AV20" i="9"/>
  <c r="AU20" i="9"/>
  <c r="AT20" i="9"/>
  <c r="AS20" i="9"/>
  <c r="AR20" i="9"/>
  <c r="AQ20" i="9"/>
  <c r="AP20" i="9"/>
  <c r="AO20" i="9"/>
  <c r="AN20" i="9"/>
  <c r="L20" i="9" s="1"/>
  <c r="H20" i="9" s="1"/>
  <c r="F20" i="9" s="1"/>
  <c r="E20" i="9" s="1"/>
  <c r="AL20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X19" i="9"/>
  <c r="L19" i="9" s="1"/>
  <c r="H19" i="9" s="1"/>
  <c r="F19" i="9" s="1"/>
  <c r="E19" i="9" s="1"/>
  <c r="AW19" i="9"/>
  <c r="AV19" i="9"/>
  <c r="AU19" i="9"/>
  <c r="AT19" i="9"/>
  <c r="AS19" i="9"/>
  <c r="AR19" i="9"/>
  <c r="AQ19" i="9"/>
  <c r="AP19" i="9"/>
  <c r="AO19" i="9"/>
  <c r="AN19" i="9"/>
  <c r="AL19" i="9"/>
  <c r="BJ18" i="9"/>
  <c r="BI18" i="9"/>
  <c r="BH18" i="9"/>
  <c r="BG18" i="9"/>
  <c r="BF18" i="9"/>
  <c r="BE18" i="9"/>
  <c r="BD18" i="9"/>
  <c r="BC18" i="9"/>
  <c r="BB18" i="9"/>
  <c r="BA18" i="9"/>
  <c r="AZ18" i="9"/>
  <c r="BK18" i="9" s="1"/>
  <c r="AX18" i="9"/>
  <c r="AW18" i="9"/>
  <c r="AV18" i="9"/>
  <c r="AU18" i="9"/>
  <c r="AT18" i="9"/>
  <c r="AS18" i="9"/>
  <c r="AR18" i="9"/>
  <c r="AQ18" i="9"/>
  <c r="AP18" i="9"/>
  <c r="AO18" i="9"/>
  <c r="AN18" i="9"/>
  <c r="L18" i="9" s="1"/>
  <c r="H18" i="9" s="1"/>
  <c r="F18" i="9" s="1"/>
  <c r="E18" i="9" s="1"/>
  <c r="AL18" i="9"/>
  <c r="BJ17" i="9"/>
  <c r="BI17" i="9"/>
  <c r="BH17" i="9"/>
  <c r="BG17" i="9"/>
  <c r="BF17" i="9"/>
  <c r="BE17" i="9"/>
  <c r="BD17" i="9"/>
  <c r="BC17" i="9"/>
  <c r="BB17" i="9"/>
  <c r="BA17" i="9"/>
  <c r="AZ17" i="9"/>
  <c r="BK17" i="9" s="1"/>
  <c r="AX17" i="9"/>
  <c r="AW17" i="9"/>
  <c r="AV17" i="9"/>
  <c r="AU17" i="9"/>
  <c r="AT17" i="9"/>
  <c r="AS17" i="9"/>
  <c r="AR17" i="9"/>
  <c r="AQ17" i="9"/>
  <c r="AP17" i="9"/>
  <c r="AO17" i="9"/>
  <c r="L17" i="9" s="1"/>
  <c r="H17" i="9" s="1"/>
  <c r="F17" i="9" s="1"/>
  <c r="E17" i="9" s="1"/>
  <c r="AN17" i="9"/>
  <c r="AL17" i="9"/>
  <c r="BJ16" i="9"/>
  <c r="BI16" i="9"/>
  <c r="BH16" i="9"/>
  <c r="BG16" i="9"/>
  <c r="BF16" i="9"/>
  <c r="BE16" i="9"/>
  <c r="BD16" i="9"/>
  <c r="BC16" i="9"/>
  <c r="BB16" i="9"/>
  <c r="BA16" i="9"/>
  <c r="AZ16" i="9"/>
  <c r="BK16" i="9" s="1"/>
  <c r="AX16" i="9"/>
  <c r="AW16" i="9"/>
  <c r="AV16" i="9"/>
  <c r="AU16" i="9"/>
  <c r="AT16" i="9"/>
  <c r="AS16" i="9"/>
  <c r="AR16" i="9"/>
  <c r="AQ16" i="9"/>
  <c r="AP16" i="9"/>
  <c r="AO16" i="9"/>
  <c r="AN16" i="9"/>
  <c r="L16" i="9" s="1"/>
  <c r="H16" i="9" s="1"/>
  <c r="F16" i="9" s="1"/>
  <c r="E16" i="9" s="1"/>
  <c r="AL16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X15" i="9"/>
  <c r="L15" i="9" s="1"/>
  <c r="H15" i="9" s="1"/>
  <c r="F15" i="9" s="1"/>
  <c r="E15" i="9" s="1"/>
  <c r="AW15" i="9"/>
  <c r="AV15" i="9"/>
  <c r="AU15" i="9"/>
  <c r="AT15" i="9"/>
  <c r="AS15" i="9"/>
  <c r="AR15" i="9"/>
  <c r="AQ15" i="9"/>
  <c r="AP15" i="9"/>
  <c r="AO15" i="9"/>
  <c r="AN15" i="9"/>
  <c r="AL15" i="9"/>
  <c r="BJ14" i="9"/>
  <c r="BI14" i="9"/>
  <c r="BH14" i="9"/>
  <c r="BG14" i="9"/>
  <c r="BF14" i="9"/>
  <c r="BE14" i="9"/>
  <c r="BD14" i="9"/>
  <c r="BC14" i="9"/>
  <c r="BB14" i="9"/>
  <c r="BA14" i="9"/>
  <c r="AZ14" i="9"/>
  <c r="BK14" i="9" s="1"/>
  <c r="AX14" i="9"/>
  <c r="AW14" i="9"/>
  <c r="AV14" i="9"/>
  <c r="AU14" i="9"/>
  <c r="AT14" i="9"/>
  <c r="AS14" i="9"/>
  <c r="AR14" i="9"/>
  <c r="AQ14" i="9"/>
  <c r="AP14" i="9"/>
  <c r="AO14" i="9"/>
  <c r="AN14" i="9"/>
  <c r="L14" i="9" s="1"/>
  <c r="H14" i="9" s="1"/>
  <c r="F14" i="9" s="1"/>
  <c r="E14" i="9" s="1"/>
  <c r="AL14" i="9"/>
  <c r="BJ13" i="9"/>
  <c r="BI13" i="9"/>
  <c r="BH13" i="9"/>
  <c r="BG13" i="9"/>
  <c r="BF13" i="9"/>
  <c r="BE13" i="9"/>
  <c r="BD13" i="9"/>
  <c r="BC13" i="9"/>
  <c r="BB13" i="9"/>
  <c r="BA13" i="9"/>
  <c r="AZ13" i="9"/>
  <c r="BK13" i="9" s="1"/>
  <c r="AX13" i="9"/>
  <c r="AW13" i="9"/>
  <c r="AV13" i="9"/>
  <c r="AU13" i="9"/>
  <c r="AT13" i="9"/>
  <c r="AS13" i="9"/>
  <c r="AR13" i="9"/>
  <c r="AQ13" i="9"/>
  <c r="AP13" i="9"/>
  <c r="AO13" i="9"/>
  <c r="L13" i="9" s="1"/>
  <c r="H13" i="9" s="1"/>
  <c r="F13" i="9" s="1"/>
  <c r="E13" i="9" s="1"/>
  <c r="AN13" i="9"/>
  <c r="AL13" i="9"/>
  <c r="BJ12" i="9"/>
  <c r="BI12" i="9"/>
  <c r="BH12" i="9"/>
  <c r="BG12" i="9"/>
  <c r="BF12" i="9"/>
  <c r="BE12" i="9"/>
  <c r="BD12" i="9"/>
  <c r="BC12" i="9"/>
  <c r="BB12" i="9"/>
  <c r="BA12" i="9"/>
  <c r="AZ12" i="9"/>
  <c r="BK12" i="9" s="1"/>
  <c r="AX12" i="9"/>
  <c r="AW12" i="9"/>
  <c r="AV12" i="9"/>
  <c r="AU12" i="9"/>
  <c r="AT12" i="9"/>
  <c r="AS12" i="9"/>
  <c r="AR12" i="9"/>
  <c r="AQ12" i="9"/>
  <c r="AP12" i="9"/>
  <c r="AO12" i="9"/>
  <c r="AN12" i="9"/>
  <c r="L12" i="9" s="1"/>
  <c r="H12" i="9" s="1"/>
  <c r="F12" i="9" s="1"/>
  <c r="E12" i="9" s="1"/>
  <c r="AL12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X11" i="9"/>
  <c r="L11" i="9" s="1"/>
  <c r="H11" i="9" s="1"/>
  <c r="F11" i="9" s="1"/>
  <c r="E11" i="9" s="1"/>
  <c r="AW11" i="9"/>
  <c r="AV11" i="9"/>
  <c r="AU11" i="9"/>
  <c r="AT11" i="9"/>
  <c r="AS11" i="9"/>
  <c r="AR11" i="9"/>
  <c r="AQ11" i="9"/>
  <c r="AP11" i="9"/>
  <c r="AO11" i="9"/>
  <c r="AN11" i="9"/>
  <c r="AL11" i="9"/>
  <c r="BJ10" i="9"/>
  <c r="BI10" i="9"/>
  <c r="BH10" i="9"/>
  <c r="BG10" i="9"/>
  <c r="BF10" i="9"/>
  <c r="BE10" i="9"/>
  <c r="BD10" i="9"/>
  <c r="BC10" i="9"/>
  <c r="BB10" i="9"/>
  <c r="BA10" i="9"/>
  <c r="AZ10" i="9"/>
  <c r="BK10" i="9" s="1"/>
  <c r="AX10" i="9"/>
  <c r="AW10" i="9"/>
  <c r="AV10" i="9"/>
  <c r="AU10" i="9"/>
  <c r="AT10" i="9"/>
  <c r="AS10" i="9"/>
  <c r="AR10" i="9"/>
  <c r="AQ10" i="9"/>
  <c r="AP10" i="9"/>
  <c r="AO10" i="9"/>
  <c r="AN10" i="9"/>
  <c r="L10" i="9" s="1"/>
  <c r="H10" i="9" s="1"/>
  <c r="AL10" i="9"/>
  <c r="BJ9" i="9"/>
  <c r="BI9" i="9"/>
  <c r="BH9" i="9"/>
  <c r="BG9" i="9"/>
  <c r="BF9" i="9"/>
  <c r="BE9" i="9"/>
  <c r="BD9" i="9"/>
  <c r="BC9" i="9"/>
  <c r="BB9" i="9"/>
  <c r="BA9" i="9"/>
  <c r="AZ9" i="9"/>
  <c r="BK9" i="9" s="1"/>
  <c r="AX9" i="9"/>
  <c r="AW9" i="9"/>
  <c r="AV9" i="9"/>
  <c r="AU9" i="9"/>
  <c r="AT9" i="9"/>
  <c r="AS9" i="9"/>
  <c r="AR9" i="9"/>
  <c r="AQ9" i="9"/>
  <c r="AP9" i="9"/>
  <c r="AO9" i="9"/>
  <c r="L9" i="9" s="1"/>
  <c r="H9" i="9" s="1"/>
  <c r="F9" i="9" s="1"/>
  <c r="E9" i="9" s="1"/>
  <c r="AN9" i="9"/>
  <c r="AL9" i="9"/>
  <c r="BJ8" i="9"/>
  <c r="BI8" i="9"/>
  <c r="BH8" i="9"/>
  <c r="BG8" i="9"/>
  <c r="BF8" i="9"/>
  <c r="BE8" i="9"/>
  <c r="BD8" i="9"/>
  <c r="BC8" i="9"/>
  <c r="BB8" i="9"/>
  <c r="BA8" i="9"/>
  <c r="AZ8" i="9"/>
  <c r="BK8" i="9" s="1"/>
  <c r="AX8" i="9"/>
  <c r="AW8" i="9"/>
  <c r="AV8" i="9"/>
  <c r="AU8" i="9"/>
  <c r="AT8" i="9"/>
  <c r="AS8" i="9"/>
  <c r="AR8" i="9"/>
  <c r="AQ8" i="9"/>
  <c r="AP8" i="9"/>
  <c r="AO8" i="9"/>
  <c r="AN8" i="9"/>
  <c r="L8" i="9" s="1"/>
  <c r="H8" i="9" s="1"/>
  <c r="F8" i="9" s="1"/>
  <c r="E8" i="9" s="1"/>
  <c r="AL8" i="9"/>
  <c r="BK7" i="9"/>
  <c r="BJ7" i="9"/>
  <c r="BI7" i="9"/>
  <c r="BH7" i="9"/>
  <c r="BG7" i="9"/>
  <c r="BF7" i="9"/>
  <c r="BE7" i="9"/>
  <c r="BD7" i="9"/>
  <c r="BC7" i="9"/>
  <c r="BB7" i="9"/>
  <c r="BA7" i="9"/>
  <c r="AZ7" i="9"/>
  <c r="AX7" i="9"/>
  <c r="L7" i="9" s="1"/>
  <c r="H7" i="9" s="1"/>
  <c r="F7" i="9" s="1"/>
  <c r="E7" i="9" s="1"/>
  <c r="AW7" i="9"/>
  <c r="AV7" i="9"/>
  <c r="AU7" i="9"/>
  <c r="AT7" i="9"/>
  <c r="AS7" i="9"/>
  <c r="AR7" i="9"/>
  <c r="AQ7" i="9"/>
  <c r="AP7" i="9"/>
  <c r="AO7" i="9"/>
  <c r="AN7" i="9"/>
  <c r="AL7" i="9"/>
  <c r="BJ6" i="9"/>
  <c r="BI6" i="9"/>
  <c r="BH6" i="9"/>
  <c r="BG6" i="9"/>
  <c r="BF6" i="9"/>
  <c r="BE6" i="9"/>
  <c r="BD6" i="9"/>
  <c r="BC6" i="9"/>
  <c r="BB6" i="9"/>
  <c r="BA6" i="9"/>
  <c r="AZ6" i="9"/>
  <c r="BK6" i="9" s="1"/>
  <c r="AX6" i="9"/>
  <c r="AW6" i="9"/>
  <c r="AV6" i="9"/>
  <c r="AU6" i="9"/>
  <c r="AT6" i="9"/>
  <c r="AS6" i="9"/>
  <c r="AR6" i="9"/>
  <c r="AQ6" i="9"/>
  <c r="AP6" i="9"/>
  <c r="AO6" i="9"/>
  <c r="AN6" i="9"/>
  <c r="L6" i="9" s="1"/>
  <c r="H6" i="9" s="1"/>
  <c r="F6" i="9" s="1"/>
  <c r="E6" i="9" s="1"/>
  <c r="AL6" i="9"/>
  <c r="BJ5" i="9"/>
  <c r="BI5" i="9"/>
  <c r="BH5" i="9"/>
  <c r="BG5" i="9"/>
  <c r="BF5" i="9"/>
  <c r="BE5" i="9"/>
  <c r="BD5" i="9"/>
  <c r="BC5" i="9"/>
  <c r="BB5" i="9"/>
  <c r="BA5" i="9"/>
  <c r="AZ5" i="9"/>
  <c r="BK5" i="9" s="1"/>
  <c r="AX5" i="9"/>
  <c r="AW5" i="9"/>
  <c r="AV5" i="9"/>
  <c r="AU5" i="9"/>
  <c r="AT5" i="9"/>
  <c r="AS5" i="9"/>
  <c r="AR5" i="9"/>
  <c r="AQ5" i="9"/>
  <c r="AP5" i="9"/>
  <c r="L5" i="9" s="1"/>
  <c r="H5" i="9" s="1"/>
  <c r="AO5" i="9"/>
  <c r="AN5" i="9"/>
  <c r="AL5" i="9"/>
  <c r="AW1" i="9"/>
  <c r="BM43" i="9" s="1"/>
  <c r="AP1" i="9"/>
  <c r="AT1" i="9" s="1"/>
  <c r="H15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M26" i="9" l="1"/>
  <c r="M42" i="9"/>
  <c r="M9" i="9"/>
  <c r="F10" i="9"/>
  <c r="E10" i="9" s="1"/>
  <c r="BN23" i="9"/>
  <c r="N23" i="9" s="1"/>
  <c r="BN25" i="9"/>
  <c r="N25" i="9" s="1"/>
  <c r="M25" i="9"/>
  <c r="M8" i="9"/>
  <c r="M24" i="9"/>
  <c r="M40" i="9"/>
  <c r="M41" i="9"/>
  <c r="M13" i="9"/>
  <c r="M28" i="9"/>
  <c r="M22" i="9"/>
  <c r="M38" i="9"/>
  <c r="M37" i="9"/>
  <c r="BN29" i="9"/>
  <c r="N29" i="9" s="1"/>
  <c r="M29" i="9"/>
  <c r="M44" i="9"/>
  <c r="M5" i="9"/>
  <c r="M21" i="9"/>
  <c r="M20" i="9"/>
  <c r="M36" i="9"/>
  <c r="M6" i="9"/>
  <c r="BN6" i="9"/>
  <c r="N6" i="9" s="1"/>
  <c r="M18" i="9"/>
  <c r="M34" i="9"/>
  <c r="F5" i="9"/>
  <c r="E5" i="9" s="1"/>
  <c r="M17" i="9"/>
  <c r="BN33" i="9"/>
  <c r="N33" i="9" s="1"/>
  <c r="M33" i="9"/>
  <c r="BN27" i="9"/>
  <c r="N27" i="9" s="1"/>
  <c r="M12" i="9"/>
  <c r="M16" i="9"/>
  <c r="M32" i="9"/>
  <c r="M10" i="9"/>
  <c r="BN10" i="9"/>
  <c r="N10" i="9" s="1"/>
  <c r="M14" i="9"/>
  <c r="BN14" i="9"/>
  <c r="N14" i="9" s="1"/>
  <c r="M30" i="9"/>
  <c r="BN30" i="9"/>
  <c r="N30" i="9" s="1"/>
  <c r="BL6" i="9"/>
  <c r="BL10" i="9"/>
  <c r="BL14" i="9"/>
  <c r="BL18" i="9"/>
  <c r="BN18" i="9" s="1"/>
  <c r="N18" i="9" s="1"/>
  <c r="BL22" i="9"/>
  <c r="BN22" i="9" s="1"/>
  <c r="N22" i="9" s="1"/>
  <c r="BL26" i="9"/>
  <c r="BN26" i="9" s="1"/>
  <c r="N26" i="9" s="1"/>
  <c r="BL30" i="9"/>
  <c r="BL34" i="9"/>
  <c r="BN34" i="9" s="1"/>
  <c r="N34" i="9" s="1"/>
  <c r="BL38" i="9"/>
  <c r="BN38" i="9" s="1"/>
  <c r="N38" i="9" s="1"/>
  <c r="BL42" i="9"/>
  <c r="BN42" i="9" s="1"/>
  <c r="N42" i="9" s="1"/>
  <c r="BM6" i="9"/>
  <c r="BM14" i="9"/>
  <c r="BM18" i="9"/>
  <c r="BM22" i="9"/>
  <c r="BM26" i="9"/>
  <c r="BM30" i="9"/>
  <c r="BM34" i="9"/>
  <c r="BM38" i="9"/>
  <c r="BM42" i="9"/>
  <c r="BM10" i="9"/>
  <c r="BL5" i="9"/>
  <c r="BN5" i="9" s="1"/>
  <c r="N5" i="9" s="1"/>
  <c r="BL9" i="9"/>
  <c r="BN9" i="9" s="1"/>
  <c r="N9" i="9" s="1"/>
  <c r="BL13" i="9"/>
  <c r="BN13" i="9" s="1"/>
  <c r="N13" i="9" s="1"/>
  <c r="BL17" i="9"/>
  <c r="BN17" i="9" s="1"/>
  <c r="N17" i="9" s="1"/>
  <c r="BL21" i="9"/>
  <c r="BN21" i="9" s="1"/>
  <c r="N21" i="9" s="1"/>
  <c r="BL25" i="9"/>
  <c r="BL29" i="9"/>
  <c r="BL33" i="9"/>
  <c r="BL37" i="9"/>
  <c r="BN37" i="9" s="1"/>
  <c r="N37" i="9" s="1"/>
  <c r="BL41" i="9"/>
  <c r="BN41" i="9" s="1"/>
  <c r="N41" i="9" s="1"/>
  <c r="BM5" i="9"/>
  <c r="BM9" i="9"/>
  <c r="BM13" i="9"/>
  <c r="BM17" i="9"/>
  <c r="BM21" i="9"/>
  <c r="BM25" i="9"/>
  <c r="BM29" i="9"/>
  <c r="BM33" i="9"/>
  <c r="BM37" i="9"/>
  <c r="BM41" i="9"/>
  <c r="BL8" i="9"/>
  <c r="BN8" i="9" s="1"/>
  <c r="N8" i="9" s="1"/>
  <c r="BL12" i="9"/>
  <c r="BN12" i="9" s="1"/>
  <c r="N12" i="9" s="1"/>
  <c r="BL16" i="9"/>
  <c r="BN16" i="9" s="1"/>
  <c r="N16" i="9" s="1"/>
  <c r="BL20" i="9"/>
  <c r="BN20" i="9" s="1"/>
  <c r="N20" i="9" s="1"/>
  <c r="BL24" i="9"/>
  <c r="BN24" i="9" s="1"/>
  <c r="N24" i="9" s="1"/>
  <c r="BL28" i="9"/>
  <c r="BN28" i="9" s="1"/>
  <c r="N28" i="9" s="1"/>
  <c r="BL32" i="9"/>
  <c r="BN32" i="9" s="1"/>
  <c r="N32" i="9" s="1"/>
  <c r="BL36" i="9"/>
  <c r="BN36" i="9" s="1"/>
  <c r="N36" i="9" s="1"/>
  <c r="BL40" i="9"/>
  <c r="BN40" i="9" s="1"/>
  <c r="N40" i="9" s="1"/>
  <c r="BL44" i="9"/>
  <c r="BN44" i="9" s="1"/>
  <c r="N44" i="9" s="1"/>
  <c r="M7" i="9"/>
  <c r="BM8" i="9"/>
  <c r="M11" i="9"/>
  <c r="BM12" i="9"/>
  <c r="M15" i="9"/>
  <c r="BM16" i="9"/>
  <c r="M19" i="9"/>
  <c r="BM20" i="9"/>
  <c r="M23" i="9"/>
  <c r="BM24" i="9"/>
  <c r="M27" i="9"/>
  <c r="BM28" i="9"/>
  <c r="M31" i="9"/>
  <c r="BM32" i="9"/>
  <c r="M35" i="9"/>
  <c r="BM36" i="9"/>
  <c r="M39" i="9"/>
  <c r="BM40" i="9"/>
  <c r="M43" i="9"/>
  <c r="BM44" i="9"/>
  <c r="BL45" i="9"/>
  <c r="BN45" i="9" s="1"/>
  <c r="BL7" i="9"/>
  <c r="BN7" i="9" s="1"/>
  <c r="N7" i="9" s="1"/>
  <c r="BL11" i="9"/>
  <c r="BN11" i="9" s="1"/>
  <c r="N11" i="9" s="1"/>
  <c r="BL15" i="9"/>
  <c r="BN15" i="9" s="1"/>
  <c r="N15" i="9" s="1"/>
  <c r="BL19" i="9"/>
  <c r="BN19" i="9" s="1"/>
  <c r="N19" i="9" s="1"/>
  <c r="BL23" i="9"/>
  <c r="BL27" i="9"/>
  <c r="BL31" i="9"/>
  <c r="BN31" i="9" s="1"/>
  <c r="N31" i="9" s="1"/>
  <c r="BL35" i="9"/>
  <c r="BN35" i="9" s="1"/>
  <c r="N35" i="9" s="1"/>
  <c r="BL39" i="9"/>
  <c r="BN39" i="9" s="1"/>
  <c r="N39" i="9" s="1"/>
  <c r="BL43" i="9"/>
  <c r="BN43" i="9" s="1"/>
  <c r="N43" i="9" s="1"/>
  <c r="BM45" i="9"/>
  <c r="BM7" i="9"/>
  <c r="BM11" i="9"/>
  <c r="BM15" i="9"/>
  <c r="BM19" i="9"/>
  <c r="BM23" i="9"/>
  <c r="BM27" i="9"/>
  <c r="BM31" i="9"/>
  <c r="BM35" i="9"/>
  <c r="BM39" i="9"/>
  <c r="Z6" i="7"/>
  <c r="Q38" i="7" l="1"/>
  <c r="W13" i="7" l="1"/>
  <c r="W8" i="7"/>
  <c r="W55" i="7"/>
  <c r="W34" i="7"/>
  <c r="W6" i="7"/>
  <c r="W24" i="7"/>
  <c r="W44" i="7"/>
  <c r="W18" i="7"/>
  <c r="W47" i="7"/>
  <c r="W29" i="7"/>
  <c r="W53" i="7"/>
  <c r="W10" i="7"/>
  <c r="W26" i="7"/>
  <c r="W41" i="7"/>
  <c r="W7" i="7"/>
  <c r="W21" i="7"/>
  <c r="W54" i="7"/>
  <c r="W16" i="7"/>
  <c r="W42" i="7"/>
  <c r="W46" i="7"/>
  <c r="W27" i="7"/>
  <c r="W20" i="7"/>
  <c r="W36" i="7"/>
  <c r="W15" i="7"/>
  <c r="W61" i="7"/>
  <c r="W50" i="7"/>
  <c r="W59" i="7"/>
  <c r="W19" i="7"/>
  <c r="W40" i="7"/>
  <c r="W23" i="7"/>
  <c r="W31" i="7"/>
  <c r="W17" i="7"/>
  <c r="W60" i="7"/>
  <c r="W49" i="7"/>
  <c r="W9" i="7"/>
  <c r="W48" i="7"/>
  <c r="W25" i="7"/>
  <c r="W45" i="7"/>
  <c r="W37" i="7"/>
  <c r="W22" i="7"/>
  <c r="W33" i="7"/>
  <c r="W52" i="7"/>
  <c r="W43" i="7"/>
  <c r="W56" i="7"/>
  <c r="W14" i="7"/>
  <c r="W28" i="7"/>
  <c r="W11" i="7"/>
  <c r="W38" i="7"/>
  <c r="W35" i="7"/>
  <c r="W30" i="7"/>
  <c r="W32" i="7"/>
  <c r="W62" i="7"/>
  <c r="W39" i="7"/>
  <c r="W51" i="7"/>
  <c r="W12" i="7"/>
  <c r="W57" i="7"/>
  <c r="T13" i="7"/>
  <c r="T8" i="7"/>
  <c r="T55" i="7"/>
  <c r="T34" i="7"/>
  <c r="T6" i="7"/>
  <c r="T24" i="7"/>
  <c r="T44" i="7"/>
  <c r="T18" i="7"/>
  <c r="T47" i="7"/>
  <c r="T29" i="7"/>
  <c r="T53" i="7"/>
  <c r="T10" i="7"/>
  <c r="T26" i="7"/>
  <c r="T41" i="7"/>
  <c r="T7" i="7"/>
  <c r="T21" i="7"/>
  <c r="T54" i="7"/>
  <c r="T16" i="7"/>
  <c r="T42" i="7"/>
  <c r="T46" i="7"/>
  <c r="T27" i="7"/>
  <c r="T20" i="7"/>
  <c r="T36" i="7"/>
  <c r="T15" i="7"/>
  <c r="T61" i="7"/>
  <c r="T50" i="7"/>
  <c r="T59" i="7"/>
  <c r="T19" i="7"/>
  <c r="T40" i="7"/>
  <c r="T23" i="7"/>
  <c r="T31" i="7"/>
  <c r="T17" i="7"/>
  <c r="T60" i="7"/>
  <c r="T49" i="7"/>
  <c r="T9" i="7"/>
  <c r="T48" i="7"/>
  <c r="T25" i="7"/>
  <c r="T45" i="7"/>
  <c r="T37" i="7"/>
  <c r="T22" i="7"/>
  <c r="T33" i="7"/>
  <c r="T52" i="7"/>
  <c r="T43" i="7"/>
  <c r="T56" i="7"/>
  <c r="T14" i="7"/>
  <c r="T28" i="7"/>
  <c r="T11" i="7"/>
  <c r="T38" i="7"/>
  <c r="T35" i="7"/>
  <c r="T30" i="7"/>
  <c r="T32" i="7"/>
  <c r="T62" i="7"/>
  <c r="T39" i="7"/>
  <c r="T51" i="7"/>
  <c r="T12" i="7"/>
  <c r="T57" i="7"/>
  <c r="Q13" i="7"/>
  <c r="Q8" i="7"/>
  <c r="Q55" i="7"/>
  <c r="Q34" i="7"/>
  <c r="Q6" i="7"/>
  <c r="Q24" i="7"/>
  <c r="Q44" i="7"/>
  <c r="Q18" i="7"/>
  <c r="Q47" i="7"/>
  <c r="Q29" i="7"/>
  <c r="Q53" i="7"/>
  <c r="Q10" i="7"/>
  <c r="Q26" i="7"/>
  <c r="Q41" i="7"/>
  <c r="Q7" i="7"/>
  <c r="Q21" i="7"/>
  <c r="Q54" i="7"/>
  <c r="Q16" i="7"/>
  <c r="Q42" i="7"/>
  <c r="Q46" i="7"/>
  <c r="Q27" i="7"/>
  <c r="Q20" i="7"/>
  <c r="Q36" i="7"/>
  <c r="Q15" i="7"/>
  <c r="Q61" i="7"/>
  <c r="Q50" i="7"/>
  <c r="Q59" i="7"/>
  <c r="Q19" i="7"/>
  <c r="Q40" i="7"/>
  <c r="Q23" i="7"/>
  <c r="Q31" i="7"/>
  <c r="Q17" i="7"/>
  <c r="Q60" i="7"/>
  <c r="Q49" i="7"/>
  <c r="Q9" i="7"/>
  <c r="Q48" i="7"/>
  <c r="Q25" i="7"/>
  <c r="Q45" i="7"/>
  <c r="Q37" i="7"/>
  <c r="Q22" i="7"/>
  <c r="Q33" i="7"/>
  <c r="Q52" i="7"/>
  <c r="Q43" i="7"/>
  <c r="Q56" i="7"/>
  <c r="Q14" i="7"/>
  <c r="Q28" i="7"/>
  <c r="Q11" i="7"/>
  <c r="Q35" i="7"/>
  <c r="Q30" i="7"/>
  <c r="Q32" i="7"/>
  <c r="Q62" i="7"/>
  <c r="Q39" i="7"/>
  <c r="Q51" i="7"/>
  <c r="Q12" i="7"/>
  <c r="Q57" i="7"/>
  <c r="N13" i="7"/>
  <c r="N8" i="7"/>
  <c r="N55" i="7"/>
  <c r="N34" i="7"/>
  <c r="N6" i="7"/>
  <c r="N24" i="7"/>
  <c r="N44" i="7"/>
  <c r="N18" i="7"/>
  <c r="N47" i="7"/>
  <c r="N29" i="7"/>
  <c r="N53" i="7"/>
  <c r="N10" i="7"/>
  <c r="N26" i="7"/>
  <c r="N41" i="7"/>
  <c r="N7" i="7"/>
  <c r="N21" i="7"/>
  <c r="N54" i="7"/>
  <c r="N16" i="7"/>
  <c r="N42" i="7"/>
  <c r="N46" i="7"/>
  <c r="N27" i="7"/>
  <c r="N20" i="7"/>
  <c r="N36" i="7"/>
  <c r="N15" i="7"/>
  <c r="N61" i="7"/>
  <c r="N50" i="7"/>
  <c r="N59" i="7"/>
  <c r="N19" i="7"/>
  <c r="N40" i="7"/>
  <c r="N23" i="7"/>
  <c r="N31" i="7"/>
  <c r="N17" i="7"/>
  <c r="N60" i="7"/>
  <c r="N49" i="7"/>
  <c r="N9" i="7"/>
  <c r="N48" i="7"/>
  <c r="N25" i="7"/>
  <c r="N45" i="7"/>
  <c r="N37" i="7"/>
  <c r="N22" i="7"/>
  <c r="N33" i="7"/>
  <c r="N52" i="7"/>
  <c r="N43" i="7"/>
  <c r="N56" i="7"/>
  <c r="N14" i="7"/>
  <c r="N28" i="7"/>
  <c r="N11" i="7"/>
  <c r="N38" i="7"/>
  <c r="N35" i="7"/>
  <c r="N30" i="7"/>
  <c r="N32" i="7"/>
  <c r="N62" i="7"/>
  <c r="N39" i="7"/>
  <c r="N51" i="7"/>
  <c r="N12" i="7"/>
  <c r="N57" i="7"/>
  <c r="W58" i="7"/>
  <c r="T58" i="7"/>
  <c r="Q58" i="7"/>
  <c r="N58" i="7"/>
  <c r="K13" i="7"/>
  <c r="K8" i="7"/>
  <c r="K55" i="7"/>
  <c r="K34" i="7"/>
  <c r="K6" i="7"/>
  <c r="K24" i="7"/>
  <c r="K44" i="7"/>
  <c r="K18" i="7"/>
  <c r="K47" i="7"/>
  <c r="K29" i="7"/>
  <c r="K53" i="7"/>
  <c r="K10" i="7"/>
  <c r="K26" i="7"/>
  <c r="K41" i="7"/>
  <c r="K7" i="7"/>
  <c r="K21" i="7"/>
  <c r="K54" i="7"/>
  <c r="K16" i="7"/>
  <c r="K42" i="7"/>
  <c r="K46" i="7"/>
  <c r="K27" i="7"/>
  <c r="K20" i="7"/>
  <c r="K36" i="7"/>
  <c r="K15" i="7"/>
  <c r="K61" i="7"/>
  <c r="K50" i="7"/>
  <c r="K59" i="7"/>
  <c r="K19" i="7"/>
  <c r="K40" i="7"/>
  <c r="K23" i="7"/>
  <c r="K31" i="7"/>
  <c r="K17" i="7"/>
  <c r="K60" i="7"/>
  <c r="K49" i="7"/>
  <c r="K9" i="7"/>
  <c r="K48" i="7"/>
  <c r="K25" i="7"/>
  <c r="K45" i="7"/>
  <c r="K37" i="7"/>
  <c r="K22" i="7"/>
  <c r="K33" i="7"/>
  <c r="K52" i="7"/>
  <c r="K43" i="7"/>
  <c r="K56" i="7"/>
  <c r="K14" i="7"/>
  <c r="K28" i="7"/>
  <c r="K11" i="7"/>
  <c r="K38" i="7"/>
  <c r="K35" i="7"/>
  <c r="K30" i="7"/>
  <c r="K32" i="7"/>
  <c r="K62" i="7"/>
  <c r="K39" i="7"/>
  <c r="K51" i="7"/>
  <c r="K12" i="7"/>
  <c r="K57" i="7"/>
  <c r="K58" i="7"/>
  <c r="H62" i="7" l="1"/>
  <c r="Y62" i="7" s="1"/>
  <c r="H39" i="7"/>
  <c r="Y39" i="7" s="1"/>
  <c r="H51" i="7"/>
  <c r="Y51" i="7" s="1"/>
  <c r="H12" i="7"/>
  <c r="Y12" i="7" s="1"/>
  <c r="H57" i="7"/>
  <c r="Y57" i="7" s="1"/>
  <c r="H58" i="7"/>
  <c r="Y58" i="7" s="1"/>
  <c r="H35" i="7"/>
  <c r="Y35" i="7" s="1"/>
  <c r="H30" i="7"/>
  <c r="Y30" i="7" s="1"/>
  <c r="H32" i="7"/>
  <c r="Y32" i="7" s="1"/>
  <c r="H13" i="7" l="1"/>
  <c r="Y13" i="7" s="1"/>
  <c r="H24" i="7"/>
  <c r="Y24" i="7" s="1"/>
  <c r="H44" i="7"/>
  <c r="Y44" i="7" s="1"/>
  <c r="H18" i="7"/>
  <c r="Y18" i="7" s="1"/>
  <c r="H47" i="7"/>
  <c r="Y47" i="7" s="1"/>
  <c r="H29" i="7"/>
  <c r="Y29" i="7" s="1"/>
  <c r="H53" i="7"/>
  <c r="Y53" i="7" s="1"/>
  <c r="H10" i="7"/>
  <c r="Y10" i="7" s="1"/>
  <c r="H26" i="7"/>
  <c r="Y26" i="7" s="1"/>
  <c r="H41" i="7"/>
  <c r="Y41" i="7" s="1"/>
  <c r="H7" i="7"/>
  <c r="Y7" i="7" s="1"/>
  <c r="H21" i="7"/>
  <c r="Y21" i="7" s="1"/>
  <c r="H54" i="7"/>
  <c r="Y54" i="7" s="1"/>
  <c r="H16" i="7"/>
  <c r="Y16" i="7" s="1"/>
  <c r="H42" i="7"/>
  <c r="Y42" i="7" s="1"/>
  <c r="H46" i="7"/>
  <c r="Y46" i="7" s="1"/>
  <c r="H27" i="7"/>
  <c r="Y27" i="7" s="1"/>
  <c r="H20" i="7"/>
  <c r="Y20" i="7" s="1"/>
  <c r="H36" i="7"/>
  <c r="Y36" i="7" s="1"/>
  <c r="Y15" i="7"/>
  <c r="H61" i="7"/>
  <c r="Y61" i="7" s="1"/>
  <c r="H50" i="7"/>
  <c r="Y50" i="7" s="1"/>
  <c r="H59" i="7"/>
  <c r="Y59" i="7" s="1"/>
  <c r="H19" i="7"/>
  <c r="Y19" i="7" s="1"/>
  <c r="H40" i="7"/>
  <c r="Y40" i="7" s="1"/>
  <c r="H23" i="7"/>
  <c r="Y23" i="7" s="1"/>
  <c r="H31" i="7"/>
  <c r="Y31" i="7" s="1"/>
  <c r="H17" i="7"/>
  <c r="Y17" i="7" s="1"/>
  <c r="H60" i="7"/>
  <c r="Y60" i="7" s="1"/>
  <c r="H49" i="7"/>
  <c r="Y49" i="7" s="1"/>
  <c r="H9" i="7"/>
  <c r="Y9" i="7" s="1"/>
  <c r="H48" i="7"/>
  <c r="Y48" i="7" s="1"/>
  <c r="H25" i="7"/>
  <c r="Y25" i="7" s="1"/>
  <c r="H45" i="7"/>
  <c r="Y45" i="7" s="1"/>
  <c r="H37" i="7"/>
  <c r="Y37" i="7" s="1"/>
  <c r="H22" i="7"/>
  <c r="Y22" i="7" s="1"/>
  <c r="H33" i="7"/>
  <c r="Y33" i="7" s="1"/>
  <c r="H52" i="7"/>
  <c r="Y52" i="7" s="1"/>
  <c r="H43" i="7"/>
  <c r="Y43" i="7" s="1"/>
  <c r="H56" i="7"/>
  <c r="Y56" i="7" s="1"/>
  <c r="H14" i="7"/>
  <c r="Y14" i="7" s="1"/>
  <c r="H28" i="7"/>
  <c r="Y28" i="7" s="1"/>
  <c r="H11" i="7"/>
  <c r="Y11" i="7" s="1"/>
  <c r="H38" i="7"/>
  <c r="Y38" i="7" s="1"/>
  <c r="H6" i="7"/>
  <c r="H34" i="7"/>
  <c r="Y34" i="7" s="1"/>
  <c r="H55" i="7"/>
  <c r="Y55" i="7" s="1"/>
  <c r="H8" i="7"/>
  <c r="Y8" i="7" s="1"/>
  <c r="Y6" i="7" l="1"/>
</calcChain>
</file>

<file path=xl/sharedStrings.xml><?xml version="1.0" encoding="utf-8"?>
<sst xmlns="http://schemas.openxmlformats.org/spreadsheetml/2006/main" count="329" uniqueCount="192">
  <si>
    <t>Tit.</t>
  </si>
  <si>
    <t>V</t>
  </si>
  <si>
    <t>Cīrulis Māris</t>
  </si>
  <si>
    <t>Čoders Gaidis</t>
  </si>
  <si>
    <t>Ulbins Dainis</t>
  </si>
  <si>
    <t>Voitehovičs Staņislavs</t>
  </si>
  <si>
    <t>Jelgavas novads</t>
  </si>
  <si>
    <t>Jelgava</t>
  </si>
  <si>
    <t>Babīte</t>
  </si>
  <si>
    <t>Auce</t>
  </si>
  <si>
    <t>Nr. p.   k.</t>
  </si>
  <si>
    <t>Vārds, Uzvārds</t>
  </si>
  <si>
    <t>Dzīvesvieta vai pārstāvētais klubs</t>
  </si>
  <si>
    <t>PP</t>
  </si>
  <si>
    <t>Vieta</t>
  </si>
  <si>
    <t xml:space="preserve"> </t>
  </si>
  <si>
    <t>_ Premiālie punkti, kas tiek aprēķināti no izcīnītās vietas</t>
  </si>
  <si>
    <t>_ Čempionāta posmā izcīnītā vieta</t>
  </si>
  <si>
    <t>Turnīra posms</t>
  </si>
  <si>
    <t>1. posms</t>
  </si>
  <si>
    <t xml:space="preserve">2. posms </t>
  </si>
  <si>
    <t>3. posms</t>
  </si>
  <si>
    <t>4. posms</t>
  </si>
  <si>
    <t xml:space="preserve">5. posms </t>
  </si>
  <si>
    <t xml:space="preserve">6. posms </t>
  </si>
  <si>
    <t>Dalībnieku skaits</t>
  </si>
  <si>
    <t>Lauks Eduards</t>
  </si>
  <si>
    <t>Bauska</t>
  </si>
  <si>
    <t>Ferbers Arje</t>
  </si>
  <si>
    <t>Olaine</t>
  </si>
  <si>
    <t>Krencs Aigars</t>
  </si>
  <si>
    <t>Rūja Ivars</t>
  </si>
  <si>
    <t>Pabērza Mārīte</t>
  </si>
  <si>
    <t>Rīga</t>
  </si>
  <si>
    <t>Jūrmala</t>
  </si>
  <si>
    <t>Šadeiko Fēlikss</t>
  </si>
  <si>
    <t>Ozoliņš Māris</t>
  </si>
  <si>
    <t>Ozolnieki</t>
  </si>
  <si>
    <t>Priede Oskars</t>
  </si>
  <si>
    <t>Pērkons Jānis</t>
  </si>
  <si>
    <t>Naglis Juris</t>
  </si>
  <si>
    <t>Tiesnesis Viesturs</t>
  </si>
  <si>
    <t>Grigorovičs Ruslans</t>
  </si>
  <si>
    <t>Marga Mārtiņš</t>
  </si>
  <si>
    <t>Ločmels Imants</t>
  </si>
  <si>
    <t>Roja</t>
  </si>
  <si>
    <t>Stankevics Andris</t>
  </si>
  <si>
    <t>Gordejevs Dmitrijs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</si>
  <si>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</si>
  <si>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</si>
  <si>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</si>
  <si>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</si>
  <si>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</si>
  <si>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</si>
  <si>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</si>
  <si>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</si>
  <si>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</si>
  <si>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</si>
  <si>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</si>
  <si>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</si>
  <si>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</si>
  <si>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</si>
  <si>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</si>
  <si>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</si>
  <si>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</si>
  <si>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</si>
  <si>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</si>
  <si>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</si>
  <si>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</si>
  <si>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</si>
  <si>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</si>
  <si>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</si>
  <si>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</si>
  <si>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</si>
  <si>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</si>
  <si>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</si>
  <si>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</si>
  <si>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</si>
  <si>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</si>
  <si>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</si>
  <si>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</si>
  <si>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</si>
  <si>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</si>
  <si>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</si>
  <si>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</si>
  <si>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</si>
  <si>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</si>
  <si>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</si>
  <si>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</si>
  <si>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</si>
  <si>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</si>
  <si>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</si>
  <si>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</si>
  <si>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</si>
  <si>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</si>
  <si>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</si>
  <si>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</si>
  <si>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</si>
  <si>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</si>
  <si>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</si>
  <si>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</si>
  <si>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</si>
  <si>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</si>
  <si>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Ivanovs Romāns</t>
  </si>
  <si>
    <t>SM</t>
  </si>
  <si>
    <t>LM</t>
  </si>
  <si>
    <t>Eihenbergs Gints</t>
  </si>
  <si>
    <t>Gardene</t>
  </si>
  <si>
    <t>Dobele</t>
  </si>
  <si>
    <t>Veilands Mārtiņš</t>
  </si>
  <si>
    <t>Sjomkāns Aleksandrs</t>
  </si>
  <si>
    <t>Pumpiņš Aivars</t>
  </si>
  <si>
    <t>Max P</t>
  </si>
  <si>
    <t>65 % no Max P</t>
  </si>
  <si>
    <t>Kārtas</t>
  </si>
  <si>
    <t xml:space="preserve">     Sacensību vieta: </t>
  </si>
  <si>
    <t>Upes iela 1, Sesavas pagasts, Jelgavas novads</t>
  </si>
  <si>
    <t>Pretinieku   IK</t>
  </si>
  <si>
    <t>Bucholts</t>
  </si>
  <si>
    <t>Nr.</t>
  </si>
  <si>
    <t>Uzvārds,Vārds</t>
  </si>
  <si>
    <t>Kolektīvs         dz. vieta</t>
  </si>
  <si>
    <t>IK/f</t>
  </si>
  <si>
    <t>IK+</t>
  </si>
  <si>
    <t>IK/s</t>
  </si>
  <si>
    <t>F-L</t>
  </si>
  <si>
    <t>P</t>
  </si>
  <si>
    <t>S</t>
  </si>
  <si>
    <t>Ikop</t>
  </si>
  <si>
    <t>Buh</t>
  </si>
  <si>
    <t>Buch.</t>
  </si>
  <si>
    <t>MIN</t>
  </si>
  <si>
    <t>MAX</t>
  </si>
  <si>
    <t>N.Buch.</t>
  </si>
  <si>
    <t>Māris Cīrulis &amp; Jānis Pērkons</t>
  </si>
  <si>
    <t xml:space="preserve">       Galvenais tiesnesis:   </t>
  </si>
  <si>
    <r>
      <t>Kopsavilkums un apbalvošana -</t>
    </r>
    <r>
      <rPr>
        <sz val="10"/>
        <rFont val="Times New Roman"/>
        <family val="1"/>
        <charset val="186"/>
      </rPr>
      <t xml:space="preserve"> </t>
    </r>
  </si>
  <si>
    <t>Roziņš Guntis</t>
  </si>
  <si>
    <t>Šteinkopfs Edgars</t>
  </si>
  <si>
    <t>Ābele Jānis</t>
  </si>
  <si>
    <t>X</t>
  </si>
  <si>
    <t>Punktu summa</t>
  </si>
  <si>
    <t>Vietu summa</t>
  </si>
  <si>
    <t>Tituls</t>
  </si>
  <si>
    <t>Kopvērtējumā tiek skaitīti pieci posmi no sešiem. Posms, kurā dalībnieks nav piedalījies vai sliktāk nospēlētais posms, netiek ieskaitīts.</t>
  </si>
  <si>
    <r>
      <rPr>
        <b/>
        <sz val="12"/>
        <rFont val="Times New Roman"/>
        <family val="1"/>
        <charset val="186"/>
      </rPr>
      <t>2010.gads</t>
    </r>
    <r>
      <rPr>
        <sz val="12"/>
        <rFont val="Times New Roman"/>
        <family val="1"/>
        <charset val="186"/>
      </rPr>
      <t xml:space="preserve"> - 1.vieta Mārim Cīrulim (Jelgavas novads); 2.vieta Ērikam Vaģelim (Jelgavas novads); 3.vieta Andrim Ārmanim (Jelgavas novads).</t>
    </r>
  </si>
  <si>
    <r>
      <rPr>
        <b/>
        <sz val="12"/>
        <rFont val="Times New Roman"/>
        <family val="1"/>
        <charset val="186"/>
      </rPr>
      <t>2011.gads</t>
    </r>
    <r>
      <rPr>
        <sz val="12"/>
        <rFont val="Times New Roman"/>
        <family val="1"/>
        <charset val="186"/>
      </rPr>
      <t xml:space="preserve"> - 1.vieta Mārim Cīrulim  (Jelgavas novads); 2.vieta Ērikam Vaģelim (Jelgavas novads); 3.vieta Laimonim Lapiņam (Jelgavas novads).</t>
    </r>
  </si>
  <si>
    <r>
      <rPr>
        <b/>
        <sz val="12"/>
        <rFont val="Times New Roman"/>
        <family val="1"/>
        <charset val="186"/>
      </rPr>
      <t xml:space="preserve">2012.gads </t>
    </r>
    <r>
      <rPr>
        <sz val="12"/>
        <rFont val="Times New Roman"/>
        <family val="1"/>
        <charset val="186"/>
      </rPr>
      <t>- 1.vieta Mārim Cīrulim (Jelgavas novads); 2.vieta Pēterim Pūliņam (Jelgavas novads); 3.vieta Staņislavam Voitehovičam (Jelgavas novads).</t>
    </r>
  </si>
  <si>
    <r>
      <rPr>
        <b/>
        <sz val="12"/>
        <rFont val="Times New Roman"/>
        <family val="1"/>
        <charset val="186"/>
      </rPr>
      <t>2013.gads</t>
    </r>
    <r>
      <rPr>
        <sz val="12"/>
        <rFont val="Times New Roman"/>
        <family val="1"/>
        <charset val="186"/>
      </rPr>
      <t xml:space="preserve"> - 1.vieta Pēterim Pūliņam (Jelgavas novads); 2.vieta Ērikam Vaģelim (Jelgavas novads); 3.vieta Elmāram Štubim (Jelgava).</t>
    </r>
  </si>
  <si>
    <r>
      <rPr>
        <b/>
        <sz val="12"/>
        <rFont val="Times New Roman"/>
        <family val="1"/>
        <charset val="186"/>
      </rPr>
      <t xml:space="preserve">2014.gads </t>
    </r>
    <r>
      <rPr>
        <sz val="12"/>
        <rFont val="Times New Roman"/>
        <family val="1"/>
        <charset val="186"/>
      </rPr>
      <t>- 1.vieta Pēterim Simsonam (Bauska); 2.vieta Mārim Cīrulim (Jelgavas novads); 2.vieta Pēterim Pūliņam (Jelgavas novads).</t>
    </r>
  </si>
  <si>
    <r>
      <rPr>
        <b/>
        <sz val="12"/>
        <rFont val="Times New Roman"/>
        <family val="1"/>
        <charset val="186"/>
      </rPr>
      <t>2016.gads</t>
    </r>
    <r>
      <rPr>
        <sz val="12"/>
        <rFont val="Times New Roman"/>
        <family val="1"/>
        <charset val="186"/>
      </rPr>
      <t xml:space="preserve"> - </t>
    </r>
    <r>
      <rPr>
        <sz val="12"/>
        <rFont val="Times New Roman"/>
        <family val="1"/>
        <charset val="186"/>
      </rPr>
      <t>1.vieta Gunāram Balodim  (Ozolnieki); 2.vieta Pēterim Pūliņam (Jelgavas novads);  3.vieta Ērikam Vaģelim (Jelgavas novads).</t>
    </r>
  </si>
  <si>
    <r>
      <rPr>
        <b/>
        <sz val="12"/>
        <rFont val="Times New Roman"/>
        <family val="1"/>
        <charset val="186"/>
      </rPr>
      <t>2015.gads</t>
    </r>
    <r>
      <rPr>
        <sz val="12"/>
        <rFont val="Times New Roman"/>
        <family val="1"/>
        <charset val="186"/>
      </rPr>
      <t xml:space="preserve"> -</t>
    </r>
    <r>
      <rPr>
        <sz val="12"/>
        <rFont val="Times New Roman"/>
        <family val="1"/>
        <charset val="186"/>
      </rPr>
      <t xml:space="preserve"> 1.vieta Gaidim Čoderam (Babīte); 2.vieta Gintam Eihenbergam (Jelgavas novads);  3.vieta Mārim Cīrulis (Jelgavas novads).</t>
    </r>
  </si>
  <si>
    <r>
      <rPr>
        <b/>
        <sz val="12"/>
        <rFont val="Times New Roman"/>
        <family val="1"/>
        <charset val="186"/>
      </rPr>
      <t>2017.gads</t>
    </r>
    <r>
      <rPr>
        <sz val="12"/>
        <rFont val="Times New Roman"/>
        <family val="1"/>
        <charset val="186"/>
      </rPr>
      <t xml:space="preserve"> - 1.vieta Eduardam Laukam (Bauska); 2.vieta Mārim Cīrulim (Jelgavas novads); 3.vieta Harijam Dauburam (Ozolnieki).</t>
    </r>
  </si>
  <si>
    <r>
      <rPr>
        <b/>
        <sz val="12"/>
        <rFont val="Times New Roman"/>
        <family val="1"/>
        <charset val="186"/>
      </rPr>
      <t>2018.gads</t>
    </r>
    <r>
      <rPr>
        <sz val="12"/>
        <rFont val="Times New Roman"/>
        <family val="1"/>
        <charset val="186"/>
      </rPr>
      <t xml:space="preserve"> - 1.vieta Oskaram Priedem (Jelgavas novads); 2.vieta Arje ferberam (Olaine); 3.vieta Eduardam Laukam (Bauska).</t>
    </r>
  </si>
  <si>
    <r>
      <rPr>
        <b/>
        <sz val="12"/>
        <rFont val="Times New Roman"/>
        <family val="1"/>
        <charset val="186"/>
      </rPr>
      <t>2019.gads</t>
    </r>
    <r>
      <rPr>
        <sz val="12"/>
        <rFont val="Times New Roman"/>
        <family val="1"/>
        <charset val="186"/>
      </rPr>
      <t xml:space="preserve"> - 1.vieta Egilam Cepurītim (Daugmale); 2.vieta Eduardam Laukam (Bauska); Arje Ferberam (Olaine).</t>
    </r>
  </si>
  <si>
    <r>
      <rPr>
        <b/>
        <sz val="12"/>
        <rFont val="Times New Roman"/>
        <family val="1"/>
        <charset val="186"/>
      </rPr>
      <t>2020.gads</t>
    </r>
    <r>
      <rPr>
        <sz val="12"/>
        <rFont val="Times New Roman"/>
        <family val="1"/>
        <charset val="186"/>
      </rPr>
      <t xml:space="preserve"> - 1.vieta Eduardam Laukam (Bauska); 2.vieta Romānam Ivanovam (Rīga); 3.vieta Cīrulim Mārim (Jelgavas novads).</t>
    </r>
  </si>
  <si>
    <t>Individuālā novusa čempionāta "Sesavas kauss", kopsavilkums,                                                                                                                                                                                                             čempionāta uzvarētāji: 2010. - 2020.gads</t>
  </si>
  <si>
    <r>
      <t>1. posms</t>
    </r>
    <r>
      <rPr>
        <sz val="10"/>
        <rFont val="Times New Roman"/>
        <family val="1"/>
        <charset val="186"/>
      </rPr>
      <t xml:space="preserve"> 08.01.2022.</t>
    </r>
  </si>
  <si>
    <r>
      <t>2. posms</t>
    </r>
    <r>
      <rPr>
        <sz val="10"/>
        <rFont val="Times New Roman"/>
        <family val="1"/>
        <charset val="186"/>
      </rPr>
      <t xml:space="preserve">  22.01.2022.</t>
    </r>
  </si>
  <si>
    <r>
      <t>3. posms</t>
    </r>
    <r>
      <rPr>
        <sz val="10"/>
        <rFont val="Times New Roman"/>
        <family val="1"/>
        <charset val="186"/>
      </rPr>
      <t xml:space="preserve">  05.02.2022.</t>
    </r>
  </si>
  <si>
    <r>
      <t>4. posms</t>
    </r>
    <r>
      <rPr>
        <sz val="10"/>
        <rFont val="Times New Roman"/>
        <family val="1"/>
        <charset val="186"/>
      </rPr>
      <t xml:space="preserve"> 19.02.2022.</t>
    </r>
  </si>
  <si>
    <r>
      <t>5. posms</t>
    </r>
    <r>
      <rPr>
        <sz val="10"/>
        <rFont val="Times New Roman"/>
        <family val="1"/>
        <charset val="186"/>
      </rPr>
      <t xml:space="preserve"> ……..2022.</t>
    </r>
  </si>
  <si>
    <r>
      <t>6. posms</t>
    </r>
    <r>
      <rPr>
        <sz val="10"/>
        <rFont val="Times New Roman"/>
        <family val="1"/>
        <charset val="186"/>
      </rPr>
      <t xml:space="preserve"> …...2022.</t>
    </r>
  </si>
  <si>
    <t>2022.gada 8.janvārī</t>
  </si>
  <si>
    <t>Ogre</t>
  </si>
  <si>
    <t>Lāce Ilze</t>
  </si>
  <si>
    <t>Mironovs Aleksejs</t>
  </si>
  <si>
    <t>Lemkina Silvija</t>
  </si>
  <si>
    <t>Prohorovs Boriss</t>
  </si>
  <si>
    <t>Pelcers Vilnis</t>
  </si>
  <si>
    <t>Jaunpils</t>
  </si>
  <si>
    <t>Butkevičs Edgars</t>
  </si>
  <si>
    <t>Ukstiņš Arvis</t>
  </si>
  <si>
    <t xml:space="preserve">Auce </t>
  </si>
  <si>
    <t>Vaģelis Ēriks</t>
  </si>
  <si>
    <t>Kandava</t>
  </si>
  <si>
    <t>Ābele Dzintars</t>
  </si>
  <si>
    <t>Borisēvičs Anatolijs</t>
  </si>
  <si>
    <t xml:space="preserve">Rīga </t>
  </si>
  <si>
    <t>Borisēvičs Vjačeslavs</t>
  </si>
  <si>
    <t>Žuks Andrejs</t>
  </si>
  <si>
    <t>Individuālais novusa čempionāts "Sesavas kauss 2022" -  1.posms</t>
  </si>
  <si>
    <t>08.01.2022.</t>
  </si>
  <si>
    <t>Buh N</t>
  </si>
  <si>
    <t>Ogres novads</t>
  </si>
  <si>
    <t>Dobeles novads</t>
  </si>
  <si>
    <t xml:space="preserve">       Sacensību tiesnesis:    </t>
  </si>
  <si>
    <t>4.posms</t>
  </si>
  <si>
    <t>Individuālā novusa čempionāta "Sesavas kauss 2022"                                                                     kopsavilkuma tabula</t>
  </si>
  <si>
    <t>Māris Cīrulis (1.kategorija / Jelgavas novads)</t>
  </si>
  <si>
    <t>Sacensību tiesnesis:  Māris Cīrulis (1.kategorija / Jelgavas novads)</t>
  </si>
  <si>
    <r>
      <rPr>
        <b/>
        <sz val="12"/>
        <color rgb="FFFF0000"/>
        <rFont val="Times New Roman"/>
        <family val="1"/>
        <charset val="186"/>
      </rPr>
      <t>2021.gads</t>
    </r>
    <r>
      <rPr>
        <sz val="12"/>
        <color rgb="FFFF0000"/>
        <rFont val="Times New Roman"/>
        <family val="1"/>
        <charset val="186"/>
      </rPr>
      <t xml:space="preserve"> - Sacensības sakarā ar Covid ierobežojumiem atceltas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</si>
</sst>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2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36"/>
      <color theme="1" tint="0.14999847407452621"/>
      <name val="Times New Roman"/>
      <family val="1"/>
      <charset val="186"/>
    </font>
    <font>
      <b/>
      <i/>
      <sz val="2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9"/>
      <color indexed="14"/>
      <name val="Arial"/>
      <family val="2"/>
      <charset val="186"/>
    </font>
    <font>
      <sz val="9"/>
      <name val="Arial"/>
      <family val="2"/>
      <charset val="186"/>
    </font>
    <font>
      <b/>
      <sz val="16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B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3" fillId="8" borderId="4" xfId="0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/>
    <xf numFmtId="0" fontId="11" fillId="2" borderId="0" xfId="0" applyFont="1" applyFill="1"/>
    <xf numFmtId="0" fontId="11" fillId="2" borderId="0" xfId="0" applyFont="1" applyFill="1" applyBorder="1" applyAlignment="1"/>
    <xf numFmtId="0" fontId="1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4" fontId="11" fillId="2" borderId="0" xfId="0" applyNumberFormat="1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left" vertical="center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14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14" fontId="11" fillId="2" borderId="0" xfId="0" applyNumberFormat="1" applyFont="1" applyFill="1" applyAlignment="1">
      <alignment horizontal="left" vertical="center"/>
    </xf>
    <xf numFmtId="0" fontId="11" fillId="9" borderId="2" xfId="0" applyFont="1" applyFill="1" applyBorder="1" applyAlignment="1" applyProtection="1">
      <alignment horizontal="center" vertical="center" textRotation="90" wrapText="1"/>
      <protection hidden="1"/>
    </xf>
    <xf numFmtId="0" fontId="11" fillId="9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4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" fontId="3" fillId="5" borderId="41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>
      <alignment horizontal="center" vertical="center"/>
    </xf>
    <xf numFmtId="0" fontId="0" fillId="2" borderId="0" xfId="0" applyFill="1"/>
    <xf numFmtId="0" fontId="14" fillId="10" borderId="9" xfId="0" applyFont="1" applyFill="1" applyBorder="1" applyAlignment="1">
      <alignment horizontal="right"/>
    </xf>
    <xf numFmtId="0" fontId="14" fillId="10" borderId="7" xfId="0" applyFont="1" applyFill="1" applyBorder="1" applyAlignment="1">
      <alignment horizontal="right"/>
    </xf>
    <xf numFmtId="0" fontId="14" fillId="3" borderId="42" xfId="0" applyFont="1" applyFill="1" applyBorder="1" applyAlignment="1">
      <alignment horizontal="center"/>
    </xf>
    <xf numFmtId="0" fontId="14" fillId="10" borderId="43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1" fontId="14" fillId="3" borderId="7" xfId="0" applyNumberFormat="1" applyFont="1" applyFill="1" applyBorder="1" applyAlignment="1">
      <alignment horizontal="center"/>
    </xf>
    <xf numFmtId="0" fontId="14" fillId="10" borderId="43" xfId="0" applyFont="1" applyFill="1" applyBorder="1" applyAlignment="1">
      <alignment horizontal="right"/>
    </xf>
    <xf numFmtId="0" fontId="14" fillId="10" borderId="42" xfId="0" applyFont="1" applyFill="1" applyBorder="1" applyAlignment="1">
      <alignment horizontal="right"/>
    </xf>
    <xf numFmtId="1" fontId="14" fillId="3" borderId="44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0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 applyProtection="1">
      <alignment horizontal="center" vertical="center"/>
      <protection hidden="1"/>
    </xf>
    <xf numFmtId="0" fontId="17" fillId="10" borderId="16" xfId="0" applyFont="1" applyFill="1" applyBorder="1" applyAlignment="1" applyProtection="1">
      <alignment horizontal="center" vertical="center"/>
      <protection hidden="1"/>
    </xf>
    <xf numFmtId="0" fontId="17" fillId="10" borderId="1" xfId="0" applyFont="1" applyFill="1" applyBorder="1" applyAlignment="1" applyProtection="1">
      <alignment horizontal="center" vertical="center"/>
      <protection hidden="1"/>
    </xf>
    <xf numFmtId="0" fontId="17" fillId="10" borderId="2" xfId="0" applyFont="1" applyFill="1" applyBorder="1" applyAlignment="1" applyProtection="1">
      <alignment horizontal="center" vertical="center"/>
      <protection hidden="1"/>
    </xf>
    <xf numFmtId="0" fontId="17" fillId="10" borderId="3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4" fillId="1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10" borderId="4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vertical="center"/>
    </xf>
    <xf numFmtId="0" fontId="14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left" vertical="center"/>
    </xf>
    <xf numFmtId="0" fontId="22" fillId="7" borderId="21" xfId="0" applyFont="1" applyFill="1" applyBorder="1" applyAlignment="1">
      <alignment horizontal="left" vertical="center"/>
    </xf>
    <xf numFmtId="0" fontId="22" fillId="7" borderId="21" xfId="0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1" fontId="15" fillId="7" borderId="22" xfId="0" applyNumberFormat="1" applyFont="1" applyFill="1" applyBorder="1" applyAlignment="1">
      <alignment horizontal="center" vertical="center" wrapText="1"/>
    </xf>
    <xf numFmtId="1" fontId="23" fillId="7" borderId="21" xfId="0" applyNumberFormat="1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/>
    </xf>
    <xf numFmtId="1" fontId="25" fillId="2" borderId="21" xfId="0" applyNumberFormat="1" applyFont="1" applyFill="1" applyBorder="1" applyAlignment="1">
      <alignment horizontal="center" vertical="center"/>
    </xf>
    <xf numFmtId="1" fontId="15" fillId="2" borderId="21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 wrapText="1"/>
    </xf>
    <xf numFmtId="1" fontId="15" fillId="2" borderId="18" xfId="0" applyNumberFormat="1" applyFont="1" applyFill="1" applyBorder="1" applyAlignment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/>
      <protection hidden="1"/>
    </xf>
    <xf numFmtId="0" fontId="27" fillId="2" borderId="23" xfId="0" applyFont="1" applyFill="1" applyBorder="1" applyAlignment="1" applyProtection="1">
      <alignment horizontal="center" vertical="center"/>
      <protection hidden="1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26" fillId="2" borderId="24" xfId="0" applyFont="1" applyFill="1" applyBorder="1" applyAlignment="1" applyProtection="1">
      <alignment horizontal="center" vertical="center"/>
      <protection hidden="1"/>
    </xf>
    <xf numFmtId="0" fontId="27" fillId="2" borderId="25" xfId="0" applyFont="1" applyFill="1" applyBorder="1" applyAlignment="1" applyProtection="1">
      <alignment horizontal="center" vertical="center"/>
      <protection hidden="1"/>
    </xf>
    <xf numFmtId="0" fontId="26" fillId="2" borderId="26" xfId="0" applyFont="1" applyFill="1" applyBorder="1" applyAlignment="1" applyProtection="1">
      <alignment horizontal="center" vertical="center"/>
      <protection hidden="1"/>
    </xf>
    <xf numFmtId="0" fontId="14" fillId="2" borderId="25" xfId="0" applyFont="1" applyFill="1" applyBorder="1" applyAlignment="1" applyProtection="1">
      <alignment horizontal="center" vertical="center"/>
      <protection hidden="1"/>
    </xf>
    <xf numFmtId="0" fontId="27" fillId="2" borderId="27" xfId="0" applyFont="1" applyFill="1" applyBorder="1" applyAlignment="1" applyProtection="1">
      <alignment horizontal="center" vertical="center"/>
      <protection hidden="1"/>
    </xf>
    <xf numFmtId="0" fontId="26" fillId="2" borderId="20" xfId="0" applyFont="1" applyFill="1" applyBorder="1" applyAlignment="1" applyProtection="1">
      <alignment horizontal="center" vertical="center"/>
      <protection hidden="1"/>
    </xf>
    <xf numFmtId="0" fontId="27" fillId="2" borderId="18" xfId="0" applyFont="1" applyFill="1" applyBorder="1" applyAlignment="1" applyProtection="1">
      <alignment horizontal="center" vertical="center"/>
      <protection hidden="1"/>
    </xf>
    <xf numFmtId="0" fontId="14" fillId="2" borderId="27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center" vertical="center"/>
    </xf>
    <xf numFmtId="1" fontId="22" fillId="2" borderId="40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 wrapText="1"/>
    </xf>
    <xf numFmtId="1" fontId="23" fillId="2" borderId="30" xfId="0" applyNumberFormat="1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/>
    </xf>
    <xf numFmtId="1" fontId="25" fillId="2" borderId="13" xfId="0" applyNumberFormat="1" applyFont="1" applyFill="1" applyBorder="1" applyAlignment="1">
      <alignment horizontal="center" vertical="center"/>
    </xf>
    <xf numFmtId="1" fontId="15" fillId="2" borderId="3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26" fillId="2" borderId="34" xfId="0" applyFont="1" applyFill="1" applyBorder="1" applyAlignment="1" applyProtection="1">
      <alignment horizontal="center" vertical="center"/>
      <protection hidden="1"/>
    </xf>
    <xf numFmtId="0" fontId="27" fillId="2" borderId="35" xfId="0" applyFont="1" applyFill="1" applyBorder="1" applyAlignment="1" applyProtection="1">
      <alignment horizontal="center" vertical="center"/>
      <protection hidden="1"/>
    </xf>
    <xf numFmtId="0" fontId="26" fillId="2" borderId="36" xfId="0" applyFont="1" applyFill="1" applyBorder="1" applyAlignment="1" applyProtection="1">
      <alignment horizontal="center" vertical="center"/>
      <protection hidden="1"/>
    </xf>
    <xf numFmtId="0" fontId="27" fillId="2" borderId="37" xfId="0" applyFont="1" applyFill="1" applyBorder="1" applyAlignment="1" applyProtection="1">
      <alignment horizontal="center" vertical="center"/>
      <protection hidden="1"/>
    </xf>
    <xf numFmtId="0" fontId="14" fillId="2" borderId="37" xfId="0" applyFont="1" applyFill="1" applyBorder="1" applyAlignment="1" applyProtection="1">
      <alignment horizontal="center" vertical="center"/>
      <protection hidden="1"/>
    </xf>
    <xf numFmtId="0" fontId="26" fillId="2" borderId="38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2" fillId="2" borderId="13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center" vertical="center"/>
    </xf>
    <xf numFmtId="1" fontId="25" fillId="2" borderId="40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  <protection hidden="1"/>
    </xf>
    <xf numFmtId="0" fontId="14" fillId="2" borderId="35" xfId="0" applyFont="1" applyFill="1" applyBorder="1" applyAlignment="1" applyProtection="1">
      <alignment horizontal="center" vertical="center"/>
      <protection hidden="1"/>
    </xf>
    <xf numFmtId="0" fontId="14" fillId="11" borderId="15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center" vertical="center"/>
    </xf>
    <xf numFmtId="1" fontId="16" fillId="11" borderId="32" xfId="0" applyNumberFormat="1" applyFont="1" applyFill="1" applyBorder="1" applyAlignment="1">
      <alignment horizontal="center" vertical="center"/>
    </xf>
    <xf numFmtId="1" fontId="22" fillId="11" borderId="40" xfId="0" applyNumberFormat="1" applyFont="1" applyFill="1" applyBorder="1" applyAlignment="1">
      <alignment horizontal="center" vertical="center"/>
    </xf>
    <xf numFmtId="1" fontId="15" fillId="11" borderId="13" xfId="0" applyNumberFormat="1" applyFont="1" applyFill="1" applyBorder="1" applyAlignment="1">
      <alignment horizontal="center" vertical="center" wrapText="1"/>
    </xf>
    <xf numFmtId="1" fontId="23" fillId="11" borderId="30" xfId="0" applyNumberFormat="1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/>
    </xf>
    <xf numFmtId="1" fontId="25" fillId="11" borderId="13" xfId="0" applyNumberFormat="1" applyFont="1" applyFill="1" applyBorder="1" applyAlignment="1">
      <alignment horizontal="center" vertical="center"/>
    </xf>
    <xf numFmtId="1" fontId="15" fillId="11" borderId="33" xfId="0" applyNumberFormat="1" applyFont="1" applyFill="1" applyBorder="1" applyAlignment="1">
      <alignment horizontal="center" vertical="center"/>
    </xf>
    <xf numFmtId="1" fontId="15" fillId="11" borderId="14" xfId="0" applyNumberFormat="1" applyFont="1" applyFill="1" applyBorder="1" applyAlignment="1">
      <alignment horizontal="center" vertical="center" wrapText="1"/>
    </xf>
    <xf numFmtId="1" fontId="25" fillId="2" borderId="30" xfId="0" applyNumberFormat="1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left" vertical="center"/>
    </xf>
    <xf numFmtId="0" fontId="22" fillId="7" borderId="13" xfId="0" applyFont="1" applyFill="1" applyBorder="1" applyAlignment="1">
      <alignment horizontal="left" vertical="center"/>
    </xf>
    <xf numFmtId="0" fontId="22" fillId="7" borderId="13" xfId="0" applyFont="1" applyFill="1" applyBorder="1" applyAlignment="1">
      <alignment horizontal="center" vertical="center"/>
    </xf>
    <xf numFmtId="1" fontId="16" fillId="7" borderId="32" xfId="0" applyNumberFormat="1" applyFont="1" applyFill="1" applyBorder="1" applyAlignment="1">
      <alignment horizontal="center" vertical="center"/>
    </xf>
    <xf numFmtId="1" fontId="22" fillId="7" borderId="40" xfId="0" applyNumberFormat="1" applyFont="1" applyFill="1" applyBorder="1" applyAlignment="1">
      <alignment horizontal="center" vertical="center"/>
    </xf>
    <xf numFmtId="1" fontId="15" fillId="7" borderId="13" xfId="0" applyNumberFormat="1" applyFont="1" applyFill="1" applyBorder="1" applyAlignment="1">
      <alignment horizontal="center" vertical="center" wrapText="1"/>
    </xf>
    <xf numFmtId="1" fontId="23" fillId="7" borderId="30" xfId="0" applyNumberFormat="1" applyFont="1" applyFill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11" borderId="13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1" fontId="15" fillId="7" borderId="14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 wrapText="1"/>
    </xf>
    <xf numFmtId="1" fontId="34" fillId="2" borderId="0" xfId="0" applyNumberFormat="1" applyFont="1" applyFill="1" applyBorder="1" applyAlignment="1">
      <alignment horizontal="center" vertical="center"/>
    </xf>
    <xf numFmtId="1" fontId="35" fillId="2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 wrapText="1"/>
    </xf>
    <xf numFmtId="1" fontId="23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 vertical="center"/>
    </xf>
    <xf numFmtId="1" fontId="3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/>
    <xf numFmtId="0" fontId="11" fillId="2" borderId="8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25" fillId="0" borderId="0" xfId="0" applyFont="1"/>
    <xf numFmtId="0" fontId="40" fillId="2" borderId="0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left" vertical="center" wrapText="1"/>
    </xf>
  </cellXfs>
  <cellStyles count="1">
    <cellStyle name="Parasts" xfId="0" builtinId="0"/>
  </cellStyles>
  <dxfs count="9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 patternType="gray125"/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 patternType="gray125"/>
      </fill>
    </dxf>
    <dxf>
      <fill>
        <patternFill patternType="gray125"/>
      </fill>
    </dxf>
    <dxf>
      <font>
        <color rgb="FFFFFFCC"/>
      </font>
    </dxf>
  </dxfs>
  <tableStyles count="0" defaultTableStyle="TableStyleMedium2" defaultPivotStyle="PivotStyleLight16"/>
  <colors>
    <mruColors>
      <color rgb="FFFFFFEB"/>
      <color rgb="FFFFFFCC"/>
      <color rgb="FFFFE7FF"/>
      <color rgb="FFFFCCFF"/>
      <color rgb="FF66FFFF"/>
      <color rgb="FFFF99FF"/>
      <color rgb="FF3AF707"/>
      <color rgb="FFFFFF99"/>
      <color rgb="FF33CCFF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19050</xdr:rowOff>
    </xdr:from>
    <xdr:to>
      <xdr:col>13</xdr:col>
      <xdr:colOff>228600</xdr:colOff>
      <xdr:row>0</xdr:row>
      <xdr:rowOff>1143000</xdr:rowOff>
    </xdr:to>
    <xdr:pic>
      <xdr:nvPicPr>
        <xdr:cNvPr id="3" name="Picture 2" descr="F:\-=DOKUMENTI=-\3. Boss Noliktava\Darbvirsma\Tveršana.JPG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050"/>
          <a:ext cx="1200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96"/>
  <sheetViews>
    <sheetView tabSelected="1" workbookViewId="0">
      <selection activeCell="D53" sqref="D53"/>
    </sheetView>
  </sheetViews>
  <sheetFormatPr defaultRowHeight="13.2" x14ac:dyDescent="0.25"/>
  <cols>
    <col min="1" max="1" width="3.88671875" customWidth="1"/>
    <col min="2" max="2" width="18.6640625" customWidth="1"/>
    <col min="3" max="3" width="14.33203125" customWidth="1"/>
    <col min="4" max="4" width="5.6640625" customWidth="1"/>
    <col min="5" max="6" width="5.33203125" hidden="1" customWidth="1"/>
    <col min="7" max="8" width="5.33203125" customWidth="1"/>
    <col min="9" max="9" width="4.33203125" customWidth="1"/>
    <col min="10" max="11" width="3.6640625" customWidth="1"/>
    <col min="12" max="14" width="5.6640625" customWidth="1"/>
    <col min="15" max="36" width="3.44140625" customWidth="1"/>
    <col min="37" max="37" width="2.6640625" customWidth="1"/>
    <col min="38" max="38" width="2.5546875" customWidth="1"/>
    <col min="39" max="39" width="2.6640625" customWidth="1"/>
    <col min="40" max="50" width="4.77734375" customWidth="1"/>
    <col min="51" max="51" width="2.6640625" customWidth="1"/>
    <col min="52" max="62" width="4.6640625" customWidth="1"/>
    <col min="63" max="63" width="6.6640625" customWidth="1"/>
    <col min="64" max="65" width="7.44140625" customWidth="1"/>
    <col min="66" max="66" width="7.6640625" customWidth="1"/>
    <col min="257" max="257" width="3.88671875" customWidth="1"/>
    <col min="258" max="258" width="18.6640625" customWidth="1"/>
    <col min="259" max="259" width="14.33203125" customWidth="1"/>
    <col min="260" max="260" width="5.6640625" customWidth="1"/>
    <col min="261" max="262" width="0" hidden="1" customWidth="1"/>
    <col min="263" max="264" width="5.33203125" customWidth="1"/>
    <col min="265" max="265" width="4.33203125" customWidth="1"/>
    <col min="266" max="267" width="3.6640625" customWidth="1"/>
    <col min="268" max="270" width="5.6640625" customWidth="1"/>
    <col min="271" max="292" width="3.44140625" customWidth="1"/>
    <col min="293" max="293" width="2.6640625" customWidth="1"/>
    <col min="294" max="294" width="2.5546875" customWidth="1"/>
    <col min="295" max="295" width="2.6640625" customWidth="1"/>
    <col min="296" max="306" width="4.77734375" customWidth="1"/>
    <col min="307" max="307" width="2.6640625" customWidth="1"/>
    <col min="308" max="318" width="4.6640625" customWidth="1"/>
    <col min="319" max="319" width="6.6640625" customWidth="1"/>
    <col min="320" max="321" width="7.44140625" customWidth="1"/>
    <col min="322" max="322" width="7.6640625" customWidth="1"/>
    <col min="513" max="513" width="3.88671875" customWidth="1"/>
    <col min="514" max="514" width="18.6640625" customWidth="1"/>
    <col min="515" max="515" width="14.33203125" customWidth="1"/>
    <col min="516" max="516" width="5.6640625" customWidth="1"/>
    <col min="517" max="518" width="0" hidden="1" customWidth="1"/>
    <col min="519" max="520" width="5.33203125" customWidth="1"/>
    <col min="521" max="521" width="4.33203125" customWidth="1"/>
    <col min="522" max="523" width="3.6640625" customWidth="1"/>
    <col min="524" max="526" width="5.6640625" customWidth="1"/>
    <col min="527" max="548" width="3.44140625" customWidth="1"/>
    <col min="549" max="549" width="2.6640625" customWidth="1"/>
    <col min="550" max="550" width="2.5546875" customWidth="1"/>
    <col min="551" max="551" width="2.6640625" customWidth="1"/>
    <col min="552" max="562" width="4.77734375" customWidth="1"/>
    <col min="563" max="563" width="2.6640625" customWidth="1"/>
    <col min="564" max="574" width="4.6640625" customWidth="1"/>
    <col min="575" max="575" width="6.6640625" customWidth="1"/>
    <col min="576" max="577" width="7.44140625" customWidth="1"/>
    <col min="578" max="578" width="7.6640625" customWidth="1"/>
    <col min="769" max="769" width="3.88671875" customWidth="1"/>
    <col min="770" max="770" width="18.6640625" customWidth="1"/>
    <col min="771" max="771" width="14.33203125" customWidth="1"/>
    <col min="772" max="772" width="5.6640625" customWidth="1"/>
    <col min="773" max="774" width="0" hidden="1" customWidth="1"/>
    <col min="775" max="776" width="5.33203125" customWidth="1"/>
    <col min="777" max="777" width="4.33203125" customWidth="1"/>
    <col min="778" max="779" width="3.6640625" customWidth="1"/>
    <col min="780" max="782" width="5.6640625" customWidth="1"/>
    <col min="783" max="804" width="3.44140625" customWidth="1"/>
    <col min="805" max="805" width="2.6640625" customWidth="1"/>
    <col min="806" max="806" width="2.5546875" customWidth="1"/>
    <col min="807" max="807" width="2.6640625" customWidth="1"/>
    <col min="808" max="818" width="4.77734375" customWidth="1"/>
    <col min="819" max="819" width="2.6640625" customWidth="1"/>
    <col min="820" max="830" width="4.6640625" customWidth="1"/>
    <col min="831" max="831" width="6.6640625" customWidth="1"/>
    <col min="832" max="833" width="7.44140625" customWidth="1"/>
    <col min="834" max="834" width="7.6640625" customWidth="1"/>
    <col min="1025" max="1025" width="3.88671875" customWidth="1"/>
    <col min="1026" max="1026" width="18.6640625" customWidth="1"/>
    <col min="1027" max="1027" width="14.33203125" customWidth="1"/>
    <col min="1028" max="1028" width="5.6640625" customWidth="1"/>
    <col min="1029" max="1030" width="0" hidden="1" customWidth="1"/>
    <col min="1031" max="1032" width="5.33203125" customWidth="1"/>
    <col min="1033" max="1033" width="4.33203125" customWidth="1"/>
    <col min="1034" max="1035" width="3.6640625" customWidth="1"/>
    <col min="1036" max="1038" width="5.6640625" customWidth="1"/>
    <col min="1039" max="1060" width="3.44140625" customWidth="1"/>
    <col min="1061" max="1061" width="2.6640625" customWidth="1"/>
    <col min="1062" max="1062" width="2.5546875" customWidth="1"/>
    <col min="1063" max="1063" width="2.6640625" customWidth="1"/>
    <col min="1064" max="1074" width="4.77734375" customWidth="1"/>
    <col min="1075" max="1075" width="2.6640625" customWidth="1"/>
    <col min="1076" max="1086" width="4.6640625" customWidth="1"/>
    <col min="1087" max="1087" width="6.6640625" customWidth="1"/>
    <col min="1088" max="1089" width="7.44140625" customWidth="1"/>
    <col min="1090" max="1090" width="7.6640625" customWidth="1"/>
    <col min="1281" max="1281" width="3.88671875" customWidth="1"/>
    <col min="1282" max="1282" width="18.6640625" customWidth="1"/>
    <col min="1283" max="1283" width="14.33203125" customWidth="1"/>
    <col min="1284" max="1284" width="5.6640625" customWidth="1"/>
    <col min="1285" max="1286" width="0" hidden="1" customWidth="1"/>
    <col min="1287" max="1288" width="5.33203125" customWidth="1"/>
    <col min="1289" max="1289" width="4.33203125" customWidth="1"/>
    <col min="1290" max="1291" width="3.6640625" customWidth="1"/>
    <col min="1292" max="1294" width="5.6640625" customWidth="1"/>
    <col min="1295" max="1316" width="3.44140625" customWidth="1"/>
    <col min="1317" max="1317" width="2.6640625" customWidth="1"/>
    <col min="1318" max="1318" width="2.5546875" customWidth="1"/>
    <col min="1319" max="1319" width="2.6640625" customWidth="1"/>
    <col min="1320" max="1330" width="4.77734375" customWidth="1"/>
    <col min="1331" max="1331" width="2.6640625" customWidth="1"/>
    <col min="1332" max="1342" width="4.6640625" customWidth="1"/>
    <col min="1343" max="1343" width="6.6640625" customWidth="1"/>
    <col min="1344" max="1345" width="7.44140625" customWidth="1"/>
    <col min="1346" max="1346" width="7.6640625" customWidth="1"/>
    <col min="1537" max="1537" width="3.88671875" customWidth="1"/>
    <col min="1538" max="1538" width="18.6640625" customWidth="1"/>
    <col min="1539" max="1539" width="14.33203125" customWidth="1"/>
    <col min="1540" max="1540" width="5.6640625" customWidth="1"/>
    <col min="1541" max="1542" width="0" hidden="1" customWidth="1"/>
    <col min="1543" max="1544" width="5.33203125" customWidth="1"/>
    <col min="1545" max="1545" width="4.33203125" customWidth="1"/>
    <col min="1546" max="1547" width="3.6640625" customWidth="1"/>
    <col min="1548" max="1550" width="5.6640625" customWidth="1"/>
    <col min="1551" max="1572" width="3.44140625" customWidth="1"/>
    <col min="1573" max="1573" width="2.6640625" customWidth="1"/>
    <col min="1574" max="1574" width="2.5546875" customWidth="1"/>
    <col min="1575" max="1575" width="2.6640625" customWidth="1"/>
    <col min="1576" max="1586" width="4.77734375" customWidth="1"/>
    <col min="1587" max="1587" width="2.6640625" customWidth="1"/>
    <col min="1588" max="1598" width="4.6640625" customWidth="1"/>
    <col min="1599" max="1599" width="6.6640625" customWidth="1"/>
    <col min="1600" max="1601" width="7.44140625" customWidth="1"/>
    <col min="1602" max="1602" width="7.6640625" customWidth="1"/>
    <col min="1793" max="1793" width="3.88671875" customWidth="1"/>
    <col min="1794" max="1794" width="18.6640625" customWidth="1"/>
    <col min="1795" max="1795" width="14.33203125" customWidth="1"/>
    <col min="1796" max="1796" width="5.6640625" customWidth="1"/>
    <col min="1797" max="1798" width="0" hidden="1" customWidth="1"/>
    <col min="1799" max="1800" width="5.33203125" customWidth="1"/>
    <col min="1801" max="1801" width="4.33203125" customWidth="1"/>
    <col min="1802" max="1803" width="3.6640625" customWidth="1"/>
    <col min="1804" max="1806" width="5.6640625" customWidth="1"/>
    <col min="1807" max="1828" width="3.44140625" customWidth="1"/>
    <col min="1829" max="1829" width="2.6640625" customWidth="1"/>
    <col min="1830" max="1830" width="2.5546875" customWidth="1"/>
    <col min="1831" max="1831" width="2.6640625" customWidth="1"/>
    <col min="1832" max="1842" width="4.77734375" customWidth="1"/>
    <col min="1843" max="1843" width="2.6640625" customWidth="1"/>
    <col min="1844" max="1854" width="4.6640625" customWidth="1"/>
    <col min="1855" max="1855" width="6.6640625" customWidth="1"/>
    <col min="1856" max="1857" width="7.44140625" customWidth="1"/>
    <col min="1858" max="1858" width="7.6640625" customWidth="1"/>
    <col min="2049" max="2049" width="3.88671875" customWidth="1"/>
    <col min="2050" max="2050" width="18.6640625" customWidth="1"/>
    <col min="2051" max="2051" width="14.33203125" customWidth="1"/>
    <col min="2052" max="2052" width="5.6640625" customWidth="1"/>
    <col min="2053" max="2054" width="0" hidden="1" customWidth="1"/>
    <col min="2055" max="2056" width="5.33203125" customWidth="1"/>
    <col min="2057" max="2057" width="4.33203125" customWidth="1"/>
    <col min="2058" max="2059" width="3.6640625" customWidth="1"/>
    <col min="2060" max="2062" width="5.6640625" customWidth="1"/>
    <col min="2063" max="2084" width="3.44140625" customWidth="1"/>
    <col min="2085" max="2085" width="2.6640625" customWidth="1"/>
    <col min="2086" max="2086" width="2.5546875" customWidth="1"/>
    <col min="2087" max="2087" width="2.6640625" customWidth="1"/>
    <col min="2088" max="2098" width="4.77734375" customWidth="1"/>
    <col min="2099" max="2099" width="2.6640625" customWidth="1"/>
    <col min="2100" max="2110" width="4.6640625" customWidth="1"/>
    <col min="2111" max="2111" width="6.6640625" customWidth="1"/>
    <col min="2112" max="2113" width="7.44140625" customWidth="1"/>
    <col min="2114" max="2114" width="7.6640625" customWidth="1"/>
    <col min="2305" max="2305" width="3.88671875" customWidth="1"/>
    <col min="2306" max="2306" width="18.6640625" customWidth="1"/>
    <col min="2307" max="2307" width="14.33203125" customWidth="1"/>
    <col min="2308" max="2308" width="5.6640625" customWidth="1"/>
    <col min="2309" max="2310" width="0" hidden="1" customWidth="1"/>
    <col min="2311" max="2312" width="5.33203125" customWidth="1"/>
    <col min="2313" max="2313" width="4.33203125" customWidth="1"/>
    <col min="2314" max="2315" width="3.6640625" customWidth="1"/>
    <col min="2316" max="2318" width="5.6640625" customWidth="1"/>
    <col min="2319" max="2340" width="3.44140625" customWidth="1"/>
    <col min="2341" max="2341" width="2.6640625" customWidth="1"/>
    <col min="2342" max="2342" width="2.5546875" customWidth="1"/>
    <col min="2343" max="2343" width="2.6640625" customWidth="1"/>
    <col min="2344" max="2354" width="4.77734375" customWidth="1"/>
    <col min="2355" max="2355" width="2.6640625" customWidth="1"/>
    <col min="2356" max="2366" width="4.6640625" customWidth="1"/>
    <col min="2367" max="2367" width="6.6640625" customWidth="1"/>
    <col min="2368" max="2369" width="7.44140625" customWidth="1"/>
    <col min="2370" max="2370" width="7.6640625" customWidth="1"/>
    <col min="2561" max="2561" width="3.88671875" customWidth="1"/>
    <col min="2562" max="2562" width="18.6640625" customWidth="1"/>
    <col min="2563" max="2563" width="14.33203125" customWidth="1"/>
    <col min="2564" max="2564" width="5.6640625" customWidth="1"/>
    <col min="2565" max="2566" width="0" hidden="1" customWidth="1"/>
    <col min="2567" max="2568" width="5.33203125" customWidth="1"/>
    <col min="2569" max="2569" width="4.33203125" customWidth="1"/>
    <col min="2570" max="2571" width="3.6640625" customWidth="1"/>
    <col min="2572" max="2574" width="5.6640625" customWidth="1"/>
    <col min="2575" max="2596" width="3.44140625" customWidth="1"/>
    <col min="2597" max="2597" width="2.6640625" customWidth="1"/>
    <col min="2598" max="2598" width="2.5546875" customWidth="1"/>
    <col min="2599" max="2599" width="2.6640625" customWidth="1"/>
    <col min="2600" max="2610" width="4.77734375" customWidth="1"/>
    <col min="2611" max="2611" width="2.6640625" customWidth="1"/>
    <col min="2612" max="2622" width="4.6640625" customWidth="1"/>
    <col min="2623" max="2623" width="6.6640625" customWidth="1"/>
    <col min="2624" max="2625" width="7.44140625" customWidth="1"/>
    <col min="2626" max="2626" width="7.6640625" customWidth="1"/>
    <col min="2817" max="2817" width="3.88671875" customWidth="1"/>
    <col min="2818" max="2818" width="18.6640625" customWidth="1"/>
    <col min="2819" max="2819" width="14.33203125" customWidth="1"/>
    <col min="2820" max="2820" width="5.6640625" customWidth="1"/>
    <col min="2821" max="2822" width="0" hidden="1" customWidth="1"/>
    <col min="2823" max="2824" width="5.33203125" customWidth="1"/>
    <col min="2825" max="2825" width="4.33203125" customWidth="1"/>
    <col min="2826" max="2827" width="3.6640625" customWidth="1"/>
    <col min="2828" max="2830" width="5.6640625" customWidth="1"/>
    <col min="2831" max="2852" width="3.44140625" customWidth="1"/>
    <col min="2853" max="2853" width="2.6640625" customWidth="1"/>
    <col min="2854" max="2854" width="2.5546875" customWidth="1"/>
    <col min="2855" max="2855" width="2.6640625" customWidth="1"/>
    <col min="2856" max="2866" width="4.77734375" customWidth="1"/>
    <col min="2867" max="2867" width="2.6640625" customWidth="1"/>
    <col min="2868" max="2878" width="4.6640625" customWidth="1"/>
    <col min="2879" max="2879" width="6.6640625" customWidth="1"/>
    <col min="2880" max="2881" width="7.44140625" customWidth="1"/>
    <col min="2882" max="2882" width="7.6640625" customWidth="1"/>
    <col min="3073" max="3073" width="3.88671875" customWidth="1"/>
    <col min="3074" max="3074" width="18.6640625" customWidth="1"/>
    <col min="3075" max="3075" width="14.33203125" customWidth="1"/>
    <col min="3076" max="3076" width="5.6640625" customWidth="1"/>
    <col min="3077" max="3078" width="0" hidden="1" customWidth="1"/>
    <col min="3079" max="3080" width="5.33203125" customWidth="1"/>
    <col min="3081" max="3081" width="4.33203125" customWidth="1"/>
    <col min="3082" max="3083" width="3.6640625" customWidth="1"/>
    <col min="3084" max="3086" width="5.6640625" customWidth="1"/>
    <col min="3087" max="3108" width="3.44140625" customWidth="1"/>
    <col min="3109" max="3109" width="2.6640625" customWidth="1"/>
    <col min="3110" max="3110" width="2.5546875" customWidth="1"/>
    <col min="3111" max="3111" width="2.6640625" customWidth="1"/>
    <col min="3112" max="3122" width="4.77734375" customWidth="1"/>
    <col min="3123" max="3123" width="2.6640625" customWidth="1"/>
    <col min="3124" max="3134" width="4.6640625" customWidth="1"/>
    <col min="3135" max="3135" width="6.6640625" customWidth="1"/>
    <col min="3136" max="3137" width="7.44140625" customWidth="1"/>
    <col min="3138" max="3138" width="7.6640625" customWidth="1"/>
    <col min="3329" max="3329" width="3.88671875" customWidth="1"/>
    <col min="3330" max="3330" width="18.6640625" customWidth="1"/>
    <col min="3331" max="3331" width="14.33203125" customWidth="1"/>
    <col min="3332" max="3332" width="5.6640625" customWidth="1"/>
    <col min="3333" max="3334" width="0" hidden="1" customWidth="1"/>
    <col min="3335" max="3336" width="5.33203125" customWidth="1"/>
    <col min="3337" max="3337" width="4.33203125" customWidth="1"/>
    <col min="3338" max="3339" width="3.6640625" customWidth="1"/>
    <col min="3340" max="3342" width="5.6640625" customWidth="1"/>
    <col min="3343" max="3364" width="3.44140625" customWidth="1"/>
    <col min="3365" max="3365" width="2.6640625" customWidth="1"/>
    <col min="3366" max="3366" width="2.5546875" customWidth="1"/>
    <col min="3367" max="3367" width="2.6640625" customWidth="1"/>
    <col min="3368" max="3378" width="4.77734375" customWidth="1"/>
    <col min="3379" max="3379" width="2.6640625" customWidth="1"/>
    <col min="3380" max="3390" width="4.6640625" customWidth="1"/>
    <col min="3391" max="3391" width="6.6640625" customWidth="1"/>
    <col min="3392" max="3393" width="7.44140625" customWidth="1"/>
    <col min="3394" max="3394" width="7.6640625" customWidth="1"/>
    <col min="3585" max="3585" width="3.88671875" customWidth="1"/>
    <col min="3586" max="3586" width="18.6640625" customWidth="1"/>
    <col min="3587" max="3587" width="14.33203125" customWidth="1"/>
    <col min="3588" max="3588" width="5.6640625" customWidth="1"/>
    <col min="3589" max="3590" width="0" hidden="1" customWidth="1"/>
    <col min="3591" max="3592" width="5.33203125" customWidth="1"/>
    <col min="3593" max="3593" width="4.33203125" customWidth="1"/>
    <col min="3594" max="3595" width="3.6640625" customWidth="1"/>
    <col min="3596" max="3598" width="5.6640625" customWidth="1"/>
    <col min="3599" max="3620" width="3.44140625" customWidth="1"/>
    <col min="3621" max="3621" width="2.6640625" customWidth="1"/>
    <col min="3622" max="3622" width="2.5546875" customWidth="1"/>
    <col min="3623" max="3623" width="2.6640625" customWidth="1"/>
    <col min="3624" max="3634" width="4.77734375" customWidth="1"/>
    <col min="3635" max="3635" width="2.6640625" customWidth="1"/>
    <col min="3636" max="3646" width="4.6640625" customWidth="1"/>
    <col min="3647" max="3647" width="6.6640625" customWidth="1"/>
    <col min="3648" max="3649" width="7.44140625" customWidth="1"/>
    <col min="3650" max="3650" width="7.6640625" customWidth="1"/>
    <col min="3841" max="3841" width="3.88671875" customWidth="1"/>
    <col min="3842" max="3842" width="18.6640625" customWidth="1"/>
    <col min="3843" max="3843" width="14.33203125" customWidth="1"/>
    <col min="3844" max="3844" width="5.6640625" customWidth="1"/>
    <col min="3845" max="3846" width="0" hidden="1" customWidth="1"/>
    <col min="3847" max="3848" width="5.33203125" customWidth="1"/>
    <col min="3849" max="3849" width="4.33203125" customWidth="1"/>
    <col min="3850" max="3851" width="3.6640625" customWidth="1"/>
    <col min="3852" max="3854" width="5.6640625" customWidth="1"/>
    <col min="3855" max="3876" width="3.44140625" customWidth="1"/>
    <col min="3877" max="3877" width="2.6640625" customWidth="1"/>
    <col min="3878" max="3878" width="2.5546875" customWidth="1"/>
    <col min="3879" max="3879" width="2.6640625" customWidth="1"/>
    <col min="3880" max="3890" width="4.77734375" customWidth="1"/>
    <col min="3891" max="3891" width="2.6640625" customWidth="1"/>
    <col min="3892" max="3902" width="4.6640625" customWidth="1"/>
    <col min="3903" max="3903" width="6.6640625" customWidth="1"/>
    <col min="3904" max="3905" width="7.44140625" customWidth="1"/>
    <col min="3906" max="3906" width="7.6640625" customWidth="1"/>
    <col min="4097" max="4097" width="3.88671875" customWidth="1"/>
    <col min="4098" max="4098" width="18.6640625" customWidth="1"/>
    <col min="4099" max="4099" width="14.33203125" customWidth="1"/>
    <col min="4100" max="4100" width="5.6640625" customWidth="1"/>
    <col min="4101" max="4102" width="0" hidden="1" customWidth="1"/>
    <col min="4103" max="4104" width="5.33203125" customWidth="1"/>
    <col min="4105" max="4105" width="4.33203125" customWidth="1"/>
    <col min="4106" max="4107" width="3.6640625" customWidth="1"/>
    <col min="4108" max="4110" width="5.6640625" customWidth="1"/>
    <col min="4111" max="4132" width="3.44140625" customWidth="1"/>
    <col min="4133" max="4133" width="2.6640625" customWidth="1"/>
    <col min="4134" max="4134" width="2.5546875" customWidth="1"/>
    <col min="4135" max="4135" width="2.6640625" customWidth="1"/>
    <col min="4136" max="4146" width="4.77734375" customWidth="1"/>
    <col min="4147" max="4147" width="2.6640625" customWidth="1"/>
    <col min="4148" max="4158" width="4.6640625" customWidth="1"/>
    <col min="4159" max="4159" width="6.6640625" customWidth="1"/>
    <col min="4160" max="4161" width="7.44140625" customWidth="1"/>
    <col min="4162" max="4162" width="7.6640625" customWidth="1"/>
    <col min="4353" max="4353" width="3.88671875" customWidth="1"/>
    <col min="4354" max="4354" width="18.6640625" customWidth="1"/>
    <col min="4355" max="4355" width="14.33203125" customWidth="1"/>
    <col min="4356" max="4356" width="5.6640625" customWidth="1"/>
    <col min="4357" max="4358" width="0" hidden="1" customWidth="1"/>
    <col min="4359" max="4360" width="5.33203125" customWidth="1"/>
    <col min="4361" max="4361" width="4.33203125" customWidth="1"/>
    <col min="4362" max="4363" width="3.6640625" customWidth="1"/>
    <col min="4364" max="4366" width="5.6640625" customWidth="1"/>
    <col min="4367" max="4388" width="3.44140625" customWidth="1"/>
    <col min="4389" max="4389" width="2.6640625" customWidth="1"/>
    <col min="4390" max="4390" width="2.5546875" customWidth="1"/>
    <col min="4391" max="4391" width="2.6640625" customWidth="1"/>
    <col min="4392" max="4402" width="4.77734375" customWidth="1"/>
    <col min="4403" max="4403" width="2.6640625" customWidth="1"/>
    <col min="4404" max="4414" width="4.6640625" customWidth="1"/>
    <col min="4415" max="4415" width="6.6640625" customWidth="1"/>
    <col min="4416" max="4417" width="7.44140625" customWidth="1"/>
    <col min="4418" max="4418" width="7.6640625" customWidth="1"/>
    <col min="4609" max="4609" width="3.88671875" customWidth="1"/>
    <col min="4610" max="4610" width="18.6640625" customWidth="1"/>
    <col min="4611" max="4611" width="14.33203125" customWidth="1"/>
    <col min="4612" max="4612" width="5.6640625" customWidth="1"/>
    <col min="4613" max="4614" width="0" hidden="1" customWidth="1"/>
    <col min="4615" max="4616" width="5.33203125" customWidth="1"/>
    <col min="4617" max="4617" width="4.33203125" customWidth="1"/>
    <col min="4618" max="4619" width="3.6640625" customWidth="1"/>
    <col min="4620" max="4622" width="5.6640625" customWidth="1"/>
    <col min="4623" max="4644" width="3.44140625" customWidth="1"/>
    <col min="4645" max="4645" width="2.6640625" customWidth="1"/>
    <col min="4646" max="4646" width="2.5546875" customWidth="1"/>
    <col min="4647" max="4647" width="2.6640625" customWidth="1"/>
    <col min="4648" max="4658" width="4.77734375" customWidth="1"/>
    <col min="4659" max="4659" width="2.6640625" customWidth="1"/>
    <col min="4660" max="4670" width="4.6640625" customWidth="1"/>
    <col min="4671" max="4671" width="6.6640625" customWidth="1"/>
    <col min="4672" max="4673" width="7.44140625" customWidth="1"/>
    <col min="4674" max="4674" width="7.6640625" customWidth="1"/>
    <col min="4865" max="4865" width="3.88671875" customWidth="1"/>
    <col min="4866" max="4866" width="18.6640625" customWidth="1"/>
    <col min="4867" max="4867" width="14.33203125" customWidth="1"/>
    <col min="4868" max="4868" width="5.6640625" customWidth="1"/>
    <col min="4869" max="4870" width="0" hidden="1" customWidth="1"/>
    <col min="4871" max="4872" width="5.33203125" customWidth="1"/>
    <col min="4873" max="4873" width="4.33203125" customWidth="1"/>
    <col min="4874" max="4875" width="3.6640625" customWidth="1"/>
    <col min="4876" max="4878" width="5.6640625" customWidth="1"/>
    <col min="4879" max="4900" width="3.44140625" customWidth="1"/>
    <col min="4901" max="4901" width="2.6640625" customWidth="1"/>
    <col min="4902" max="4902" width="2.5546875" customWidth="1"/>
    <col min="4903" max="4903" width="2.6640625" customWidth="1"/>
    <col min="4904" max="4914" width="4.77734375" customWidth="1"/>
    <col min="4915" max="4915" width="2.6640625" customWidth="1"/>
    <col min="4916" max="4926" width="4.6640625" customWidth="1"/>
    <col min="4927" max="4927" width="6.6640625" customWidth="1"/>
    <col min="4928" max="4929" width="7.44140625" customWidth="1"/>
    <col min="4930" max="4930" width="7.6640625" customWidth="1"/>
    <col min="5121" max="5121" width="3.88671875" customWidth="1"/>
    <col min="5122" max="5122" width="18.6640625" customWidth="1"/>
    <col min="5123" max="5123" width="14.33203125" customWidth="1"/>
    <col min="5124" max="5124" width="5.6640625" customWidth="1"/>
    <col min="5125" max="5126" width="0" hidden="1" customWidth="1"/>
    <col min="5127" max="5128" width="5.33203125" customWidth="1"/>
    <col min="5129" max="5129" width="4.33203125" customWidth="1"/>
    <col min="5130" max="5131" width="3.6640625" customWidth="1"/>
    <col min="5132" max="5134" width="5.6640625" customWidth="1"/>
    <col min="5135" max="5156" width="3.44140625" customWidth="1"/>
    <col min="5157" max="5157" width="2.6640625" customWidth="1"/>
    <col min="5158" max="5158" width="2.5546875" customWidth="1"/>
    <col min="5159" max="5159" width="2.6640625" customWidth="1"/>
    <col min="5160" max="5170" width="4.77734375" customWidth="1"/>
    <col min="5171" max="5171" width="2.6640625" customWidth="1"/>
    <col min="5172" max="5182" width="4.6640625" customWidth="1"/>
    <col min="5183" max="5183" width="6.6640625" customWidth="1"/>
    <col min="5184" max="5185" width="7.44140625" customWidth="1"/>
    <col min="5186" max="5186" width="7.6640625" customWidth="1"/>
    <col min="5377" max="5377" width="3.88671875" customWidth="1"/>
    <col min="5378" max="5378" width="18.6640625" customWidth="1"/>
    <col min="5379" max="5379" width="14.33203125" customWidth="1"/>
    <col min="5380" max="5380" width="5.6640625" customWidth="1"/>
    <col min="5381" max="5382" width="0" hidden="1" customWidth="1"/>
    <col min="5383" max="5384" width="5.33203125" customWidth="1"/>
    <col min="5385" max="5385" width="4.33203125" customWidth="1"/>
    <col min="5386" max="5387" width="3.6640625" customWidth="1"/>
    <col min="5388" max="5390" width="5.6640625" customWidth="1"/>
    <col min="5391" max="5412" width="3.44140625" customWidth="1"/>
    <col min="5413" max="5413" width="2.6640625" customWidth="1"/>
    <col min="5414" max="5414" width="2.5546875" customWidth="1"/>
    <col min="5415" max="5415" width="2.6640625" customWidth="1"/>
    <col min="5416" max="5426" width="4.77734375" customWidth="1"/>
    <col min="5427" max="5427" width="2.6640625" customWidth="1"/>
    <col min="5428" max="5438" width="4.6640625" customWidth="1"/>
    <col min="5439" max="5439" width="6.6640625" customWidth="1"/>
    <col min="5440" max="5441" width="7.44140625" customWidth="1"/>
    <col min="5442" max="5442" width="7.6640625" customWidth="1"/>
    <col min="5633" max="5633" width="3.88671875" customWidth="1"/>
    <col min="5634" max="5634" width="18.6640625" customWidth="1"/>
    <col min="5635" max="5635" width="14.33203125" customWidth="1"/>
    <col min="5636" max="5636" width="5.6640625" customWidth="1"/>
    <col min="5637" max="5638" width="0" hidden="1" customWidth="1"/>
    <col min="5639" max="5640" width="5.33203125" customWidth="1"/>
    <col min="5641" max="5641" width="4.33203125" customWidth="1"/>
    <col min="5642" max="5643" width="3.6640625" customWidth="1"/>
    <col min="5644" max="5646" width="5.6640625" customWidth="1"/>
    <col min="5647" max="5668" width="3.44140625" customWidth="1"/>
    <col min="5669" max="5669" width="2.6640625" customWidth="1"/>
    <col min="5670" max="5670" width="2.5546875" customWidth="1"/>
    <col min="5671" max="5671" width="2.6640625" customWidth="1"/>
    <col min="5672" max="5682" width="4.77734375" customWidth="1"/>
    <col min="5683" max="5683" width="2.6640625" customWidth="1"/>
    <col min="5684" max="5694" width="4.6640625" customWidth="1"/>
    <col min="5695" max="5695" width="6.6640625" customWidth="1"/>
    <col min="5696" max="5697" width="7.44140625" customWidth="1"/>
    <col min="5698" max="5698" width="7.6640625" customWidth="1"/>
    <col min="5889" max="5889" width="3.88671875" customWidth="1"/>
    <col min="5890" max="5890" width="18.6640625" customWidth="1"/>
    <col min="5891" max="5891" width="14.33203125" customWidth="1"/>
    <col min="5892" max="5892" width="5.6640625" customWidth="1"/>
    <col min="5893" max="5894" width="0" hidden="1" customWidth="1"/>
    <col min="5895" max="5896" width="5.33203125" customWidth="1"/>
    <col min="5897" max="5897" width="4.33203125" customWidth="1"/>
    <col min="5898" max="5899" width="3.6640625" customWidth="1"/>
    <col min="5900" max="5902" width="5.6640625" customWidth="1"/>
    <col min="5903" max="5924" width="3.44140625" customWidth="1"/>
    <col min="5925" max="5925" width="2.6640625" customWidth="1"/>
    <col min="5926" max="5926" width="2.5546875" customWidth="1"/>
    <col min="5927" max="5927" width="2.6640625" customWidth="1"/>
    <col min="5928" max="5938" width="4.77734375" customWidth="1"/>
    <col min="5939" max="5939" width="2.6640625" customWidth="1"/>
    <col min="5940" max="5950" width="4.6640625" customWidth="1"/>
    <col min="5951" max="5951" width="6.6640625" customWidth="1"/>
    <col min="5952" max="5953" width="7.44140625" customWidth="1"/>
    <col min="5954" max="5954" width="7.6640625" customWidth="1"/>
    <col min="6145" max="6145" width="3.88671875" customWidth="1"/>
    <col min="6146" max="6146" width="18.6640625" customWidth="1"/>
    <col min="6147" max="6147" width="14.33203125" customWidth="1"/>
    <col min="6148" max="6148" width="5.6640625" customWidth="1"/>
    <col min="6149" max="6150" width="0" hidden="1" customWidth="1"/>
    <col min="6151" max="6152" width="5.33203125" customWidth="1"/>
    <col min="6153" max="6153" width="4.33203125" customWidth="1"/>
    <col min="6154" max="6155" width="3.6640625" customWidth="1"/>
    <col min="6156" max="6158" width="5.6640625" customWidth="1"/>
    <col min="6159" max="6180" width="3.44140625" customWidth="1"/>
    <col min="6181" max="6181" width="2.6640625" customWidth="1"/>
    <col min="6182" max="6182" width="2.5546875" customWidth="1"/>
    <col min="6183" max="6183" width="2.6640625" customWidth="1"/>
    <col min="6184" max="6194" width="4.77734375" customWidth="1"/>
    <col min="6195" max="6195" width="2.6640625" customWidth="1"/>
    <col min="6196" max="6206" width="4.6640625" customWidth="1"/>
    <col min="6207" max="6207" width="6.6640625" customWidth="1"/>
    <col min="6208" max="6209" width="7.44140625" customWidth="1"/>
    <col min="6210" max="6210" width="7.6640625" customWidth="1"/>
    <col min="6401" max="6401" width="3.88671875" customWidth="1"/>
    <col min="6402" max="6402" width="18.6640625" customWidth="1"/>
    <col min="6403" max="6403" width="14.33203125" customWidth="1"/>
    <col min="6404" max="6404" width="5.6640625" customWidth="1"/>
    <col min="6405" max="6406" width="0" hidden="1" customWidth="1"/>
    <col min="6407" max="6408" width="5.33203125" customWidth="1"/>
    <col min="6409" max="6409" width="4.33203125" customWidth="1"/>
    <col min="6410" max="6411" width="3.6640625" customWidth="1"/>
    <col min="6412" max="6414" width="5.6640625" customWidth="1"/>
    <col min="6415" max="6436" width="3.44140625" customWidth="1"/>
    <col min="6437" max="6437" width="2.6640625" customWidth="1"/>
    <col min="6438" max="6438" width="2.5546875" customWidth="1"/>
    <col min="6439" max="6439" width="2.6640625" customWidth="1"/>
    <col min="6440" max="6450" width="4.77734375" customWidth="1"/>
    <col min="6451" max="6451" width="2.6640625" customWidth="1"/>
    <col min="6452" max="6462" width="4.6640625" customWidth="1"/>
    <col min="6463" max="6463" width="6.6640625" customWidth="1"/>
    <col min="6464" max="6465" width="7.44140625" customWidth="1"/>
    <col min="6466" max="6466" width="7.6640625" customWidth="1"/>
    <col min="6657" max="6657" width="3.88671875" customWidth="1"/>
    <col min="6658" max="6658" width="18.6640625" customWidth="1"/>
    <col min="6659" max="6659" width="14.33203125" customWidth="1"/>
    <col min="6660" max="6660" width="5.6640625" customWidth="1"/>
    <col min="6661" max="6662" width="0" hidden="1" customWidth="1"/>
    <col min="6663" max="6664" width="5.33203125" customWidth="1"/>
    <col min="6665" max="6665" width="4.33203125" customWidth="1"/>
    <col min="6666" max="6667" width="3.6640625" customWidth="1"/>
    <col min="6668" max="6670" width="5.6640625" customWidth="1"/>
    <col min="6671" max="6692" width="3.44140625" customWidth="1"/>
    <col min="6693" max="6693" width="2.6640625" customWidth="1"/>
    <col min="6694" max="6694" width="2.5546875" customWidth="1"/>
    <col min="6695" max="6695" width="2.6640625" customWidth="1"/>
    <col min="6696" max="6706" width="4.77734375" customWidth="1"/>
    <col min="6707" max="6707" width="2.6640625" customWidth="1"/>
    <col min="6708" max="6718" width="4.6640625" customWidth="1"/>
    <col min="6719" max="6719" width="6.6640625" customWidth="1"/>
    <col min="6720" max="6721" width="7.44140625" customWidth="1"/>
    <col min="6722" max="6722" width="7.6640625" customWidth="1"/>
    <col min="6913" max="6913" width="3.88671875" customWidth="1"/>
    <col min="6914" max="6914" width="18.6640625" customWidth="1"/>
    <col min="6915" max="6915" width="14.33203125" customWidth="1"/>
    <col min="6916" max="6916" width="5.6640625" customWidth="1"/>
    <col min="6917" max="6918" width="0" hidden="1" customWidth="1"/>
    <col min="6919" max="6920" width="5.33203125" customWidth="1"/>
    <col min="6921" max="6921" width="4.33203125" customWidth="1"/>
    <col min="6922" max="6923" width="3.6640625" customWidth="1"/>
    <col min="6924" max="6926" width="5.6640625" customWidth="1"/>
    <col min="6927" max="6948" width="3.44140625" customWidth="1"/>
    <col min="6949" max="6949" width="2.6640625" customWidth="1"/>
    <col min="6950" max="6950" width="2.5546875" customWidth="1"/>
    <col min="6951" max="6951" width="2.6640625" customWidth="1"/>
    <col min="6952" max="6962" width="4.77734375" customWidth="1"/>
    <col min="6963" max="6963" width="2.6640625" customWidth="1"/>
    <col min="6964" max="6974" width="4.6640625" customWidth="1"/>
    <col min="6975" max="6975" width="6.6640625" customWidth="1"/>
    <col min="6976" max="6977" width="7.44140625" customWidth="1"/>
    <col min="6978" max="6978" width="7.6640625" customWidth="1"/>
    <col min="7169" max="7169" width="3.88671875" customWidth="1"/>
    <col min="7170" max="7170" width="18.6640625" customWidth="1"/>
    <col min="7171" max="7171" width="14.33203125" customWidth="1"/>
    <col min="7172" max="7172" width="5.6640625" customWidth="1"/>
    <col min="7173" max="7174" width="0" hidden="1" customWidth="1"/>
    <col min="7175" max="7176" width="5.33203125" customWidth="1"/>
    <col min="7177" max="7177" width="4.33203125" customWidth="1"/>
    <col min="7178" max="7179" width="3.6640625" customWidth="1"/>
    <col min="7180" max="7182" width="5.6640625" customWidth="1"/>
    <col min="7183" max="7204" width="3.44140625" customWidth="1"/>
    <col min="7205" max="7205" width="2.6640625" customWidth="1"/>
    <col min="7206" max="7206" width="2.5546875" customWidth="1"/>
    <col min="7207" max="7207" width="2.6640625" customWidth="1"/>
    <col min="7208" max="7218" width="4.77734375" customWidth="1"/>
    <col min="7219" max="7219" width="2.6640625" customWidth="1"/>
    <col min="7220" max="7230" width="4.6640625" customWidth="1"/>
    <col min="7231" max="7231" width="6.6640625" customWidth="1"/>
    <col min="7232" max="7233" width="7.44140625" customWidth="1"/>
    <col min="7234" max="7234" width="7.6640625" customWidth="1"/>
    <col min="7425" max="7425" width="3.88671875" customWidth="1"/>
    <col min="7426" max="7426" width="18.6640625" customWidth="1"/>
    <col min="7427" max="7427" width="14.33203125" customWidth="1"/>
    <col min="7428" max="7428" width="5.6640625" customWidth="1"/>
    <col min="7429" max="7430" width="0" hidden="1" customWidth="1"/>
    <col min="7431" max="7432" width="5.33203125" customWidth="1"/>
    <col min="7433" max="7433" width="4.33203125" customWidth="1"/>
    <col min="7434" max="7435" width="3.6640625" customWidth="1"/>
    <col min="7436" max="7438" width="5.6640625" customWidth="1"/>
    <col min="7439" max="7460" width="3.44140625" customWidth="1"/>
    <col min="7461" max="7461" width="2.6640625" customWidth="1"/>
    <col min="7462" max="7462" width="2.5546875" customWidth="1"/>
    <col min="7463" max="7463" width="2.6640625" customWidth="1"/>
    <col min="7464" max="7474" width="4.77734375" customWidth="1"/>
    <col min="7475" max="7475" width="2.6640625" customWidth="1"/>
    <col min="7476" max="7486" width="4.6640625" customWidth="1"/>
    <col min="7487" max="7487" width="6.6640625" customWidth="1"/>
    <col min="7488" max="7489" width="7.44140625" customWidth="1"/>
    <col min="7490" max="7490" width="7.6640625" customWidth="1"/>
    <col min="7681" max="7681" width="3.88671875" customWidth="1"/>
    <col min="7682" max="7682" width="18.6640625" customWidth="1"/>
    <col min="7683" max="7683" width="14.33203125" customWidth="1"/>
    <col min="7684" max="7684" width="5.6640625" customWidth="1"/>
    <col min="7685" max="7686" width="0" hidden="1" customWidth="1"/>
    <col min="7687" max="7688" width="5.33203125" customWidth="1"/>
    <col min="7689" max="7689" width="4.33203125" customWidth="1"/>
    <col min="7690" max="7691" width="3.6640625" customWidth="1"/>
    <col min="7692" max="7694" width="5.6640625" customWidth="1"/>
    <col min="7695" max="7716" width="3.44140625" customWidth="1"/>
    <col min="7717" max="7717" width="2.6640625" customWidth="1"/>
    <col min="7718" max="7718" width="2.5546875" customWidth="1"/>
    <col min="7719" max="7719" width="2.6640625" customWidth="1"/>
    <col min="7720" max="7730" width="4.77734375" customWidth="1"/>
    <col min="7731" max="7731" width="2.6640625" customWidth="1"/>
    <col min="7732" max="7742" width="4.6640625" customWidth="1"/>
    <col min="7743" max="7743" width="6.6640625" customWidth="1"/>
    <col min="7744" max="7745" width="7.44140625" customWidth="1"/>
    <col min="7746" max="7746" width="7.6640625" customWidth="1"/>
    <col min="7937" max="7937" width="3.88671875" customWidth="1"/>
    <col min="7938" max="7938" width="18.6640625" customWidth="1"/>
    <col min="7939" max="7939" width="14.33203125" customWidth="1"/>
    <col min="7940" max="7940" width="5.6640625" customWidth="1"/>
    <col min="7941" max="7942" width="0" hidden="1" customWidth="1"/>
    <col min="7943" max="7944" width="5.33203125" customWidth="1"/>
    <col min="7945" max="7945" width="4.33203125" customWidth="1"/>
    <col min="7946" max="7947" width="3.6640625" customWidth="1"/>
    <col min="7948" max="7950" width="5.6640625" customWidth="1"/>
    <col min="7951" max="7972" width="3.44140625" customWidth="1"/>
    <col min="7973" max="7973" width="2.6640625" customWidth="1"/>
    <col min="7974" max="7974" width="2.5546875" customWidth="1"/>
    <col min="7975" max="7975" width="2.6640625" customWidth="1"/>
    <col min="7976" max="7986" width="4.77734375" customWidth="1"/>
    <col min="7987" max="7987" width="2.6640625" customWidth="1"/>
    <col min="7988" max="7998" width="4.6640625" customWidth="1"/>
    <col min="7999" max="7999" width="6.6640625" customWidth="1"/>
    <col min="8000" max="8001" width="7.44140625" customWidth="1"/>
    <col min="8002" max="8002" width="7.6640625" customWidth="1"/>
    <col min="8193" max="8193" width="3.88671875" customWidth="1"/>
    <col min="8194" max="8194" width="18.6640625" customWidth="1"/>
    <col min="8195" max="8195" width="14.33203125" customWidth="1"/>
    <col min="8196" max="8196" width="5.6640625" customWidth="1"/>
    <col min="8197" max="8198" width="0" hidden="1" customWidth="1"/>
    <col min="8199" max="8200" width="5.33203125" customWidth="1"/>
    <col min="8201" max="8201" width="4.33203125" customWidth="1"/>
    <col min="8202" max="8203" width="3.6640625" customWidth="1"/>
    <col min="8204" max="8206" width="5.6640625" customWidth="1"/>
    <col min="8207" max="8228" width="3.44140625" customWidth="1"/>
    <col min="8229" max="8229" width="2.6640625" customWidth="1"/>
    <col min="8230" max="8230" width="2.5546875" customWidth="1"/>
    <col min="8231" max="8231" width="2.6640625" customWidth="1"/>
    <col min="8232" max="8242" width="4.77734375" customWidth="1"/>
    <col min="8243" max="8243" width="2.6640625" customWidth="1"/>
    <col min="8244" max="8254" width="4.6640625" customWidth="1"/>
    <col min="8255" max="8255" width="6.6640625" customWidth="1"/>
    <col min="8256" max="8257" width="7.44140625" customWidth="1"/>
    <col min="8258" max="8258" width="7.6640625" customWidth="1"/>
    <col min="8449" max="8449" width="3.88671875" customWidth="1"/>
    <col min="8450" max="8450" width="18.6640625" customWidth="1"/>
    <col min="8451" max="8451" width="14.33203125" customWidth="1"/>
    <col min="8452" max="8452" width="5.6640625" customWidth="1"/>
    <col min="8453" max="8454" width="0" hidden="1" customWidth="1"/>
    <col min="8455" max="8456" width="5.33203125" customWidth="1"/>
    <col min="8457" max="8457" width="4.33203125" customWidth="1"/>
    <col min="8458" max="8459" width="3.6640625" customWidth="1"/>
    <col min="8460" max="8462" width="5.6640625" customWidth="1"/>
    <col min="8463" max="8484" width="3.44140625" customWidth="1"/>
    <col min="8485" max="8485" width="2.6640625" customWidth="1"/>
    <col min="8486" max="8486" width="2.5546875" customWidth="1"/>
    <col min="8487" max="8487" width="2.6640625" customWidth="1"/>
    <col min="8488" max="8498" width="4.77734375" customWidth="1"/>
    <col min="8499" max="8499" width="2.6640625" customWidth="1"/>
    <col min="8500" max="8510" width="4.6640625" customWidth="1"/>
    <col min="8511" max="8511" width="6.6640625" customWidth="1"/>
    <col min="8512" max="8513" width="7.44140625" customWidth="1"/>
    <col min="8514" max="8514" width="7.6640625" customWidth="1"/>
    <col min="8705" max="8705" width="3.88671875" customWidth="1"/>
    <col min="8706" max="8706" width="18.6640625" customWidth="1"/>
    <col min="8707" max="8707" width="14.33203125" customWidth="1"/>
    <col min="8708" max="8708" width="5.6640625" customWidth="1"/>
    <col min="8709" max="8710" width="0" hidden="1" customWidth="1"/>
    <col min="8711" max="8712" width="5.33203125" customWidth="1"/>
    <col min="8713" max="8713" width="4.33203125" customWidth="1"/>
    <col min="8714" max="8715" width="3.6640625" customWidth="1"/>
    <col min="8716" max="8718" width="5.6640625" customWidth="1"/>
    <col min="8719" max="8740" width="3.44140625" customWidth="1"/>
    <col min="8741" max="8741" width="2.6640625" customWidth="1"/>
    <col min="8742" max="8742" width="2.5546875" customWidth="1"/>
    <col min="8743" max="8743" width="2.6640625" customWidth="1"/>
    <col min="8744" max="8754" width="4.77734375" customWidth="1"/>
    <col min="8755" max="8755" width="2.6640625" customWidth="1"/>
    <col min="8756" max="8766" width="4.6640625" customWidth="1"/>
    <col min="8767" max="8767" width="6.6640625" customWidth="1"/>
    <col min="8768" max="8769" width="7.44140625" customWidth="1"/>
    <col min="8770" max="8770" width="7.6640625" customWidth="1"/>
    <col min="8961" max="8961" width="3.88671875" customWidth="1"/>
    <col min="8962" max="8962" width="18.6640625" customWidth="1"/>
    <col min="8963" max="8963" width="14.33203125" customWidth="1"/>
    <col min="8964" max="8964" width="5.6640625" customWidth="1"/>
    <col min="8965" max="8966" width="0" hidden="1" customWidth="1"/>
    <col min="8967" max="8968" width="5.33203125" customWidth="1"/>
    <col min="8969" max="8969" width="4.33203125" customWidth="1"/>
    <col min="8970" max="8971" width="3.6640625" customWidth="1"/>
    <col min="8972" max="8974" width="5.6640625" customWidth="1"/>
    <col min="8975" max="8996" width="3.44140625" customWidth="1"/>
    <col min="8997" max="8997" width="2.6640625" customWidth="1"/>
    <col min="8998" max="8998" width="2.5546875" customWidth="1"/>
    <col min="8999" max="8999" width="2.6640625" customWidth="1"/>
    <col min="9000" max="9010" width="4.77734375" customWidth="1"/>
    <col min="9011" max="9011" width="2.6640625" customWidth="1"/>
    <col min="9012" max="9022" width="4.6640625" customWidth="1"/>
    <col min="9023" max="9023" width="6.6640625" customWidth="1"/>
    <col min="9024" max="9025" width="7.44140625" customWidth="1"/>
    <col min="9026" max="9026" width="7.6640625" customWidth="1"/>
    <col min="9217" max="9217" width="3.88671875" customWidth="1"/>
    <col min="9218" max="9218" width="18.6640625" customWidth="1"/>
    <col min="9219" max="9219" width="14.33203125" customWidth="1"/>
    <col min="9220" max="9220" width="5.6640625" customWidth="1"/>
    <col min="9221" max="9222" width="0" hidden="1" customWidth="1"/>
    <col min="9223" max="9224" width="5.33203125" customWidth="1"/>
    <col min="9225" max="9225" width="4.33203125" customWidth="1"/>
    <col min="9226" max="9227" width="3.6640625" customWidth="1"/>
    <col min="9228" max="9230" width="5.6640625" customWidth="1"/>
    <col min="9231" max="9252" width="3.44140625" customWidth="1"/>
    <col min="9253" max="9253" width="2.6640625" customWidth="1"/>
    <col min="9254" max="9254" width="2.5546875" customWidth="1"/>
    <col min="9255" max="9255" width="2.6640625" customWidth="1"/>
    <col min="9256" max="9266" width="4.77734375" customWidth="1"/>
    <col min="9267" max="9267" width="2.6640625" customWidth="1"/>
    <col min="9268" max="9278" width="4.6640625" customWidth="1"/>
    <col min="9279" max="9279" width="6.6640625" customWidth="1"/>
    <col min="9280" max="9281" width="7.44140625" customWidth="1"/>
    <col min="9282" max="9282" width="7.6640625" customWidth="1"/>
    <col min="9473" max="9473" width="3.88671875" customWidth="1"/>
    <col min="9474" max="9474" width="18.6640625" customWidth="1"/>
    <col min="9475" max="9475" width="14.33203125" customWidth="1"/>
    <col min="9476" max="9476" width="5.6640625" customWidth="1"/>
    <col min="9477" max="9478" width="0" hidden="1" customWidth="1"/>
    <col min="9479" max="9480" width="5.33203125" customWidth="1"/>
    <col min="9481" max="9481" width="4.33203125" customWidth="1"/>
    <col min="9482" max="9483" width="3.6640625" customWidth="1"/>
    <col min="9484" max="9486" width="5.6640625" customWidth="1"/>
    <col min="9487" max="9508" width="3.44140625" customWidth="1"/>
    <col min="9509" max="9509" width="2.6640625" customWidth="1"/>
    <col min="9510" max="9510" width="2.5546875" customWidth="1"/>
    <col min="9511" max="9511" width="2.6640625" customWidth="1"/>
    <col min="9512" max="9522" width="4.77734375" customWidth="1"/>
    <col min="9523" max="9523" width="2.6640625" customWidth="1"/>
    <col min="9524" max="9534" width="4.6640625" customWidth="1"/>
    <col min="9535" max="9535" width="6.6640625" customWidth="1"/>
    <col min="9536" max="9537" width="7.44140625" customWidth="1"/>
    <col min="9538" max="9538" width="7.6640625" customWidth="1"/>
    <col min="9729" max="9729" width="3.88671875" customWidth="1"/>
    <col min="9730" max="9730" width="18.6640625" customWidth="1"/>
    <col min="9731" max="9731" width="14.33203125" customWidth="1"/>
    <col min="9732" max="9732" width="5.6640625" customWidth="1"/>
    <col min="9733" max="9734" width="0" hidden="1" customWidth="1"/>
    <col min="9735" max="9736" width="5.33203125" customWidth="1"/>
    <col min="9737" max="9737" width="4.33203125" customWidth="1"/>
    <col min="9738" max="9739" width="3.6640625" customWidth="1"/>
    <col min="9740" max="9742" width="5.6640625" customWidth="1"/>
    <col min="9743" max="9764" width="3.44140625" customWidth="1"/>
    <col min="9765" max="9765" width="2.6640625" customWidth="1"/>
    <col min="9766" max="9766" width="2.5546875" customWidth="1"/>
    <col min="9767" max="9767" width="2.6640625" customWidth="1"/>
    <col min="9768" max="9778" width="4.77734375" customWidth="1"/>
    <col min="9779" max="9779" width="2.6640625" customWidth="1"/>
    <col min="9780" max="9790" width="4.6640625" customWidth="1"/>
    <col min="9791" max="9791" width="6.6640625" customWidth="1"/>
    <col min="9792" max="9793" width="7.44140625" customWidth="1"/>
    <col min="9794" max="9794" width="7.6640625" customWidth="1"/>
    <col min="9985" max="9985" width="3.88671875" customWidth="1"/>
    <col min="9986" max="9986" width="18.6640625" customWidth="1"/>
    <col min="9987" max="9987" width="14.33203125" customWidth="1"/>
    <col min="9988" max="9988" width="5.6640625" customWidth="1"/>
    <col min="9989" max="9990" width="0" hidden="1" customWidth="1"/>
    <col min="9991" max="9992" width="5.33203125" customWidth="1"/>
    <col min="9993" max="9993" width="4.33203125" customWidth="1"/>
    <col min="9994" max="9995" width="3.6640625" customWidth="1"/>
    <col min="9996" max="9998" width="5.6640625" customWidth="1"/>
    <col min="9999" max="10020" width="3.44140625" customWidth="1"/>
    <col min="10021" max="10021" width="2.6640625" customWidth="1"/>
    <col min="10022" max="10022" width="2.5546875" customWidth="1"/>
    <col min="10023" max="10023" width="2.6640625" customWidth="1"/>
    <col min="10024" max="10034" width="4.77734375" customWidth="1"/>
    <col min="10035" max="10035" width="2.6640625" customWidth="1"/>
    <col min="10036" max="10046" width="4.6640625" customWidth="1"/>
    <col min="10047" max="10047" width="6.6640625" customWidth="1"/>
    <col min="10048" max="10049" width="7.44140625" customWidth="1"/>
    <col min="10050" max="10050" width="7.6640625" customWidth="1"/>
    <col min="10241" max="10241" width="3.88671875" customWidth="1"/>
    <col min="10242" max="10242" width="18.6640625" customWidth="1"/>
    <col min="10243" max="10243" width="14.33203125" customWidth="1"/>
    <col min="10244" max="10244" width="5.6640625" customWidth="1"/>
    <col min="10245" max="10246" width="0" hidden="1" customWidth="1"/>
    <col min="10247" max="10248" width="5.33203125" customWidth="1"/>
    <col min="10249" max="10249" width="4.33203125" customWidth="1"/>
    <col min="10250" max="10251" width="3.6640625" customWidth="1"/>
    <col min="10252" max="10254" width="5.6640625" customWidth="1"/>
    <col min="10255" max="10276" width="3.44140625" customWidth="1"/>
    <col min="10277" max="10277" width="2.6640625" customWidth="1"/>
    <col min="10278" max="10278" width="2.5546875" customWidth="1"/>
    <col min="10279" max="10279" width="2.6640625" customWidth="1"/>
    <col min="10280" max="10290" width="4.77734375" customWidth="1"/>
    <col min="10291" max="10291" width="2.6640625" customWidth="1"/>
    <col min="10292" max="10302" width="4.6640625" customWidth="1"/>
    <col min="10303" max="10303" width="6.6640625" customWidth="1"/>
    <col min="10304" max="10305" width="7.44140625" customWidth="1"/>
    <col min="10306" max="10306" width="7.6640625" customWidth="1"/>
    <col min="10497" max="10497" width="3.88671875" customWidth="1"/>
    <col min="10498" max="10498" width="18.6640625" customWidth="1"/>
    <col min="10499" max="10499" width="14.33203125" customWidth="1"/>
    <col min="10500" max="10500" width="5.6640625" customWidth="1"/>
    <col min="10501" max="10502" width="0" hidden="1" customWidth="1"/>
    <col min="10503" max="10504" width="5.33203125" customWidth="1"/>
    <col min="10505" max="10505" width="4.33203125" customWidth="1"/>
    <col min="10506" max="10507" width="3.6640625" customWidth="1"/>
    <col min="10508" max="10510" width="5.6640625" customWidth="1"/>
    <col min="10511" max="10532" width="3.44140625" customWidth="1"/>
    <col min="10533" max="10533" width="2.6640625" customWidth="1"/>
    <col min="10534" max="10534" width="2.5546875" customWidth="1"/>
    <col min="10535" max="10535" width="2.6640625" customWidth="1"/>
    <col min="10536" max="10546" width="4.77734375" customWidth="1"/>
    <col min="10547" max="10547" width="2.6640625" customWidth="1"/>
    <col min="10548" max="10558" width="4.6640625" customWidth="1"/>
    <col min="10559" max="10559" width="6.6640625" customWidth="1"/>
    <col min="10560" max="10561" width="7.44140625" customWidth="1"/>
    <col min="10562" max="10562" width="7.6640625" customWidth="1"/>
    <col min="10753" max="10753" width="3.88671875" customWidth="1"/>
    <col min="10754" max="10754" width="18.6640625" customWidth="1"/>
    <col min="10755" max="10755" width="14.33203125" customWidth="1"/>
    <col min="10756" max="10756" width="5.6640625" customWidth="1"/>
    <col min="10757" max="10758" width="0" hidden="1" customWidth="1"/>
    <col min="10759" max="10760" width="5.33203125" customWidth="1"/>
    <col min="10761" max="10761" width="4.33203125" customWidth="1"/>
    <col min="10762" max="10763" width="3.6640625" customWidth="1"/>
    <col min="10764" max="10766" width="5.6640625" customWidth="1"/>
    <col min="10767" max="10788" width="3.44140625" customWidth="1"/>
    <col min="10789" max="10789" width="2.6640625" customWidth="1"/>
    <col min="10790" max="10790" width="2.5546875" customWidth="1"/>
    <col min="10791" max="10791" width="2.6640625" customWidth="1"/>
    <col min="10792" max="10802" width="4.77734375" customWidth="1"/>
    <col min="10803" max="10803" width="2.6640625" customWidth="1"/>
    <col min="10804" max="10814" width="4.6640625" customWidth="1"/>
    <col min="10815" max="10815" width="6.6640625" customWidth="1"/>
    <col min="10816" max="10817" width="7.44140625" customWidth="1"/>
    <col min="10818" max="10818" width="7.6640625" customWidth="1"/>
    <col min="11009" max="11009" width="3.88671875" customWidth="1"/>
    <col min="11010" max="11010" width="18.6640625" customWidth="1"/>
    <col min="11011" max="11011" width="14.33203125" customWidth="1"/>
    <col min="11012" max="11012" width="5.6640625" customWidth="1"/>
    <col min="11013" max="11014" width="0" hidden="1" customWidth="1"/>
    <col min="11015" max="11016" width="5.33203125" customWidth="1"/>
    <col min="11017" max="11017" width="4.33203125" customWidth="1"/>
    <col min="11018" max="11019" width="3.6640625" customWidth="1"/>
    <col min="11020" max="11022" width="5.6640625" customWidth="1"/>
    <col min="11023" max="11044" width="3.44140625" customWidth="1"/>
    <col min="11045" max="11045" width="2.6640625" customWidth="1"/>
    <col min="11046" max="11046" width="2.5546875" customWidth="1"/>
    <col min="11047" max="11047" width="2.6640625" customWidth="1"/>
    <col min="11048" max="11058" width="4.77734375" customWidth="1"/>
    <col min="11059" max="11059" width="2.6640625" customWidth="1"/>
    <col min="11060" max="11070" width="4.6640625" customWidth="1"/>
    <col min="11071" max="11071" width="6.6640625" customWidth="1"/>
    <col min="11072" max="11073" width="7.44140625" customWidth="1"/>
    <col min="11074" max="11074" width="7.6640625" customWidth="1"/>
    <col min="11265" max="11265" width="3.88671875" customWidth="1"/>
    <col min="11266" max="11266" width="18.6640625" customWidth="1"/>
    <col min="11267" max="11267" width="14.33203125" customWidth="1"/>
    <col min="11268" max="11268" width="5.6640625" customWidth="1"/>
    <col min="11269" max="11270" width="0" hidden="1" customWidth="1"/>
    <col min="11271" max="11272" width="5.33203125" customWidth="1"/>
    <col min="11273" max="11273" width="4.33203125" customWidth="1"/>
    <col min="11274" max="11275" width="3.6640625" customWidth="1"/>
    <col min="11276" max="11278" width="5.6640625" customWidth="1"/>
    <col min="11279" max="11300" width="3.44140625" customWidth="1"/>
    <col min="11301" max="11301" width="2.6640625" customWidth="1"/>
    <col min="11302" max="11302" width="2.5546875" customWidth="1"/>
    <col min="11303" max="11303" width="2.6640625" customWidth="1"/>
    <col min="11304" max="11314" width="4.77734375" customWidth="1"/>
    <col min="11315" max="11315" width="2.6640625" customWidth="1"/>
    <col min="11316" max="11326" width="4.6640625" customWidth="1"/>
    <col min="11327" max="11327" width="6.6640625" customWidth="1"/>
    <col min="11328" max="11329" width="7.44140625" customWidth="1"/>
    <col min="11330" max="11330" width="7.6640625" customWidth="1"/>
    <col min="11521" max="11521" width="3.88671875" customWidth="1"/>
    <col min="11522" max="11522" width="18.6640625" customWidth="1"/>
    <col min="11523" max="11523" width="14.33203125" customWidth="1"/>
    <col min="11524" max="11524" width="5.6640625" customWidth="1"/>
    <col min="11525" max="11526" width="0" hidden="1" customWidth="1"/>
    <col min="11527" max="11528" width="5.33203125" customWidth="1"/>
    <col min="11529" max="11529" width="4.33203125" customWidth="1"/>
    <col min="11530" max="11531" width="3.6640625" customWidth="1"/>
    <col min="11532" max="11534" width="5.6640625" customWidth="1"/>
    <col min="11535" max="11556" width="3.44140625" customWidth="1"/>
    <col min="11557" max="11557" width="2.6640625" customWidth="1"/>
    <col min="11558" max="11558" width="2.5546875" customWidth="1"/>
    <col min="11559" max="11559" width="2.6640625" customWidth="1"/>
    <col min="11560" max="11570" width="4.77734375" customWidth="1"/>
    <col min="11571" max="11571" width="2.6640625" customWidth="1"/>
    <col min="11572" max="11582" width="4.6640625" customWidth="1"/>
    <col min="11583" max="11583" width="6.6640625" customWidth="1"/>
    <col min="11584" max="11585" width="7.44140625" customWidth="1"/>
    <col min="11586" max="11586" width="7.6640625" customWidth="1"/>
    <col min="11777" max="11777" width="3.88671875" customWidth="1"/>
    <col min="11778" max="11778" width="18.6640625" customWidth="1"/>
    <col min="11779" max="11779" width="14.33203125" customWidth="1"/>
    <col min="11780" max="11780" width="5.6640625" customWidth="1"/>
    <col min="11781" max="11782" width="0" hidden="1" customWidth="1"/>
    <col min="11783" max="11784" width="5.33203125" customWidth="1"/>
    <col min="11785" max="11785" width="4.33203125" customWidth="1"/>
    <col min="11786" max="11787" width="3.6640625" customWidth="1"/>
    <col min="11788" max="11790" width="5.6640625" customWidth="1"/>
    <col min="11791" max="11812" width="3.44140625" customWidth="1"/>
    <col min="11813" max="11813" width="2.6640625" customWidth="1"/>
    <col min="11814" max="11814" width="2.5546875" customWidth="1"/>
    <col min="11815" max="11815" width="2.6640625" customWidth="1"/>
    <col min="11816" max="11826" width="4.77734375" customWidth="1"/>
    <col min="11827" max="11827" width="2.6640625" customWidth="1"/>
    <col min="11828" max="11838" width="4.6640625" customWidth="1"/>
    <col min="11839" max="11839" width="6.6640625" customWidth="1"/>
    <col min="11840" max="11841" width="7.44140625" customWidth="1"/>
    <col min="11842" max="11842" width="7.6640625" customWidth="1"/>
    <col min="12033" max="12033" width="3.88671875" customWidth="1"/>
    <col min="12034" max="12034" width="18.6640625" customWidth="1"/>
    <col min="12035" max="12035" width="14.33203125" customWidth="1"/>
    <col min="12036" max="12036" width="5.6640625" customWidth="1"/>
    <col min="12037" max="12038" width="0" hidden="1" customWidth="1"/>
    <col min="12039" max="12040" width="5.33203125" customWidth="1"/>
    <col min="12041" max="12041" width="4.33203125" customWidth="1"/>
    <col min="12042" max="12043" width="3.6640625" customWidth="1"/>
    <col min="12044" max="12046" width="5.6640625" customWidth="1"/>
    <col min="12047" max="12068" width="3.44140625" customWidth="1"/>
    <col min="12069" max="12069" width="2.6640625" customWidth="1"/>
    <col min="12070" max="12070" width="2.5546875" customWidth="1"/>
    <col min="12071" max="12071" width="2.6640625" customWidth="1"/>
    <col min="12072" max="12082" width="4.77734375" customWidth="1"/>
    <col min="12083" max="12083" width="2.6640625" customWidth="1"/>
    <col min="12084" max="12094" width="4.6640625" customWidth="1"/>
    <col min="12095" max="12095" width="6.6640625" customWidth="1"/>
    <col min="12096" max="12097" width="7.44140625" customWidth="1"/>
    <col min="12098" max="12098" width="7.6640625" customWidth="1"/>
    <col min="12289" max="12289" width="3.88671875" customWidth="1"/>
    <col min="12290" max="12290" width="18.6640625" customWidth="1"/>
    <col min="12291" max="12291" width="14.33203125" customWidth="1"/>
    <col min="12292" max="12292" width="5.6640625" customWidth="1"/>
    <col min="12293" max="12294" width="0" hidden="1" customWidth="1"/>
    <col min="12295" max="12296" width="5.33203125" customWidth="1"/>
    <col min="12297" max="12297" width="4.33203125" customWidth="1"/>
    <col min="12298" max="12299" width="3.6640625" customWidth="1"/>
    <col min="12300" max="12302" width="5.6640625" customWidth="1"/>
    <col min="12303" max="12324" width="3.44140625" customWidth="1"/>
    <col min="12325" max="12325" width="2.6640625" customWidth="1"/>
    <col min="12326" max="12326" width="2.5546875" customWidth="1"/>
    <col min="12327" max="12327" width="2.6640625" customWidth="1"/>
    <col min="12328" max="12338" width="4.77734375" customWidth="1"/>
    <col min="12339" max="12339" width="2.6640625" customWidth="1"/>
    <col min="12340" max="12350" width="4.6640625" customWidth="1"/>
    <col min="12351" max="12351" width="6.6640625" customWidth="1"/>
    <col min="12352" max="12353" width="7.44140625" customWidth="1"/>
    <col min="12354" max="12354" width="7.6640625" customWidth="1"/>
    <col min="12545" max="12545" width="3.88671875" customWidth="1"/>
    <col min="12546" max="12546" width="18.6640625" customWidth="1"/>
    <col min="12547" max="12547" width="14.33203125" customWidth="1"/>
    <col min="12548" max="12548" width="5.6640625" customWidth="1"/>
    <col min="12549" max="12550" width="0" hidden="1" customWidth="1"/>
    <col min="12551" max="12552" width="5.33203125" customWidth="1"/>
    <col min="12553" max="12553" width="4.33203125" customWidth="1"/>
    <col min="12554" max="12555" width="3.6640625" customWidth="1"/>
    <col min="12556" max="12558" width="5.6640625" customWidth="1"/>
    <col min="12559" max="12580" width="3.44140625" customWidth="1"/>
    <col min="12581" max="12581" width="2.6640625" customWidth="1"/>
    <col min="12582" max="12582" width="2.5546875" customWidth="1"/>
    <col min="12583" max="12583" width="2.6640625" customWidth="1"/>
    <col min="12584" max="12594" width="4.77734375" customWidth="1"/>
    <col min="12595" max="12595" width="2.6640625" customWidth="1"/>
    <col min="12596" max="12606" width="4.6640625" customWidth="1"/>
    <col min="12607" max="12607" width="6.6640625" customWidth="1"/>
    <col min="12608" max="12609" width="7.44140625" customWidth="1"/>
    <col min="12610" max="12610" width="7.6640625" customWidth="1"/>
    <col min="12801" max="12801" width="3.88671875" customWidth="1"/>
    <col min="12802" max="12802" width="18.6640625" customWidth="1"/>
    <col min="12803" max="12803" width="14.33203125" customWidth="1"/>
    <col min="12804" max="12804" width="5.6640625" customWidth="1"/>
    <col min="12805" max="12806" width="0" hidden="1" customWidth="1"/>
    <col min="12807" max="12808" width="5.33203125" customWidth="1"/>
    <col min="12809" max="12809" width="4.33203125" customWidth="1"/>
    <col min="12810" max="12811" width="3.6640625" customWidth="1"/>
    <col min="12812" max="12814" width="5.6640625" customWidth="1"/>
    <col min="12815" max="12836" width="3.44140625" customWidth="1"/>
    <col min="12837" max="12837" width="2.6640625" customWidth="1"/>
    <col min="12838" max="12838" width="2.5546875" customWidth="1"/>
    <col min="12839" max="12839" width="2.6640625" customWidth="1"/>
    <col min="12840" max="12850" width="4.77734375" customWidth="1"/>
    <col min="12851" max="12851" width="2.6640625" customWidth="1"/>
    <col min="12852" max="12862" width="4.6640625" customWidth="1"/>
    <col min="12863" max="12863" width="6.6640625" customWidth="1"/>
    <col min="12864" max="12865" width="7.44140625" customWidth="1"/>
    <col min="12866" max="12866" width="7.6640625" customWidth="1"/>
    <col min="13057" max="13057" width="3.88671875" customWidth="1"/>
    <col min="13058" max="13058" width="18.6640625" customWidth="1"/>
    <col min="13059" max="13059" width="14.33203125" customWidth="1"/>
    <col min="13060" max="13060" width="5.6640625" customWidth="1"/>
    <col min="13061" max="13062" width="0" hidden="1" customWidth="1"/>
    <col min="13063" max="13064" width="5.33203125" customWidth="1"/>
    <col min="13065" max="13065" width="4.33203125" customWidth="1"/>
    <col min="13066" max="13067" width="3.6640625" customWidth="1"/>
    <col min="13068" max="13070" width="5.6640625" customWidth="1"/>
    <col min="13071" max="13092" width="3.44140625" customWidth="1"/>
    <col min="13093" max="13093" width="2.6640625" customWidth="1"/>
    <col min="13094" max="13094" width="2.5546875" customWidth="1"/>
    <col min="13095" max="13095" width="2.6640625" customWidth="1"/>
    <col min="13096" max="13106" width="4.77734375" customWidth="1"/>
    <col min="13107" max="13107" width="2.6640625" customWidth="1"/>
    <col min="13108" max="13118" width="4.6640625" customWidth="1"/>
    <col min="13119" max="13119" width="6.6640625" customWidth="1"/>
    <col min="13120" max="13121" width="7.44140625" customWidth="1"/>
    <col min="13122" max="13122" width="7.6640625" customWidth="1"/>
    <col min="13313" max="13313" width="3.88671875" customWidth="1"/>
    <col min="13314" max="13314" width="18.6640625" customWidth="1"/>
    <col min="13315" max="13315" width="14.33203125" customWidth="1"/>
    <col min="13316" max="13316" width="5.6640625" customWidth="1"/>
    <col min="13317" max="13318" width="0" hidden="1" customWidth="1"/>
    <col min="13319" max="13320" width="5.33203125" customWidth="1"/>
    <col min="13321" max="13321" width="4.33203125" customWidth="1"/>
    <col min="13322" max="13323" width="3.6640625" customWidth="1"/>
    <col min="13324" max="13326" width="5.6640625" customWidth="1"/>
    <col min="13327" max="13348" width="3.44140625" customWidth="1"/>
    <col min="13349" max="13349" width="2.6640625" customWidth="1"/>
    <col min="13350" max="13350" width="2.5546875" customWidth="1"/>
    <col min="13351" max="13351" width="2.6640625" customWidth="1"/>
    <col min="13352" max="13362" width="4.77734375" customWidth="1"/>
    <col min="13363" max="13363" width="2.6640625" customWidth="1"/>
    <col min="13364" max="13374" width="4.6640625" customWidth="1"/>
    <col min="13375" max="13375" width="6.6640625" customWidth="1"/>
    <col min="13376" max="13377" width="7.44140625" customWidth="1"/>
    <col min="13378" max="13378" width="7.6640625" customWidth="1"/>
    <col min="13569" max="13569" width="3.88671875" customWidth="1"/>
    <col min="13570" max="13570" width="18.6640625" customWidth="1"/>
    <col min="13571" max="13571" width="14.33203125" customWidth="1"/>
    <col min="13572" max="13572" width="5.6640625" customWidth="1"/>
    <col min="13573" max="13574" width="0" hidden="1" customWidth="1"/>
    <col min="13575" max="13576" width="5.33203125" customWidth="1"/>
    <col min="13577" max="13577" width="4.33203125" customWidth="1"/>
    <col min="13578" max="13579" width="3.6640625" customWidth="1"/>
    <col min="13580" max="13582" width="5.6640625" customWidth="1"/>
    <col min="13583" max="13604" width="3.44140625" customWidth="1"/>
    <col min="13605" max="13605" width="2.6640625" customWidth="1"/>
    <col min="13606" max="13606" width="2.5546875" customWidth="1"/>
    <col min="13607" max="13607" width="2.6640625" customWidth="1"/>
    <col min="13608" max="13618" width="4.77734375" customWidth="1"/>
    <col min="13619" max="13619" width="2.6640625" customWidth="1"/>
    <col min="13620" max="13630" width="4.6640625" customWidth="1"/>
    <col min="13631" max="13631" width="6.6640625" customWidth="1"/>
    <col min="13632" max="13633" width="7.44140625" customWidth="1"/>
    <col min="13634" max="13634" width="7.6640625" customWidth="1"/>
    <col min="13825" max="13825" width="3.88671875" customWidth="1"/>
    <col min="13826" max="13826" width="18.6640625" customWidth="1"/>
    <col min="13827" max="13827" width="14.33203125" customWidth="1"/>
    <col min="13828" max="13828" width="5.6640625" customWidth="1"/>
    <col min="13829" max="13830" width="0" hidden="1" customWidth="1"/>
    <col min="13831" max="13832" width="5.33203125" customWidth="1"/>
    <col min="13833" max="13833" width="4.33203125" customWidth="1"/>
    <col min="13834" max="13835" width="3.6640625" customWidth="1"/>
    <col min="13836" max="13838" width="5.6640625" customWidth="1"/>
    <col min="13839" max="13860" width="3.44140625" customWidth="1"/>
    <col min="13861" max="13861" width="2.6640625" customWidth="1"/>
    <col min="13862" max="13862" width="2.5546875" customWidth="1"/>
    <col min="13863" max="13863" width="2.6640625" customWidth="1"/>
    <col min="13864" max="13874" width="4.77734375" customWidth="1"/>
    <col min="13875" max="13875" width="2.6640625" customWidth="1"/>
    <col min="13876" max="13886" width="4.6640625" customWidth="1"/>
    <col min="13887" max="13887" width="6.6640625" customWidth="1"/>
    <col min="13888" max="13889" width="7.44140625" customWidth="1"/>
    <col min="13890" max="13890" width="7.6640625" customWidth="1"/>
    <col min="14081" max="14081" width="3.88671875" customWidth="1"/>
    <col min="14082" max="14082" width="18.6640625" customWidth="1"/>
    <col min="14083" max="14083" width="14.33203125" customWidth="1"/>
    <col min="14084" max="14084" width="5.6640625" customWidth="1"/>
    <col min="14085" max="14086" width="0" hidden="1" customWidth="1"/>
    <col min="14087" max="14088" width="5.33203125" customWidth="1"/>
    <col min="14089" max="14089" width="4.33203125" customWidth="1"/>
    <col min="14090" max="14091" width="3.6640625" customWidth="1"/>
    <col min="14092" max="14094" width="5.6640625" customWidth="1"/>
    <col min="14095" max="14116" width="3.44140625" customWidth="1"/>
    <col min="14117" max="14117" width="2.6640625" customWidth="1"/>
    <col min="14118" max="14118" width="2.5546875" customWidth="1"/>
    <col min="14119" max="14119" width="2.6640625" customWidth="1"/>
    <col min="14120" max="14130" width="4.77734375" customWidth="1"/>
    <col min="14131" max="14131" width="2.6640625" customWidth="1"/>
    <col min="14132" max="14142" width="4.6640625" customWidth="1"/>
    <col min="14143" max="14143" width="6.6640625" customWidth="1"/>
    <col min="14144" max="14145" width="7.44140625" customWidth="1"/>
    <col min="14146" max="14146" width="7.6640625" customWidth="1"/>
    <col min="14337" max="14337" width="3.88671875" customWidth="1"/>
    <col min="14338" max="14338" width="18.6640625" customWidth="1"/>
    <col min="14339" max="14339" width="14.33203125" customWidth="1"/>
    <col min="14340" max="14340" width="5.6640625" customWidth="1"/>
    <col min="14341" max="14342" width="0" hidden="1" customWidth="1"/>
    <col min="14343" max="14344" width="5.33203125" customWidth="1"/>
    <col min="14345" max="14345" width="4.33203125" customWidth="1"/>
    <col min="14346" max="14347" width="3.6640625" customWidth="1"/>
    <col min="14348" max="14350" width="5.6640625" customWidth="1"/>
    <col min="14351" max="14372" width="3.44140625" customWidth="1"/>
    <col min="14373" max="14373" width="2.6640625" customWidth="1"/>
    <col min="14374" max="14374" width="2.5546875" customWidth="1"/>
    <col min="14375" max="14375" width="2.6640625" customWidth="1"/>
    <col min="14376" max="14386" width="4.77734375" customWidth="1"/>
    <col min="14387" max="14387" width="2.6640625" customWidth="1"/>
    <col min="14388" max="14398" width="4.6640625" customWidth="1"/>
    <col min="14399" max="14399" width="6.6640625" customWidth="1"/>
    <col min="14400" max="14401" width="7.44140625" customWidth="1"/>
    <col min="14402" max="14402" width="7.6640625" customWidth="1"/>
    <col min="14593" max="14593" width="3.88671875" customWidth="1"/>
    <col min="14594" max="14594" width="18.6640625" customWidth="1"/>
    <col min="14595" max="14595" width="14.33203125" customWidth="1"/>
    <col min="14596" max="14596" width="5.6640625" customWidth="1"/>
    <col min="14597" max="14598" width="0" hidden="1" customWidth="1"/>
    <col min="14599" max="14600" width="5.33203125" customWidth="1"/>
    <col min="14601" max="14601" width="4.33203125" customWidth="1"/>
    <col min="14602" max="14603" width="3.6640625" customWidth="1"/>
    <col min="14604" max="14606" width="5.6640625" customWidth="1"/>
    <col min="14607" max="14628" width="3.44140625" customWidth="1"/>
    <col min="14629" max="14629" width="2.6640625" customWidth="1"/>
    <col min="14630" max="14630" width="2.5546875" customWidth="1"/>
    <col min="14631" max="14631" width="2.6640625" customWidth="1"/>
    <col min="14632" max="14642" width="4.77734375" customWidth="1"/>
    <col min="14643" max="14643" width="2.6640625" customWidth="1"/>
    <col min="14644" max="14654" width="4.6640625" customWidth="1"/>
    <col min="14655" max="14655" width="6.6640625" customWidth="1"/>
    <col min="14656" max="14657" width="7.44140625" customWidth="1"/>
    <col min="14658" max="14658" width="7.6640625" customWidth="1"/>
    <col min="14849" max="14849" width="3.88671875" customWidth="1"/>
    <col min="14850" max="14850" width="18.6640625" customWidth="1"/>
    <col min="14851" max="14851" width="14.33203125" customWidth="1"/>
    <col min="14852" max="14852" width="5.6640625" customWidth="1"/>
    <col min="14853" max="14854" width="0" hidden="1" customWidth="1"/>
    <col min="14855" max="14856" width="5.33203125" customWidth="1"/>
    <col min="14857" max="14857" width="4.33203125" customWidth="1"/>
    <col min="14858" max="14859" width="3.6640625" customWidth="1"/>
    <col min="14860" max="14862" width="5.6640625" customWidth="1"/>
    <col min="14863" max="14884" width="3.44140625" customWidth="1"/>
    <col min="14885" max="14885" width="2.6640625" customWidth="1"/>
    <col min="14886" max="14886" width="2.5546875" customWidth="1"/>
    <col min="14887" max="14887" width="2.6640625" customWidth="1"/>
    <col min="14888" max="14898" width="4.77734375" customWidth="1"/>
    <col min="14899" max="14899" width="2.6640625" customWidth="1"/>
    <col min="14900" max="14910" width="4.6640625" customWidth="1"/>
    <col min="14911" max="14911" width="6.6640625" customWidth="1"/>
    <col min="14912" max="14913" width="7.44140625" customWidth="1"/>
    <col min="14914" max="14914" width="7.6640625" customWidth="1"/>
    <col min="15105" max="15105" width="3.88671875" customWidth="1"/>
    <col min="15106" max="15106" width="18.6640625" customWidth="1"/>
    <col min="15107" max="15107" width="14.33203125" customWidth="1"/>
    <col min="15108" max="15108" width="5.6640625" customWidth="1"/>
    <col min="15109" max="15110" width="0" hidden="1" customWidth="1"/>
    <col min="15111" max="15112" width="5.33203125" customWidth="1"/>
    <col min="15113" max="15113" width="4.33203125" customWidth="1"/>
    <col min="15114" max="15115" width="3.6640625" customWidth="1"/>
    <col min="15116" max="15118" width="5.6640625" customWidth="1"/>
    <col min="15119" max="15140" width="3.44140625" customWidth="1"/>
    <col min="15141" max="15141" width="2.6640625" customWidth="1"/>
    <col min="15142" max="15142" width="2.5546875" customWidth="1"/>
    <col min="15143" max="15143" width="2.6640625" customWidth="1"/>
    <col min="15144" max="15154" width="4.77734375" customWidth="1"/>
    <col min="15155" max="15155" width="2.6640625" customWidth="1"/>
    <col min="15156" max="15166" width="4.6640625" customWidth="1"/>
    <col min="15167" max="15167" width="6.6640625" customWidth="1"/>
    <col min="15168" max="15169" width="7.44140625" customWidth="1"/>
    <col min="15170" max="15170" width="7.6640625" customWidth="1"/>
    <col min="15361" max="15361" width="3.88671875" customWidth="1"/>
    <col min="15362" max="15362" width="18.6640625" customWidth="1"/>
    <col min="15363" max="15363" width="14.33203125" customWidth="1"/>
    <col min="15364" max="15364" width="5.6640625" customWidth="1"/>
    <col min="15365" max="15366" width="0" hidden="1" customWidth="1"/>
    <col min="15367" max="15368" width="5.33203125" customWidth="1"/>
    <col min="15369" max="15369" width="4.33203125" customWidth="1"/>
    <col min="15370" max="15371" width="3.6640625" customWidth="1"/>
    <col min="15372" max="15374" width="5.6640625" customWidth="1"/>
    <col min="15375" max="15396" width="3.44140625" customWidth="1"/>
    <col min="15397" max="15397" width="2.6640625" customWidth="1"/>
    <col min="15398" max="15398" width="2.5546875" customWidth="1"/>
    <col min="15399" max="15399" width="2.6640625" customWidth="1"/>
    <col min="15400" max="15410" width="4.77734375" customWidth="1"/>
    <col min="15411" max="15411" width="2.6640625" customWidth="1"/>
    <col min="15412" max="15422" width="4.6640625" customWidth="1"/>
    <col min="15423" max="15423" width="6.6640625" customWidth="1"/>
    <col min="15424" max="15425" width="7.44140625" customWidth="1"/>
    <col min="15426" max="15426" width="7.6640625" customWidth="1"/>
    <col min="15617" max="15617" width="3.88671875" customWidth="1"/>
    <col min="15618" max="15618" width="18.6640625" customWidth="1"/>
    <col min="15619" max="15619" width="14.33203125" customWidth="1"/>
    <col min="15620" max="15620" width="5.6640625" customWidth="1"/>
    <col min="15621" max="15622" width="0" hidden="1" customWidth="1"/>
    <col min="15623" max="15624" width="5.33203125" customWidth="1"/>
    <col min="15625" max="15625" width="4.33203125" customWidth="1"/>
    <col min="15626" max="15627" width="3.6640625" customWidth="1"/>
    <col min="15628" max="15630" width="5.6640625" customWidth="1"/>
    <col min="15631" max="15652" width="3.44140625" customWidth="1"/>
    <col min="15653" max="15653" width="2.6640625" customWidth="1"/>
    <col min="15654" max="15654" width="2.5546875" customWidth="1"/>
    <col min="15655" max="15655" width="2.6640625" customWidth="1"/>
    <col min="15656" max="15666" width="4.77734375" customWidth="1"/>
    <col min="15667" max="15667" width="2.6640625" customWidth="1"/>
    <col min="15668" max="15678" width="4.6640625" customWidth="1"/>
    <col min="15679" max="15679" width="6.6640625" customWidth="1"/>
    <col min="15680" max="15681" width="7.44140625" customWidth="1"/>
    <col min="15682" max="15682" width="7.6640625" customWidth="1"/>
    <col min="15873" max="15873" width="3.88671875" customWidth="1"/>
    <col min="15874" max="15874" width="18.6640625" customWidth="1"/>
    <col min="15875" max="15875" width="14.33203125" customWidth="1"/>
    <col min="15876" max="15876" width="5.6640625" customWidth="1"/>
    <col min="15877" max="15878" width="0" hidden="1" customWidth="1"/>
    <col min="15879" max="15880" width="5.33203125" customWidth="1"/>
    <col min="15881" max="15881" width="4.33203125" customWidth="1"/>
    <col min="15882" max="15883" width="3.6640625" customWidth="1"/>
    <col min="15884" max="15886" width="5.6640625" customWidth="1"/>
    <col min="15887" max="15908" width="3.44140625" customWidth="1"/>
    <col min="15909" max="15909" width="2.6640625" customWidth="1"/>
    <col min="15910" max="15910" width="2.5546875" customWidth="1"/>
    <col min="15911" max="15911" width="2.6640625" customWidth="1"/>
    <col min="15912" max="15922" width="4.77734375" customWidth="1"/>
    <col min="15923" max="15923" width="2.6640625" customWidth="1"/>
    <col min="15924" max="15934" width="4.6640625" customWidth="1"/>
    <col min="15935" max="15935" width="6.6640625" customWidth="1"/>
    <col min="15936" max="15937" width="7.44140625" customWidth="1"/>
    <col min="15938" max="15938" width="7.6640625" customWidth="1"/>
    <col min="16129" max="16129" width="3.88671875" customWidth="1"/>
    <col min="16130" max="16130" width="18.6640625" customWidth="1"/>
    <col min="16131" max="16131" width="14.33203125" customWidth="1"/>
    <col min="16132" max="16132" width="5.6640625" customWidth="1"/>
    <col min="16133" max="16134" width="0" hidden="1" customWidth="1"/>
    <col min="16135" max="16136" width="5.33203125" customWidth="1"/>
    <col min="16137" max="16137" width="4.33203125" customWidth="1"/>
    <col min="16138" max="16139" width="3.6640625" customWidth="1"/>
    <col min="16140" max="16142" width="5.6640625" customWidth="1"/>
    <col min="16143" max="16164" width="3.44140625" customWidth="1"/>
    <col min="16165" max="16165" width="2.6640625" customWidth="1"/>
    <col min="16166" max="16166" width="2.5546875" customWidth="1"/>
    <col min="16167" max="16167" width="2.6640625" customWidth="1"/>
    <col min="16168" max="16178" width="4.77734375" customWidth="1"/>
    <col min="16179" max="16179" width="2.6640625" customWidth="1"/>
    <col min="16180" max="16190" width="4.6640625" customWidth="1"/>
    <col min="16191" max="16191" width="6.6640625" customWidth="1"/>
    <col min="16192" max="16193" width="7.44140625" customWidth="1"/>
    <col min="16194" max="16194" width="7.6640625" customWidth="1"/>
  </cols>
  <sheetData>
    <row r="1" spans="1:67" ht="17.399999999999999" x14ac:dyDescent="0.3">
      <c r="A1" s="59" t="s">
        <v>181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H1" s="90"/>
      <c r="AI1" s="90"/>
      <c r="AJ1" s="90"/>
      <c r="AK1" s="36"/>
      <c r="AL1" s="36"/>
      <c r="AM1" s="36"/>
      <c r="AN1" s="91" t="s">
        <v>112</v>
      </c>
      <c r="AO1" s="92"/>
      <c r="AP1" s="93">
        <f>SUM(MAX(K5:K44)*2)</f>
        <v>22</v>
      </c>
      <c r="AQ1" s="94" t="s">
        <v>113</v>
      </c>
      <c r="AR1" s="95"/>
      <c r="AS1" s="95"/>
      <c r="AT1" s="96">
        <f>SUM(ROUND(AP1/100*65,0))</f>
        <v>14</v>
      </c>
      <c r="AU1" s="97" t="s">
        <v>114</v>
      </c>
      <c r="AV1" s="98"/>
      <c r="AW1" s="99">
        <f>MAX(K5:K44)</f>
        <v>11</v>
      </c>
      <c r="AX1" s="100"/>
      <c r="AY1" s="90"/>
      <c r="AZ1" s="90"/>
      <c r="BA1" s="9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1"/>
    </row>
    <row r="2" spans="1:67" ht="24.6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37"/>
      <c r="AH2" s="37"/>
      <c r="AI2" s="37"/>
      <c r="AJ2" s="37"/>
      <c r="AK2" s="90"/>
      <c r="AL2" s="90"/>
      <c r="AM2" s="90"/>
      <c r="AN2" s="102"/>
      <c r="AO2" s="102"/>
      <c r="AP2" s="103"/>
      <c r="AQ2" s="103"/>
      <c r="AR2" s="103"/>
      <c r="AS2" s="103"/>
      <c r="AT2" s="103"/>
      <c r="AU2" s="103"/>
      <c r="AV2" s="103"/>
      <c r="AW2" s="103"/>
      <c r="AX2" s="100"/>
      <c r="AY2" s="90"/>
      <c r="AZ2" s="90"/>
      <c r="BA2" s="9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1"/>
    </row>
    <row r="3" spans="1:67" ht="15.6" x14ac:dyDescent="0.3">
      <c r="A3" s="60" t="s">
        <v>182</v>
      </c>
      <c r="B3" s="60"/>
      <c r="C3" s="38"/>
      <c r="D3" s="58"/>
      <c r="E3" s="58"/>
      <c r="F3" s="58"/>
      <c r="G3" s="58"/>
      <c r="H3" s="38"/>
      <c r="I3" s="38"/>
      <c r="J3" s="38"/>
      <c r="K3" s="38"/>
      <c r="L3" s="58" t="s">
        <v>115</v>
      </c>
      <c r="M3" s="58"/>
      <c r="N3" s="58"/>
      <c r="O3" s="58"/>
      <c r="P3" s="57" t="s">
        <v>116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5"/>
      <c r="AL3" s="55"/>
      <c r="AM3" s="55"/>
      <c r="AN3" s="104" t="s">
        <v>117</v>
      </c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90"/>
      <c r="AZ3" s="104" t="s">
        <v>118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1"/>
    </row>
    <row r="4" spans="1:67" ht="24" x14ac:dyDescent="0.25">
      <c r="A4" s="105" t="s">
        <v>119</v>
      </c>
      <c r="B4" s="106" t="s">
        <v>120</v>
      </c>
      <c r="C4" s="107" t="s">
        <v>121</v>
      </c>
      <c r="D4" s="108" t="s">
        <v>0</v>
      </c>
      <c r="E4" s="109" t="s">
        <v>122</v>
      </c>
      <c r="F4" s="110" t="s">
        <v>123</v>
      </c>
      <c r="G4" s="110" t="s">
        <v>124</v>
      </c>
      <c r="H4" s="110" t="s">
        <v>125</v>
      </c>
      <c r="I4" s="110" t="s">
        <v>1</v>
      </c>
      <c r="J4" s="110" t="s">
        <v>126</v>
      </c>
      <c r="K4" s="110" t="s">
        <v>127</v>
      </c>
      <c r="L4" s="110" t="s">
        <v>128</v>
      </c>
      <c r="M4" s="110" t="s">
        <v>129</v>
      </c>
      <c r="N4" s="111" t="s">
        <v>183</v>
      </c>
      <c r="O4" s="112">
        <v>1</v>
      </c>
      <c r="P4" s="113"/>
      <c r="Q4" s="114">
        <v>2</v>
      </c>
      <c r="R4" s="115"/>
      <c r="S4" s="115">
        <v>3</v>
      </c>
      <c r="T4" s="115"/>
      <c r="U4" s="115">
        <v>4</v>
      </c>
      <c r="V4" s="115"/>
      <c r="W4" s="115">
        <v>5</v>
      </c>
      <c r="X4" s="115"/>
      <c r="Y4" s="115">
        <v>6</v>
      </c>
      <c r="Z4" s="115"/>
      <c r="AA4" s="115">
        <v>7</v>
      </c>
      <c r="AB4" s="115"/>
      <c r="AC4" s="115">
        <v>8</v>
      </c>
      <c r="AD4" s="115"/>
      <c r="AE4" s="115">
        <v>9</v>
      </c>
      <c r="AF4" s="115"/>
      <c r="AG4" s="116">
        <v>10</v>
      </c>
      <c r="AH4" s="114"/>
      <c r="AI4" s="116">
        <v>11</v>
      </c>
      <c r="AJ4" s="114"/>
      <c r="AK4" s="117"/>
      <c r="AL4" s="117"/>
      <c r="AM4" s="117"/>
      <c r="AN4" s="118">
        <v>1</v>
      </c>
      <c r="AO4" s="118">
        <v>2</v>
      </c>
      <c r="AP4" s="118">
        <v>3</v>
      </c>
      <c r="AQ4" s="118">
        <v>4</v>
      </c>
      <c r="AR4" s="118">
        <v>5</v>
      </c>
      <c r="AS4" s="118">
        <v>6</v>
      </c>
      <c r="AT4" s="118">
        <v>7</v>
      </c>
      <c r="AU4" s="118">
        <v>8</v>
      </c>
      <c r="AV4" s="118">
        <v>9</v>
      </c>
      <c r="AW4" s="118">
        <v>10</v>
      </c>
      <c r="AX4" s="118">
        <v>11</v>
      </c>
      <c r="AY4" s="119"/>
      <c r="AZ4" s="120">
        <v>1</v>
      </c>
      <c r="BA4" s="120">
        <v>2</v>
      </c>
      <c r="BB4" s="120">
        <v>3</v>
      </c>
      <c r="BC4" s="120">
        <v>4</v>
      </c>
      <c r="BD4" s="120">
        <v>5</v>
      </c>
      <c r="BE4" s="120">
        <v>6</v>
      </c>
      <c r="BF4" s="120">
        <v>7</v>
      </c>
      <c r="BG4" s="120">
        <v>8</v>
      </c>
      <c r="BH4" s="120">
        <v>9</v>
      </c>
      <c r="BI4" s="120">
        <v>10</v>
      </c>
      <c r="BJ4" s="120">
        <v>11</v>
      </c>
      <c r="BK4" s="120" t="s">
        <v>130</v>
      </c>
      <c r="BL4" s="121" t="s">
        <v>131</v>
      </c>
      <c r="BM4" s="121" t="s">
        <v>132</v>
      </c>
      <c r="BN4" s="122" t="s">
        <v>133</v>
      </c>
      <c r="BO4" s="101"/>
    </row>
    <row r="5" spans="1:67" ht="13.8" x14ac:dyDescent="0.25">
      <c r="A5" s="123">
        <v>1</v>
      </c>
      <c r="B5" s="124" t="s">
        <v>166</v>
      </c>
      <c r="C5" s="125" t="s">
        <v>184</v>
      </c>
      <c r="D5" s="126" t="s">
        <v>104</v>
      </c>
      <c r="E5" s="127">
        <f>IF(G5=0,0,IF(G5+F5&lt;1000,1000,G5+F5))</f>
        <v>1593</v>
      </c>
      <c r="F5" s="128">
        <f>IF(K5=0,0,IF(G5+(IF(H5&gt;-150,(IF(H5&gt;=150,IF(J5&gt;=$AT$1,0,SUM(IF(MAX(O5:AJ5)=99,J5-2,J5)-K5*2*(15+50)%)*10),SUM(IF(MAX(O5:AJ5)=99,J5-2,J5)-K5*2*(H5/10+50)%)*10)),(IF(H5&lt;-150,IF((IF(MAX(O5:AJ5)=99,J5-2,J5)-K5*2*(H5/10+50)%)*10&lt;1,0,(IF(MAX(O5:AJ5)=99,J5-2,J5)-K5*2*(H5/10+50)%)*10))))),(IF(H5&gt;-150,(IF(H5&gt;150,IF(J5&gt;=$AT$1,0,SUM(IF(MAX(O5:AJ5)=99,J5-2,J5)-K5*2*(15+50)%)*10),SUM(IF(MAX(O5:AJ5)=99,J5-2,J5)-K5*2*(H5/10+50)%)*10)),(IF(H5&lt;-150,IF((IF(MAX(O5:AJ5)=99,J5-2,J5)-K5*2*(H5/10+50)%)*10&lt;1,0,(IF(MAX(O5:AJ5)=99,J5-2,J5)-K5*2*(H5/10+50)%)*10)))))))</f>
        <v>0</v>
      </c>
      <c r="G5" s="126">
        <v>1593</v>
      </c>
      <c r="H5" s="129">
        <f>IF(L5=0,0,G5-L5)</f>
        <v>253.18181818181824</v>
      </c>
      <c r="I5" s="130">
        <v>4</v>
      </c>
      <c r="J5" s="131">
        <v>16</v>
      </c>
      <c r="K5" s="132">
        <v>11</v>
      </c>
      <c r="L5" s="133">
        <f t="shared" ref="L5:L44" si="0">IF(K5=0,0,SUM(AN5:AX5)/K5)</f>
        <v>1339.8181818181818</v>
      </c>
      <c r="M5" s="134">
        <f>BK5</f>
        <v>144</v>
      </c>
      <c r="N5" s="135">
        <f>BN5</f>
        <v>134</v>
      </c>
      <c r="O5" s="136">
        <v>21</v>
      </c>
      <c r="P5" s="137">
        <v>2</v>
      </c>
      <c r="Q5" s="138">
        <v>14</v>
      </c>
      <c r="R5" s="139">
        <v>0</v>
      </c>
      <c r="S5" s="140">
        <v>17</v>
      </c>
      <c r="T5" s="141">
        <v>2</v>
      </c>
      <c r="U5" s="142">
        <v>18</v>
      </c>
      <c r="V5" s="141">
        <v>2</v>
      </c>
      <c r="W5" s="140">
        <v>20</v>
      </c>
      <c r="X5" s="141">
        <v>2</v>
      </c>
      <c r="Y5" s="140">
        <v>13</v>
      </c>
      <c r="Z5" s="143">
        <v>0</v>
      </c>
      <c r="AA5" s="140">
        <v>5</v>
      </c>
      <c r="AB5" s="144">
        <v>2</v>
      </c>
      <c r="AC5" s="145">
        <v>15</v>
      </c>
      <c r="AD5" s="146">
        <v>2</v>
      </c>
      <c r="AE5" s="142">
        <v>7</v>
      </c>
      <c r="AF5" s="147">
        <v>0</v>
      </c>
      <c r="AG5" s="142">
        <v>8</v>
      </c>
      <c r="AH5" s="141">
        <v>2</v>
      </c>
      <c r="AI5" s="140">
        <v>4</v>
      </c>
      <c r="AJ5" s="141">
        <v>2</v>
      </c>
      <c r="AK5" s="148"/>
      <c r="AL5" s="149">
        <f t="shared" ref="AL5:AL44" si="1">SUM(P5+R5+T5+V5+X5+Z5+AB5+AD5+AF5+AH5+AJ5)</f>
        <v>16</v>
      </c>
      <c r="AM5" s="148"/>
      <c r="AN5" s="150">
        <f>IF(B5=0,0,IF(B5="BRIVS",0,(LOOKUP(O5,$A$5:$A$44,$G$5:$G$44))))</f>
        <v>1228</v>
      </c>
      <c r="AO5" s="151">
        <f>IF(B5=0,0,IF(B5="BRIVS",0,(LOOKUP(Q5,$A$5:$A$44,$G$5:$G$44))))</f>
        <v>1332</v>
      </c>
      <c r="AP5" s="152">
        <f>IF(B5=0,0,IF(B5="BRIVS",0,(LOOKUP(S5,$A$5:$A$44,$G$5:$G$44))))</f>
        <v>1279</v>
      </c>
      <c r="AQ5" s="151">
        <f>IF(B5=0,0,IF(B5="BRIVS",0,(LOOKUP(U5,$A$5:$A$44,$G$5:$G$44))))</f>
        <v>1273</v>
      </c>
      <c r="AR5" s="152">
        <f>IF(B5=0,0,IF(B5="BRIVS",0,(LOOKUP(W5,$A$5:$A$44,$G$5:$G$44))))</f>
        <v>1228</v>
      </c>
      <c r="AS5" s="152">
        <f>IF(B5=0,0,IF(B5="BRIVS",0,(LOOKUP(Y5,$A$5:$A$44,$G$5:$G$44))))</f>
        <v>1336</v>
      </c>
      <c r="AT5" s="152">
        <f>IF(B5=0,0,IF(B5="BRIVS",0,(LOOKUP(AA5,$A$5:$A$44,$G$5:$G$44))))</f>
        <v>1453</v>
      </c>
      <c r="AU5" s="152">
        <f>IF(B5=0,0,IF(B5="BRIVS",0,(LOOKUP(AC5,$A$5:$A$44,$G$5:$G$44))))</f>
        <v>1316</v>
      </c>
      <c r="AV5" s="151">
        <f>IF(B5=0,0,IF(B5="BRIVS",0,(LOOKUP(AE5,$A$5:$A$44,$G$5:$G$44))))</f>
        <v>1406</v>
      </c>
      <c r="AW5" s="152">
        <f>IF(B5=0,0,IF(B5="BRIVS",0,(LOOKUP(AG5,$A$5:$A$44,$G$5:$G$44))))</f>
        <v>1406</v>
      </c>
      <c r="AX5" s="152">
        <f>IF(B5=0,0,IF(B5="BRIVS",0,(LOOKUP(AI5,$A$5:$A$44,$G$5:$G$44))))</f>
        <v>1481</v>
      </c>
      <c r="AY5" s="90"/>
      <c r="AZ5" s="153">
        <f>IF(O5="X",0,(LOOKUP($O5,$A$5:$A$45,$J$5:$J$45)))</f>
        <v>12</v>
      </c>
      <c r="BA5" s="154">
        <f>IF(Q5="X",0,(LOOKUP($Q5,$A$5:$A$45,$J$5:$J$45)))</f>
        <v>12</v>
      </c>
      <c r="BB5" s="154">
        <f>IF(S5="X",0,(LOOKUP($S5,$A$5:$A$45,$J$5:$J$45)))</f>
        <v>10</v>
      </c>
      <c r="BC5" s="155">
        <f>IF(U5="X",0,(LOOKUP($U5,$A$5:$A$45,$J$5:$J$45)))</f>
        <v>12</v>
      </c>
      <c r="BD5" s="154">
        <f>IF(W5="X",0,(LOOKUP($W5,$A$5:$A$45,$J$5:$J$45)))</f>
        <v>10</v>
      </c>
      <c r="BE5" s="154">
        <f>IF(Y5="X",0,(LOOKUP($Y5,$A$5:$A$45,$J$5:$J$45)))</f>
        <v>14</v>
      </c>
      <c r="BF5" s="154">
        <f>IF(AA5="X",0,(LOOKUP($AA5,$A$5:$A$45,$J$5:$J$45)))</f>
        <v>10</v>
      </c>
      <c r="BG5" s="154">
        <f>IF(AC5="X",0,(LOOKUP($AC5,$A$5:$A$45,$J$5:$J$45)))</f>
        <v>14</v>
      </c>
      <c r="BH5" s="154">
        <f>IF(AE5="X",0,(LOOKUP($AE5,$A$5:$A$45,$J$5:$J$45)))</f>
        <v>18</v>
      </c>
      <c r="BI5" s="154">
        <f>IF(AG5="X",0,(LOOKUP($AG5,$A$5:$A$45,$J$5:$J$45)))</f>
        <v>14</v>
      </c>
      <c r="BJ5" s="154">
        <f>IF(AI5="X",0,(LOOKUP($AI5,$A$5:$A$45,$J$5:$J$45)))</f>
        <v>18</v>
      </c>
      <c r="BK5" s="156">
        <f>SUM(AZ5,BA5,BB5,BC5,BD5,BF5,BE5,BG5,BH5,BI5,BJ5)</f>
        <v>144</v>
      </c>
      <c r="BL5" s="157">
        <f>IF($AW$1&gt;8,(IF($AW$1=9,MIN(AZ5:BH5),IF($AW$1=10,MIN(AZ5:BI5),IF($AW$1=11,MIN(AZ5:BJ5))))),(IF($AW$1=4,MIN(AZ5:BC5),IF($AW$1=5,MIN(AZ5:BD5),IF($AW$1=6,MIN(AZ5:BE5),IF($AW$1=7,MIN(AZ5:BF5),IF($AW$1=8,MIN(AZ5:BG5))))))))</f>
        <v>10</v>
      </c>
      <c r="BM5" s="157">
        <f>IF($AW$1&gt;8,(IF($AW$1=9,MAX(AZ5:BH5),IF($AW$1=10,MAX(AZ5:BI5),IF($AW$1=11,MAX(AZ5:BJ5))))),(IF($AW$1=4,MAX(AZ5:BC5),IF($AW$1=5,MAX(AZ5:BD5),IF($AW$1=6,MAX(AZ5:BE5),IF($AW$1=7,MAX(AZ5:BF5),IF($AW$1=8,MAX(AZ5:BG5))))))))</f>
        <v>18</v>
      </c>
      <c r="BN5" s="158">
        <f>SUM($BK5-$BL5)</f>
        <v>134</v>
      </c>
      <c r="BO5" s="101"/>
    </row>
    <row r="6" spans="1:67" ht="13.8" x14ac:dyDescent="0.25">
      <c r="A6" s="159">
        <v>2</v>
      </c>
      <c r="B6" s="160" t="s">
        <v>165</v>
      </c>
      <c r="C6" s="161" t="s">
        <v>33</v>
      </c>
      <c r="D6" s="162" t="s">
        <v>105</v>
      </c>
      <c r="E6" s="163">
        <f>IF(G6=0,0,IF(G6+F6&lt;1000,1000,G6+F6))</f>
        <v>1534</v>
      </c>
      <c r="F6" s="164">
        <f>IF(K6=0,0,IF(G6+(IF(H6&gt;-150,(IF(H6&gt;=150,IF(J6&gt;=$AT$1,0,SUM(IF(MAX(O6:AJ6)=99,J6-2,J6)-K6*2*(15+50)%)*10),SUM(IF(MAX(O6:AJ6)=99,J6-2,J6)-K6*2*(H6/10+50)%)*10)),(IF(H6&lt;-150,IF((IF(MAX(O6:AJ6)=99,J6-2,J6)-K6*2*(H6/10+50)%)*10&lt;1,0,(IF(MAX(O6:AJ6)=99,J6-2,J6)-K6*2*(H6/10+50)%)*10))))),(IF(H6&gt;-150,(IF(H6&gt;150,IF(J6&gt;=$AT$1,0,SUM(IF(MAX(O6:AJ6)=99,J6-2,J6)-K6*2*(15+50)%)*10),SUM(IF(MAX(O6:AJ6)=99,J6-2,J6)-K6*2*(H6/10+50)%)*10)),(IF(H6&lt;-150,IF((IF(MAX(O6:AJ6)=99,J6-2,J6)-K6*2*(H6/10+50)%)*10&lt;1,0,(IF(MAX(O6:AJ6)=99,J6-2,J6)-K6*2*(H6/10+50)%)*10)))))))</f>
        <v>-23.000000000000007</v>
      </c>
      <c r="G6" s="162">
        <v>1557</v>
      </c>
      <c r="H6" s="165">
        <f>IF(L6=0,0,G6-L6)</f>
        <v>339.72727272727275</v>
      </c>
      <c r="I6" s="166">
        <v>20</v>
      </c>
      <c r="J6" s="167">
        <v>12</v>
      </c>
      <c r="K6" s="168">
        <v>11</v>
      </c>
      <c r="L6" s="169">
        <f t="shared" si="0"/>
        <v>1217.2727272727273</v>
      </c>
      <c r="M6" s="165">
        <f>BK6</f>
        <v>106</v>
      </c>
      <c r="N6" s="170">
        <f>BN6</f>
        <v>100</v>
      </c>
      <c r="O6" s="171">
        <v>22</v>
      </c>
      <c r="P6" s="172">
        <v>0</v>
      </c>
      <c r="Q6" s="173">
        <v>28</v>
      </c>
      <c r="R6" s="174">
        <v>2</v>
      </c>
      <c r="S6" s="175">
        <v>24</v>
      </c>
      <c r="T6" s="176">
        <v>2</v>
      </c>
      <c r="U6" s="173">
        <v>14</v>
      </c>
      <c r="V6" s="177">
        <v>0</v>
      </c>
      <c r="W6" s="175">
        <v>18</v>
      </c>
      <c r="X6" s="177">
        <v>0</v>
      </c>
      <c r="Y6" s="175">
        <v>30</v>
      </c>
      <c r="Z6" s="177">
        <v>0</v>
      </c>
      <c r="AA6" s="175">
        <v>38</v>
      </c>
      <c r="AB6" s="174">
        <v>2</v>
      </c>
      <c r="AC6" s="171">
        <v>11</v>
      </c>
      <c r="AD6" s="172">
        <v>0</v>
      </c>
      <c r="AE6" s="178">
        <v>37</v>
      </c>
      <c r="AF6" s="174">
        <v>2</v>
      </c>
      <c r="AG6" s="173">
        <v>31</v>
      </c>
      <c r="AH6" s="176">
        <v>2</v>
      </c>
      <c r="AI6" s="173">
        <v>12</v>
      </c>
      <c r="AJ6" s="176">
        <v>2</v>
      </c>
      <c r="AK6" s="148"/>
      <c r="AL6" s="149">
        <f t="shared" si="1"/>
        <v>12</v>
      </c>
      <c r="AM6" s="148"/>
      <c r="AN6" s="179">
        <f>IF(B6=0,0,IF(B6="BRIVS",0,(LOOKUP(O6,$A$5:$A$44,$G$5:$G$44))))</f>
        <v>1224</v>
      </c>
      <c r="AO6" s="157">
        <f>IF(B6=0,0,IF(B6="BRIVS",0,(LOOKUP(Q6,$A$5:$A$44,$G$5:$G$44))))</f>
        <v>1199</v>
      </c>
      <c r="AP6" s="180">
        <f>IF(B6=0,0,IF(B6="BRIVS",0,(LOOKUP(S6,$A$5:$A$44,$G$5:$G$44))))</f>
        <v>1215</v>
      </c>
      <c r="AQ6" s="157">
        <f>IF(B6=0,0,IF(B6="BRIVS",0,(LOOKUP(U6,$A$5:$A$44,$G$5:$G$44))))</f>
        <v>1332</v>
      </c>
      <c r="AR6" s="180">
        <f>IF(B6=0,0,IF(B6="BRIVS",0,(LOOKUP(W6,$A$5:$A$44,$G$5:$G$44))))</f>
        <v>1273</v>
      </c>
      <c r="AS6" s="180">
        <f>IF(B6=0,0,IF(B6="BRIVS",0,(LOOKUP(Y6,$A$5:$A$44,$G$5:$G$44))))</f>
        <v>1196</v>
      </c>
      <c r="AT6" s="180">
        <f>IF(B6=0,0,IF(B6="BRIVS",0,(LOOKUP(AA6,$A$5:$A$44,$G$5:$G$44))))</f>
        <v>1015</v>
      </c>
      <c r="AU6" s="180">
        <f>IF(B6=0,0,IF(B6="BRIVS",0,(LOOKUP(AC6,$A$5:$A$44,$G$5:$G$44))))</f>
        <v>1348</v>
      </c>
      <c r="AV6" s="157">
        <f>IF(B6=0,0,IF(B6="BRIVS",0,(LOOKUP(AE6,$A$5:$A$44,$G$5:$G$44))))</f>
        <v>1060</v>
      </c>
      <c r="AW6" s="180">
        <f>IF(B6=0,0,IF(B6="BRIVS",0,(LOOKUP(AG6,$A$5:$A$44,$G$5:$G$44))))</f>
        <v>1180</v>
      </c>
      <c r="AX6" s="180">
        <f>IF(B6=0,0,IF(B6="BRIVS",0,(LOOKUP(AI6,$A$5:$A$44,$G$5:$G$44))))</f>
        <v>1348</v>
      </c>
      <c r="AY6" s="90"/>
      <c r="AZ6" s="181">
        <f>IF(O6="X",0,(LOOKUP($O6,$A$5:$A$45,$J$5:$J$45)))</f>
        <v>8</v>
      </c>
      <c r="BA6" s="182">
        <f>IF(Q6="X",0,(LOOKUP($Q6,$A$5:$A$45,$J$5:$J$45)))</f>
        <v>10</v>
      </c>
      <c r="BB6" s="182">
        <f>IF(S6="X",0,(LOOKUP($S6,$A$5:$A$45,$J$5:$J$45)))</f>
        <v>10</v>
      </c>
      <c r="BC6" s="155">
        <f>IF(U6="X",0,(LOOKUP($U6,$A$5:$A$45,$J$5:$J$45)))</f>
        <v>12</v>
      </c>
      <c r="BD6" s="182">
        <f>IF(W6="X",0,(LOOKUP($W6,$A$5:$A$45,$J$5:$J$45)))</f>
        <v>12</v>
      </c>
      <c r="BE6" s="182">
        <f>IF(Y6="X",0,(LOOKUP($Y6,$A$5:$A$45,$J$5:$J$45)))</f>
        <v>12</v>
      </c>
      <c r="BF6" s="182">
        <f>IF(AA6="X",0,(LOOKUP($AA6,$A$5:$A$45,$J$5:$J$45)))</f>
        <v>6</v>
      </c>
      <c r="BG6" s="182">
        <f>IF(AC6="X",0,(LOOKUP($AC6,$A$5:$A$45,$J$5:$J$45)))</f>
        <v>10</v>
      </c>
      <c r="BH6" s="182">
        <f>IF(AE6="X",0,(LOOKUP($AE6,$A$5:$A$45,$J$5:$J$45)))</f>
        <v>6</v>
      </c>
      <c r="BI6" s="182">
        <f>IF(AG6="X",0,(LOOKUP($AG6,$A$5:$A$45,$J$5:$J$45)))</f>
        <v>8</v>
      </c>
      <c r="BJ6" s="182">
        <f>IF(AI6="X",0,(LOOKUP($AI6,$A$5:$A$45,$J$5:$J$45)))</f>
        <v>12</v>
      </c>
      <c r="BK6" s="156">
        <f>SUM(AZ6,BA6,BB6,BC6,BD6,BF6,BE6,BG6,BH6,BI6,BJ6)</f>
        <v>106</v>
      </c>
      <c r="BL6" s="157">
        <f>IF($AW$1&gt;8,(IF($AW$1=9,MIN(AZ6:BH6),IF($AW$1=10,MIN(AZ6:BI6),IF($AW$1=11,MIN(AZ6:BJ6))))),(IF($AW$1=4,MIN(AZ6:BC6),IF($AW$1=5,MIN(AZ6:BD6),IF($AW$1=6,MIN(AZ6:BE6),IF($AW$1=7,MIN(AZ6:BF6),IF($AW$1=8,MIN(AZ6:BG6))))))))</f>
        <v>6</v>
      </c>
      <c r="BM6" s="157">
        <f>IF($AW$1&gt;8,(IF($AW$1=9,MAX(AZ6:BH6),IF($AW$1=10,MAX(AZ6:BI6),IF($AW$1=11,MAX(AZ6:BJ6))))),(IF($AW$1=4,MAX(AZ6:BC6),IF($AW$1=5,MAX(AZ6:BD6),IF($AW$1=6,MAX(AZ6:BE6),IF($AW$1=7,MAX(AZ6:BF6),IF($AW$1=8,MAX(AZ6:BG6))))))))</f>
        <v>12</v>
      </c>
      <c r="BN6" s="158">
        <f>SUM($BK6-$BL6)</f>
        <v>100</v>
      </c>
      <c r="BO6" s="101"/>
    </row>
    <row r="7" spans="1:67" ht="13.8" x14ac:dyDescent="0.25">
      <c r="A7" s="159">
        <v>3</v>
      </c>
      <c r="B7" s="160" t="s">
        <v>167</v>
      </c>
      <c r="C7" s="183" t="s">
        <v>33</v>
      </c>
      <c r="D7" s="162" t="s">
        <v>104</v>
      </c>
      <c r="E7" s="163">
        <f t="shared" ref="E7:E44" si="2">IF(G7=0,0,IF(G7+F7&lt;1000,1000,G7+F7))</f>
        <v>1431</v>
      </c>
      <c r="F7" s="164">
        <f>IF(K7=0,0,IF(G7+(IF(H7&gt;-150,(IF(H7&gt;=150,IF(J7&gt;=$AT$1,0,SUM(IF(MAX(O7:AJ7)=99,J7-2,J7)-K7*2*(15+50)%)*10),SUM(IF(MAX(O7:AJ7)=99,J7-2,J7)-K7*2*(H7/10+50)%)*10)),(IF(H7&lt;-150,IF((IF(MAX(O7:AJ7)=99,J7-2,J7)-K7*2*(H7/10+50)%)*10&lt;1,0,(IF(MAX(O7:AJ7)=99,J7-2,J7)-K7*2*(H7/10+50)%)*10))))),(IF(H7&gt;-150,(IF(H7&gt;150,IF(J7&gt;=$AT$1,0,SUM(IF(MAX(O7:AJ7)=99,J7-2,J7)-K7*2*(15+50)%)*10),SUM(IF(MAX(O7:AJ7)=99,J7-2,J7)-K7*2*(H7/10+50)%)*10)),(IF(H7&lt;-150,IF((IF(MAX(O7:AJ7)=99,J7-2,J7)-K7*2*(H7/10+50)%)*10&lt;1,0,(IF(MAX(O7:AJ7)=99,J7-2,J7)-K7*2*(H7/10+50)%)*10)))))))</f>
        <v>-63.000000000000007</v>
      </c>
      <c r="G7" s="162">
        <v>1494</v>
      </c>
      <c r="H7" s="165">
        <f>IF(L7=0,0,G7-L7)</f>
        <v>257.18181818181824</v>
      </c>
      <c r="I7" s="166">
        <v>30</v>
      </c>
      <c r="J7" s="184">
        <v>8</v>
      </c>
      <c r="K7" s="185">
        <v>11</v>
      </c>
      <c r="L7" s="169">
        <f t="shared" si="0"/>
        <v>1236.8181818181818</v>
      </c>
      <c r="M7" s="165">
        <f t="shared" ref="M7:M44" si="3">BK7</f>
        <v>116</v>
      </c>
      <c r="N7" s="170">
        <f t="shared" ref="N7:N44" si="4">BN7</f>
        <v>112</v>
      </c>
      <c r="O7" s="171">
        <v>23</v>
      </c>
      <c r="P7" s="186">
        <v>2</v>
      </c>
      <c r="Q7" s="173">
        <v>16</v>
      </c>
      <c r="R7" s="187">
        <v>0</v>
      </c>
      <c r="S7" s="175">
        <v>20</v>
      </c>
      <c r="T7" s="177">
        <v>0</v>
      </c>
      <c r="U7" s="173">
        <v>17</v>
      </c>
      <c r="V7" s="176">
        <v>2</v>
      </c>
      <c r="W7" s="175">
        <v>10</v>
      </c>
      <c r="X7" s="177">
        <v>0</v>
      </c>
      <c r="Y7" s="175">
        <v>37</v>
      </c>
      <c r="Z7" s="176">
        <v>2</v>
      </c>
      <c r="AA7" s="175">
        <v>26</v>
      </c>
      <c r="AB7" s="187">
        <v>0</v>
      </c>
      <c r="AC7" s="171">
        <v>40</v>
      </c>
      <c r="AD7" s="186">
        <v>2</v>
      </c>
      <c r="AE7" s="178">
        <v>15</v>
      </c>
      <c r="AF7" s="187">
        <v>0</v>
      </c>
      <c r="AG7" s="173">
        <v>5</v>
      </c>
      <c r="AH7" s="177">
        <v>0</v>
      </c>
      <c r="AI7" s="173">
        <v>25</v>
      </c>
      <c r="AJ7" s="177">
        <v>0</v>
      </c>
      <c r="AK7" s="148"/>
      <c r="AL7" s="149">
        <f t="shared" si="1"/>
        <v>8</v>
      </c>
      <c r="AM7" s="148"/>
      <c r="AN7" s="179">
        <f>IF(B7=0,0,IF(B7="BRIVS",0,(LOOKUP(O7,$A$5:$A$44,$G$5:$G$44))))</f>
        <v>1216</v>
      </c>
      <c r="AO7" s="157">
        <f>IF(B7=0,0,IF(B7="BRIVS",0,(LOOKUP(Q7,$A$5:$A$44,$G$5:$G$44))))</f>
        <v>1280</v>
      </c>
      <c r="AP7" s="180">
        <f>IF(B7=0,0,IF(B7="BRIVS",0,(LOOKUP(S7,$A$5:$A$44,$G$5:$G$44))))</f>
        <v>1228</v>
      </c>
      <c r="AQ7" s="157">
        <f>IF(B7=0,0,IF(B7="BRIVS",0,(LOOKUP(U7,$A$5:$A$44,$G$5:$G$44))))</f>
        <v>1279</v>
      </c>
      <c r="AR7" s="180">
        <f>IF(B7=0,0,IF(B7="BRIVS",0,(LOOKUP(W7,$A$5:$A$44,$G$5:$G$44))))</f>
        <v>1348</v>
      </c>
      <c r="AS7" s="180">
        <f>IF(B7=0,0,IF(B7="BRIVS",0,(LOOKUP(Y7,$A$5:$A$44,$G$5:$G$44))))</f>
        <v>1060</v>
      </c>
      <c r="AT7" s="180">
        <f>IF(B7=0,0,IF(B7="BRIVS",0,(LOOKUP(AA7,$A$5:$A$44,$G$5:$G$44))))</f>
        <v>1212</v>
      </c>
      <c r="AU7" s="180">
        <f>IF(B7=0,0,IF(B7="BRIVS",0,(LOOKUP(AC7,$A$5:$A$44,$G$5:$G$44))))</f>
        <v>1000</v>
      </c>
      <c r="AV7" s="157">
        <f>IF(B7=0,0,IF(B7="BRIVS",0,(LOOKUP(AE7,$A$5:$A$44,$G$5:$G$44))))</f>
        <v>1316</v>
      </c>
      <c r="AW7" s="180">
        <f>IF(B7=0,0,IF(B7="BRIVS",0,(LOOKUP(AG7,$A$5:$A$44,$G$5:$G$44))))</f>
        <v>1453</v>
      </c>
      <c r="AX7" s="180">
        <f>IF(B7=0,0,IF(B7="BRIVS",0,(LOOKUP(AI7,$A$5:$A$44,$G$5:$G$44))))</f>
        <v>1213</v>
      </c>
      <c r="AY7" s="90"/>
      <c r="AZ7" s="181">
        <f>IF(O7="X",0,(LOOKUP($O7,$A$5:$A$45,$J$5:$J$45)))</f>
        <v>14</v>
      </c>
      <c r="BA7" s="182">
        <f>IF(Q7="X",0,(LOOKUP($Q7,$A$5:$A$45,$J$5:$J$45)))</f>
        <v>12</v>
      </c>
      <c r="BB7" s="182">
        <f>IF(S7="X",0,(LOOKUP($S7,$A$5:$A$45,$J$5:$J$45)))</f>
        <v>10</v>
      </c>
      <c r="BC7" s="155">
        <f>IF(U7="X",0,(LOOKUP($U7,$A$5:$A$45,$J$5:$J$45)))</f>
        <v>10</v>
      </c>
      <c r="BD7" s="182">
        <f>IF(W7="X",0,(LOOKUP($W7,$A$5:$A$45,$J$5:$J$45)))</f>
        <v>12</v>
      </c>
      <c r="BE7" s="182">
        <f>IF(Y7="X",0,(LOOKUP($Y7,$A$5:$A$45,$J$5:$J$45)))</f>
        <v>6</v>
      </c>
      <c r="BF7" s="182">
        <f>IF(AA7="X",0,(LOOKUP($AA7,$A$5:$A$45,$J$5:$J$45)))</f>
        <v>14</v>
      </c>
      <c r="BG7" s="182">
        <f>IF(AC7="X",0,(LOOKUP($AC7,$A$5:$A$45,$J$5:$J$45)))</f>
        <v>4</v>
      </c>
      <c r="BH7" s="182">
        <f>IF(AE7="X",0,(LOOKUP($AE7,$A$5:$A$45,$J$5:$J$45)))</f>
        <v>14</v>
      </c>
      <c r="BI7" s="182">
        <f>IF(AG7="X",0,(LOOKUP($AG7,$A$5:$A$45,$J$5:$J$45)))</f>
        <v>10</v>
      </c>
      <c r="BJ7" s="182">
        <f>IF(AI7="X",0,(LOOKUP($AI7,$A$5:$A$45,$J$5:$J$45)))</f>
        <v>10</v>
      </c>
      <c r="BK7" s="156">
        <f t="shared" ref="BK7:BK44" si="5">SUM(AZ7,BA7,BB7,BC7,BD7,BF7,BE7,BG7,BH7,BI7,BJ7)</f>
        <v>116</v>
      </c>
      <c r="BL7" s="157">
        <f t="shared" ref="BL7:BL45" si="6">IF($AW$1&gt;8,(IF($AW$1=9,MIN(AZ7:BH7),IF($AW$1=10,MIN(AZ7:BI7),IF($AW$1=11,MIN(AZ7:BJ7))))),(IF($AW$1=4,MIN(AZ7:BC7),IF($AW$1=5,MIN(AZ7:BD7),IF($AW$1=6,MIN(AZ7:BE7),IF($AW$1=7,MIN(AZ7:BF7),IF($AW$1=8,MIN(AZ7:BG7))))))))</f>
        <v>4</v>
      </c>
      <c r="BM7" s="157">
        <f t="shared" ref="BM7:BM45" si="7">IF($AW$1&gt;8,(IF($AW$1=9,MAX(AZ7:BH7),IF($AW$1=10,MAX(AZ7:BI7),IF($AW$1=11,MAX(AZ7:BJ7))))),(IF($AW$1=4,MAX(AZ7:BC7),IF($AW$1=5,MAX(AZ7:BD7),IF($AW$1=6,MAX(AZ7:BE7),IF($AW$1=7,MAX(AZ7:BF7),IF($AW$1=8,MAX(AZ7:BG7))))))))</f>
        <v>14</v>
      </c>
      <c r="BN7" s="158">
        <f t="shared" ref="BN7:BN45" si="8">SUM($BK7-$BL7)</f>
        <v>112</v>
      </c>
      <c r="BO7" s="101"/>
    </row>
    <row r="8" spans="1:67" ht="13.8" x14ac:dyDescent="0.25">
      <c r="A8" s="188">
        <v>4</v>
      </c>
      <c r="B8" s="189" t="s">
        <v>168</v>
      </c>
      <c r="C8" s="190" t="s">
        <v>33</v>
      </c>
      <c r="D8" s="191" t="s">
        <v>104</v>
      </c>
      <c r="E8" s="192">
        <f t="shared" si="2"/>
        <v>1481</v>
      </c>
      <c r="F8" s="193">
        <f>IF(K8=0,0,IF(G8+(IF(H8&gt;-150,(IF(H8&gt;=150,IF(J8&gt;=$AT$1,0,SUM(IF(MAX(O8:AJ8)=99,J8-2,J8)-K8*2*(15+50)%)*10),SUM(IF(MAX(O8:AJ8)=99,J8-2,J8)-K8*2*(H8/10+50)%)*10)),(IF(H8&lt;-150,IF((IF(MAX(O8:AJ8)=99,J8-2,J8)-K8*2*(H8/10+50)%)*10&lt;1,0,(IF(MAX(O8:AJ8)=99,J8-2,J8)-K8*2*(H8/10+50)%)*10))))),(IF(H8&gt;-150,(IF(H8&gt;150,IF(J8&gt;=$AT$1,0,SUM(IF(MAX(O8:AJ8)=99,J8-2,J8)-K8*2*(15+50)%)*10),SUM(IF(MAX(O8:AJ8)=99,J8-2,J8)-K8*2*(H8/10+50)%)*10)),(IF(H8&lt;-150,IF((IF(MAX(O8:AJ8)=99,J8-2,J8)-K8*2*(H8/10+50)%)*10&lt;1,0,(IF(MAX(O8:AJ8)=99,J8-2,J8)-K8*2*(H8/10+50)%)*10)))))))</f>
        <v>0</v>
      </c>
      <c r="G8" s="191">
        <v>1481</v>
      </c>
      <c r="H8" s="194">
        <f>IF(L8=0,0,G8-L8)</f>
        <v>165.4545454545455</v>
      </c>
      <c r="I8" s="195">
        <v>2</v>
      </c>
      <c r="J8" s="196">
        <v>18</v>
      </c>
      <c r="K8" s="197">
        <v>11</v>
      </c>
      <c r="L8" s="198">
        <f t="shared" si="0"/>
        <v>1315.5454545454545</v>
      </c>
      <c r="M8" s="194">
        <f t="shared" si="3"/>
        <v>146</v>
      </c>
      <c r="N8" s="199">
        <f t="shared" si="4"/>
        <v>136</v>
      </c>
      <c r="O8" s="171">
        <v>24</v>
      </c>
      <c r="P8" s="186">
        <v>2</v>
      </c>
      <c r="Q8" s="173">
        <v>15</v>
      </c>
      <c r="R8" s="174">
        <v>2</v>
      </c>
      <c r="S8" s="175">
        <v>16</v>
      </c>
      <c r="T8" s="176">
        <v>2</v>
      </c>
      <c r="U8" s="173">
        <v>25</v>
      </c>
      <c r="V8" s="176">
        <v>2</v>
      </c>
      <c r="W8" s="175">
        <v>33</v>
      </c>
      <c r="X8" s="176">
        <v>2</v>
      </c>
      <c r="Y8" s="175">
        <v>7</v>
      </c>
      <c r="Z8" s="176">
        <v>2</v>
      </c>
      <c r="AA8" s="175">
        <v>13</v>
      </c>
      <c r="AB8" s="187">
        <v>0</v>
      </c>
      <c r="AC8" s="171">
        <v>9</v>
      </c>
      <c r="AD8" s="186">
        <v>2</v>
      </c>
      <c r="AE8" s="178">
        <v>12</v>
      </c>
      <c r="AF8" s="174">
        <v>2</v>
      </c>
      <c r="AG8" s="173">
        <v>19</v>
      </c>
      <c r="AH8" s="176">
        <v>2</v>
      </c>
      <c r="AI8" s="173">
        <v>1</v>
      </c>
      <c r="AJ8" s="177">
        <v>0</v>
      </c>
      <c r="AK8" s="148"/>
      <c r="AL8" s="149">
        <f t="shared" si="1"/>
        <v>18</v>
      </c>
      <c r="AM8" s="148"/>
      <c r="AN8" s="179">
        <f>IF(B8=0,0,IF(B8="BRIVS",0,(LOOKUP(O8,$A$5:$A$44,$G$5:$G$44))))</f>
        <v>1215</v>
      </c>
      <c r="AO8" s="157">
        <f>IF(B8=0,0,IF(B8="BRIVS",0,(LOOKUP(Q8,$A$5:$A$44,$G$5:$G$44))))</f>
        <v>1316</v>
      </c>
      <c r="AP8" s="180">
        <f>IF(B8=0,0,IF(B8="BRIVS",0,(LOOKUP(S8,$A$5:$A$44,$G$5:$G$44))))</f>
        <v>1280</v>
      </c>
      <c r="AQ8" s="157">
        <f>IF(B8=0,0,IF(B8="BRIVS",0,(LOOKUP(U8,$A$5:$A$44,$G$5:$G$44))))</f>
        <v>1213</v>
      </c>
      <c r="AR8" s="180">
        <f>IF(B8=0,0,IF(B8="BRIVS",0,(LOOKUP(W8,$A$5:$A$44,$G$5:$G$44))))</f>
        <v>1125</v>
      </c>
      <c r="AS8" s="180">
        <f>IF(B8=0,0,IF(B8="BRIVS",0,(LOOKUP(Y8,$A$5:$A$44,$G$5:$G$44))))</f>
        <v>1406</v>
      </c>
      <c r="AT8" s="180">
        <f>IF(B8=0,0,IF(B8="BRIVS",0,(LOOKUP(AA8,$A$5:$A$44,$G$5:$G$44))))</f>
        <v>1336</v>
      </c>
      <c r="AU8" s="180">
        <f>IF(B8=0,0,IF(B8="BRIVS",0,(LOOKUP(AC8,$A$5:$A$44,$G$5:$G$44))))</f>
        <v>1388</v>
      </c>
      <c r="AV8" s="157">
        <f>IF(B8=0,0,IF(B8="BRIVS",0,(LOOKUP(AE8,$A$5:$A$44,$G$5:$G$44))))</f>
        <v>1348</v>
      </c>
      <c r="AW8" s="180">
        <f>IF(B8=0,0,IF(B8="BRIVS",0,(LOOKUP(AG8,$A$5:$A$44,$G$5:$G$44))))</f>
        <v>1251</v>
      </c>
      <c r="AX8" s="180">
        <f>IF(B8=0,0,IF(B8="BRIVS",0,(LOOKUP(AI8,$A$5:$A$44,$G$5:$G$44))))</f>
        <v>1593</v>
      </c>
      <c r="AY8" s="90"/>
      <c r="AZ8" s="181">
        <f>IF(O8="X",0,(LOOKUP($O8,$A$5:$A$45,$J$5:$J$45)))</f>
        <v>10</v>
      </c>
      <c r="BA8" s="182">
        <f>IF(Q8="X",0,(LOOKUP($Q8,$A$5:$A$45,$J$5:$J$45)))</f>
        <v>14</v>
      </c>
      <c r="BB8" s="182">
        <f>IF(S8="X",0,(LOOKUP($S8,$A$5:$A$45,$J$5:$J$45)))</f>
        <v>12</v>
      </c>
      <c r="BC8" s="155">
        <f>IF(U8="X",0,(LOOKUP($U8,$A$5:$A$45,$J$5:$J$45)))</f>
        <v>10</v>
      </c>
      <c r="BD8" s="182">
        <f>IF(W8="X",0,(LOOKUP($W8,$A$5:$A$45,$J$5:$J$45)))</f>
        <v>12</v>
      </c>
      <c r="BE8" s="182">
        <f>IF(Y8="X",0,(LOOKUP($Y8,$A$5:$A$45,$J$5:$J$45)))</f>
        <v>18</v>
      </c>
      <c r="BF8" s="182">
        <f>IF(AA8="X",0,(LOOKUP($AA8,$A$5:$A$45,$J$5:$J$45)))</f>
        <v>14</v>
      </c>
      <c r="BG8" s="182">
        <f>IF(AC8="X",0,(LOOKUP($AC8,$A$5:$A$45,$J$5:$J$45)))</f>
        <v>16</v>
      </c>
      <c r="BH8" s="182">
        <f>IF(AE8="X",0,(LOOKUP($AE8,$A$5:$A$45,$J$5:$J$45)))</f>
        <v>12</v>
      </c>
      <c r="BI8" s="182">
        <f>IF(AG8="X",0,(LOOKUP($AG8,$A$5:$A$45,$J$5:$J$45)))</f>
        <v>12</v>
      </c>
      <c r="BJ8" s="182">
        <f>IF(AI8="X",0,(LOOKUP($AI8,$A$5:$A$45,$J$5:$J$45)))</f>
        <v>16</v>
      </c>
      <c r="BK8" s="156">
        <f t="shared" si="5"/>
        <v>146</v>
      </c>
      <c r="BL8" s="157">
        <f t="shared" si="6"/>
        <v>10</v>
      </c>
      <c r="BM8" s="157">
        <f t="shared" si="7"/>
        <v>18</v>
      </c>
      <c r="BN8" s="158">
        <f t="shared" si="8"/>
        <v>136</v>
      </c>
      <c r="BO8" s="101"/>
    </row>
    <row r="9" spans="1:67" ht="13.8" x14ac:dyDescent="0.25">
      <c r="A9" s="159">
        <v>5</v>
      </c>
      <c r="B9" s="160" t="s">
        <v>32</v>
      </c>
      <c r="C9" s="183" t="s">
        <v>6</v>
      </c>
      <c r="D9" s="162" t="s">
        <v>104</v>
      </c>
      <c r="E9" s="163">
        <f t="shared" si="2"/>
        <v>1410</v>
      </c>
      <c r="F9" s="164">
        <f>IF(K9=0,0,IF(G9+(IF(H9&gt;-150,(IF(H9&gt;=150,IF(J9&gt;=$AT$1,0,SUM(IF(MAX(O9:AJ9)=99,J9-2,J9)-K9*2*(15+50)%)*10),SUM(IF(MAX(O9:AJ9)=99,J9-2,J9)-K9*2*(H9/10+50)%)*10)),(IF(H9&lt;-150,IF((IF(MAX(O9:AJ9)=99,J9-2,J9)-K9*2*(H9/10+50)%)*10&lt;1,0,(IF(MAX(O9:AJ9)=99,J9-2,J9)-K9*2*(H9/10+50)%)*10))))),(IF(H9&gt;-150,(IF(H9&gt;150,IF(J9&gt;=$AT$1,0,SUM(IF(MAX(O9:AJ9)=99,J9-2,J9)-K9*2*(15+50)%)*10),SUM(IF(MAX(O9:AJ9)=99,J9-2,J9)-K9*2*(H9/10+50)%)*10)),(IF(H9&lt;-150,IF((IF(MAX(O9:AJ9)=99,J9-2,J9)-K9*2*(H9/10+50)%)*10&lt;1,0,(IF(MAX(O9:AJ9)=99,J9-2,J9)-K9*2*(H9/10+50)%)*10)))))))</f>
        <v>-43.000000000000007</v>
      </c>
      <c r="G9" s="162">
        <v>1453</v>
      </c>
      <c r="H9" s="165">
        <f>IF(L9=0,0,G9-L9)</f>
        <v>180.09090909090901</v>
      </c>
      <c r="I9" s="166">
        <v>23</v>
      </c>
      <c r="J9" s="167">
        <v>10</v>
      </c>
      <c r="K9" s="200">
        <v>11</v>
      </c>
      <c r="L9" s="169">
        <f t="shared" si="0"/>
        <v>1272.909090909091</v>
      </c>
      <c r="M9" s="165">
        <f t="shared" si="3"/>
        <v>122</v>
      </c>
      <c r="N9" s="170">
        <f t="shared" si="4"/>
        <v>114</v>
      </c>
      <c r="O9" s="171">
        <v>25</v>
      </c>
      <c r="P9" s="186">
        <v>2</v>
      </c>
      <c r="Q9" s="173">
        <v>18</v>
      </c>
      <c r="R9" s="187">
        <v>0</v>
      </c>
      <c r="S9" s="175">
        <v>21</v>
      </c>
      <c r="T9" s="177">
        <v>0</v>
      </c>
      <c r="U9" s="173">
        <v>35</v>
      </c>
      <c r="V9" s="176">
        <v>2</v>
      </c>
      <c r="W9" s="175">
        <v>27</v>
      </c>
      <c r="X9" s="176">
        <v>2</v>
      </c>
      <c r="Y9" s="175">
        <v>14</v>
      </c>
      <c r="Z9" s="176">
        <v>2</v>
      </c>
      <c r="AA9" s="175">
        <v>1</v>
      </c>
      <c r="AB9" s="187">
        <v>0</v>
      </c>
      <c r="AC9" s="171">
        <v>20</v>
      </c>
      <c r="AD9" s="172">
        <v>0</v>
      </c>
      <c r="AE9" s="178">
        <v>23</v>
      </c>
      <c r="AF9" s="187">
        <v>0</v>
      </c>
      <c r="AG9" s="173">
        <v>3</v>
      </c>
      <c r="AH9" s="176">
        <v>2</v>
      </c>
      <c r="AI9" s="173">
        <v>33</v>
      </c>
      <c r="AJ9" s="177">
        <v>0</v>
      </c>
      <c r="AK9" s="148"/>
      <c r="AL9" s="149">
        <f t="shared" si="1"/>
        <v>10</v>
      </c>
      <c r="AM9" s="148"/>
      <c r="AN9" s="179">
        <f>IF(B9=0,0,IF(B9="BRIVS",0,(LOOKUP(O9,$A$5:$A$44,$G$5:$G$44))))</f>
        <v>1213</v>
      </c>
      <c r="AO9" s="157">
        <f>IF(B9=0,0,IF(B9="BRIVS",0,(LOOKUP(Q9,$A$5:$A$44,$G$5:$G$44))))</f>
        <v>1273</v>
      </c>
      <c r="AP9" s="180">
        <f>IF(B9=0,0,IF(B9="BRIVS",0,(LOOKUP(S9,$A$5:$A$44,$G$5:$G$44))))</f>
        <v>1228</v>
      </c>
      <c r="AQ9" s="157">
        <f>IF(B9=0,0,IF(B9="BRIVS",0,(LOOKUP(U9,$A$5:$A$44,$G$5:$G$44))))</f>
        <v>1090</v>
      </c>
      <c r="AR9" s="180">
        <f>IF(B9=0,0,IF(B9="BRIVS",0,(LOOKUP(W9,$A$5:$A$44,$G$5:$G$44))))</f>
        <v>1210</v>
      </c>
      <c r="AS9" s="180">
        <f>IF(B9=0,0,IF(B9="BRIVS",0,(LOOKUP(Y9,$A$5:$A$44,$G$5:$G$44))))</f>
        <v>1332</v>
      </c>
      <c r="AT9" s="180">
        <f>IF(B9=0,0,IF(B9="BRIVS",0,(LOOKUP(AA9,$A$5:$A$44,$G$5:$G$44))))</f>
        <v>1593</v>
      </c>
      <c r="AU9" s="180">
        <f>IF(B9=0,0,IF(B9="BRIVS",0,(LOOKUP(AC9,$A$5:$A$44,$G$5:$G$44))))</f>
        <v>1228</v>
      </c>
      <c r="AV9" s="157">
        <f>IF(B9=0,0,IF(B9="BRIVS",0,(LOOKUP(AE9,$A$5:$A$44,$G$5:$G$44))))</f>
        <v>1216</v>
      </c>
      <c r="AW9" s="180">
        <f>IF(B9=0,0,IF(B9="BRIVS",0,(LOOKUP(AG9,$A$5:$A$44,$G$5:$G$44))))</f>
        <v>1494</v>
      </c>
      <c r="AX9" s="180">
        <f>IF(B9=0,0,IF(B9="BRIVS",0,(LOOKUP(AI9,$A$5:$A$44,$G$5:$G$44))))</f>
        <v>1125</v>
      </c>
      <c r="AY9" s="90"/>
      <c r="AZ9" s="181">
        <f>IF(O9="X",0,(LOOKUP($O9,$A$5:$A$45,$J$5:$J$45)))</f>
        <v>10</v>
      </c>
      <c r="BA9" s="182">
        <f>IF(Q9="X",0,(LOOKUP($Q9,$A$5:$A$45,$J$5:$J$45)))</f>
        <v>12</v>
      </c>
      <c r="BB9" s="182">
        <f>IF(S9="X",0,(LOOKUP($S9,$A$5:$A$45,$J$5:$J$45)))</f>
        <v>12</v>
      </c>
      <c r="BC9" s="155">
        <f>IF(U9="X",0,(LOOKUP($U9,$A$5:$A$45,$J$5:$J$45)))</f>
        <v>8</v>
      </c>
      <c r="BD9" s="182">
        <f>IF(W9="X",0,(LOOKUP($W9,$A$5:$A$45,$J$5:$J$45)))</f>
        <v>8</v>
      </c>
      <c r="BE9" s="182">
        <f>IF(Y9="X",0,(LOOKUP($Y9,$A$5:$A$45,$J$5:$J$45)))</f>
        <v>12</v>
      </c>
      <c r="BF9" s="182">
        <f>IF(AA9="X",0,(LOOKUP($AA9,$A$5:$A$45,$J$5:$J$45)))</f>
        <v>16</v>
      </c>
      <c r="BG9" s="182">
        <f>IF(AC9="X",0,(LOOKUP($AC9,$A$5:$A$45,$J$5:$J$45)))</f>
        <v>10</v>
      </c>
      <c r="BH9" s="182">
        <f>IF(AE9="X",0,(LOOKUP($AE9,$A$5:$A$45,$J$5:$J$45)))</f>
        <v>14</v>
      </c>
      <c r="BI9" s="182">
        <f>IF(AG9="X",0,(LOOKUP($AG9,$A$5:$A$45,$J$5:$J$45)))</f>
        <v>8</v>
      </c>
      <c r="BJ9" s="182">
        <f>IF(AI9="X",0,(LOOKUP($AI9,$A$5:$A$45,$J$5:$J$45)))</f>
        <v>12</v>
      </c>
      <c r="BK9" s="156">
        <f t="shared" si="5"/>
        <v>122</v>
      </c>
      <c r="BL9" s="157">
        <f t="shared" si="6"/>
        <v>8</v>
      </c>
      <c r="BM9" s="157">
        <f t="shared" si="7"/>
        <v>16</v>
      </c>
      <c r="BN9" s="158">
        <f t="shared" si="8"/>
        <v>114</v>
      </c>
      <c r="BO9" s="101"/>
    </row>
    <row r="10" spans="1:67" ht="13.8" x14ac:dyDescent="0.25">
      <c r="A10" s="201">
        <v>6</v>
      </c>
      <c r="B10" s="202" t="s">
        <v>26</v>
      </c>
      <c r="C10" s="203" t="s">
        <v>27</v>
      </c>
      <c r="D10" s="204" t="s">
        <v>104</v>
      </c>
      <c r="E10" s="205">
        <f t="shared" si="2"/>
        <v>1441</v>
      </c>
      <c r="F10" s="206">
        <f>IF(K10=0,0,IF(G10+(IF(H10&gt;-150,(IF(H10&gt;=150,IF(J10&gt;=$AT$1,0,SUM(IF(MAX(O10:AJ10)=99,J10-2,J10)-K10*2*(15+50)%)*10),SUM(IF(MAX(O10:AJ10)=99,J10-2,J10)-K10*2*(H10/10+50)%)*10)),(IF(H10&lt;-150,IF((IF(MAX(O10:AJ10)=99,J10-2,J10)-K10*2*(H10/10+50)%)*10&lt;1,0,(IF(MAX(O10:AJ10)=99,J10-2,J10)-K10*2*(H10/10+50)%)*10))))),(IF(H10&gt;-150,(IF(H10&gt;150,IF(J10&gt;=$AT$1,0,SUM(IF(MAX(O10:AJ10)=99,J10-2,J10)-K10*2*(15+50)%)*10),SUM(IF(MAX(O10:AJ10)=99,J10-2,J10)-K10*2*(H10/10+50)%)*10)),(IF(H10&lt;-150,IF((IF(MAX(O10:AJ10)=99,J10-2,J10)-K10*2*(H10/10+50)%)*10&lt;1,0,(IF(MAX(O10:AJ10)=99,J10-2,J10)-K10*2*(H10/10+50)%)*10)))))))</f>
        <v>0</v>
      </c>
      <c r="G10" s="204">
        <v>1441</v>
      </c>
      <c r="H10" s="207">
        <f>IF(L10=0,0,G10-L10)</f>
        <v>187.4545454545455</v>
      </c>
      <c r="I10" s="208">
        <v>5</v>
      </c>
      <c r="J10" s="167">
        <v>16</v>
      </c>
      <c r="K10" s="168">
        <v>11</v>
      </c>
      <c r="L10" s="169">
        <f t="shared" si="0"/>
        <v>1253.5454545454545</v>
      </c>
      <c r="M10" s="165">
        <f t="shared" si="3"/>
        <v>132</v>
      </c>
      <c r="N10" s="170">
        <f t="shared" si="4"/>
        <v>126</v>
      </c>
      <c r="O10" s="171">
        <v>26</v>
      </c>
      <c r="P10" s="186">
        <v>2</v>
      </c>
      <c r="Q10" s="173">
        <v>19</v>
      </c>
      <c r="R10" s="187">
        <v>0</v>
      </c>
      <c r="S10" s="175">
        <v>22</v>
      </c>
      <c r="T10" s="176">
        <v>2</v>
      </c>
      <c r="U10" s="173">
        <v>16</v>
      </c>
      <c r="V10" s="177">
        <v>0</v>
      </c>
      <c r="W10" s="175">
        <v>37</v>
      </c>
      <c r="X10" s="176">
        <v>2</v>
      </c>
      <c r="Y10" s="175">
        <v>12</v>
      </c>
      <c r="Z10" s="177">
        <v>0</v>
      </c>
      <c r="AA10" s="175">
        <v>23</v>
      </c>
      <c r="AB10" s="174">
        <v>2</v>
      </c>
      <c r="AC10" s="171">
        <v>21</v>
      </c>
      <c r="AD10" s="186">
        <v>2</v>
      </c>
      <c r="AE10" s="178">
        <v>20</v>
      </c>
      <c r="AF10" s="174">
        <v>2</v>
      </c>
      <c r="AG10" s="173">
        <v>13</v>
      </c>
      <c r="AH10" s="176">
        <v>2</v>
      </c>
      <c r="AI10" s="173">
        <v>7</v>
      </c>
      <c r="AJ10" s="176">
        <v>2</v>
      </c>
      <c r="AK10" s="148"/>
      <c r="AL10" s="149">
        <f t="shared" si="1"/>
        <v>16</v>
      </c>
      <c r="AM10" s="148"/>
      <c r="AN10" s="179">
        <f>IF(B10=0,0,IF(B10="BRIVS",0,(LOOKUP(O10,$A$5:$A$44,$G$5:$G$44))))</f>
        <v>1212</v>
      </c>
      <c r="AO10" s="157">
        <f>IF(B10=0,0,IF(B10="BRIVS",0,(LOOKUP(Q10,$A$5:$A$44,$G$5:$G$44))))</f>
        <v>1251</v>
      </c>
      <c r="AP10" s="180">
        <f>IF(B10=0,0,IF(B10="BRIVS",0,(LOOKUP(S10,$A$5:$A$44,$G$5:$G$44))))</f>
        <v>1224</v>
      </c>
      <c r="AQ10" s="157">
        <f>IF(B10=0,0,IF(B10="BRIVS",0,(LOOKUP(U10,$A$5:$A$44,$G$5:$G$44))))</f>
        <v>1280</v>
      </c>
      <c r="AR10" s="180">
        <f>IF(B10=0,0,IF(B10="BRIVS",0,(LOOKUP(W10,$A$5:$A$44,$G$5:$G$44))))</f>
        <v>1060</v>
      </c>
      <c r="AS10" s="180">
        <f>IF(B10=0,0,IF(B10="BRIVS",0,(LOOKUP(Y10,$A$5:$A$44,$G$5:$G$44))))</f>
        <v>1348</v>
      </c>
      <c r="AT10" s="180">
        <f>IF(B10=0,0,IF(B10="BRIVS",0,(LOOKUP(AA10,$A$5:$A$44,$G$5:$G$44))))</f>
        <v>1216</v>
      </c>
      <c r="AU10" s="180">
        <f>IF(B10=0,0,IF(B10="BRIVS",0,(LOOKUP(AC10,$A$5:$A$44,$G$5:$G$44))))</f>
        <v>1228</v>
      </c>
      <c r="AV10" s="157">
        <f>IF(B10=0,0,IF(B10="BRIVS",0,(LOOKUP(AE10,$A$5:$A$44,$G$5:$G$44))))</f>
        <v>1228</v>
      </c>
      <c r="AW10" s="180">
        <f>IF(B10=0,0,IF(B10="BRIVS",0,(LOOKUP(AG10,$A$5:$A$44,$G$5:$G$44))))</f>
        <v>1336</v>
      </c>
      <c r="AX10" s="180">
        <f>IF(B10=0,0,IF(B10="BRIVS",0,(LOOKUP(AI10,$A$5:$A$44,$G$5:$G$44))))</f>
        <v>1406</v>
      </c>
      <c r="AY10" s="90"/>
      <c r="AZ10" s="181">
        <f>IF(O10="X",0,(LOOKUP($O10,$A$5:$A$45,$J$5:$J$45)))</f>
        <v>14</v>
      </c>
      <c r="BA10" s="182">
        <f>IF(Q10="X",0,(LOOKUP($Q10,$A$5:$A$45,$J$5:$J$45)))</f>
        <v>12</v>
      </c>
      <c r="BB10" s="182">
        <f>IF(S10="X",0,(LOOKUP($S10,$A$5:$A$45,$J$5:$J$45)))</f>
        <v>8</v>
      </c>
      <c r="BC10" s="155">
        <f>IF(U10="X",0,(LOOKUP($U10,$A$5:$A$45,$J$5:$J$45)))</f>
        <v>12</v>
      </c>
      <c r="BD10" s="182">
        <f>IF(W10="X",0,(LOOKUP($W10,$A$5:$A$45,$J$5:$J$45)))</f>
        <v>6</v>
      </c>
      <c r="BE10" s="182">
        <f>IF(Y10="X",0,(LOOKUP($Y10,$A$5:$A$45,$J$5:$J$45)))</f>
        <v>12</v>
      </c>
      <c r="BF10" s="182">
        <f>IF(AA10="X",0,(LOOKUP($AA10,$A$5:$A$45,$J$5:$J$45)))</f>
        <v>14</v>
      </c>
      <c r="BG10" s="182">
        <f>IF(AC10="X",0,(LOOKUP($AC10,$A$5:$A$45,$J$5:$J$45)))</f>
        <v>12</v>
      </c>
      <c r="BH10" s="182">
        <f>IF(AE10="X",0,(LOOKUP($AE10,$A$5:$A$45,$J$5:$J$45)))</f>
        <v>10</v>
      </c>
      <c r="BI10" s="182">
        <f>IF(AG10="X",0,(LOOKUP($AG10,$A$5:$A$45,$J$5:$J$45)))</f>
        <v>14</v>
      </c>
      <c r="BJ10" s="182">
        <f>IF(AI10="X",0,(LOOKUP($AI10,$A$5:$A$45,$J$5:$J$45)))</f>
        <v>18</v>
      </c>
      <c r="BK10" s="156">
        <f t="shared" si="5"/>
        <v>132</v>
      </c>
      <c r="BL10" s="157">
        <f t="shared" si="6"/>
        <v>6</v>
      </c>
      <c r="BM10" s="157">
        <f t="shared" si="7"/>
        <v>18</v>
      </c>
      <c r="BN10" s="158">
        <f t="shared" si="8"/>
        <v>126</v>
      </c>
      <c r="BO10" s="101"/>
    </row>
    <row r="11" spans="1:67" ht="13.8" x14ac:dyDescent="0.25">
      <c r="A11" s="188">
        <v>7</v>
      </c>
      <c r="B11" s="189" t="s">
        <v>2</v>
      </c>
      <c r="C11" s="190" t="s">
        <v>6</v>
      </c>
      <c r="D11" s="191"/>
      <c r="E11" s="192">
        <f t="shared" si="2"/>
        <v>1461.16</v>
      </c>
      <c r="F11" s="193">
        <f>IF(K11=0,0,IF(G11+(IF(H11&gt;-150,(IF(H11&gt;=150,IF(J11&gt;=$AT$1,0,SUM(IF(MAX(O11:AJ11)=99,J11-2,J11)-K11*2*(15+50)%)*10),SUM(IF(MAX(O11:AJ11)=99,J11-2,J11)-K11*2*(H11/10+50)%)*10)),(IF(H11&lt;-150,IF((IF(MAX(O11:AJ11)=99,J11-2,J11)-K11*2*(H11/10+50)%)*10&lt;1,0,(IF(MAX(O11:AJ11)=99,J11-2,J11)-K11*2*(H11/10+50)%)*10))))),(IF(H11&gt;-150,(IF(H11&gt;150,IF(J11&gt;=$AT$1,0,SUM(IF(MAX(O11:AJ11)=99,J11-2,J11)-K11*2*(15+50)%)*10),SUM(IF(MAX(O11:AJ11)=99,J11-2,J11)-K11*2*(H11/10+50)%)*10)),(IF(H11&lt;-150,IF((IF(MAX(O11:AJ11)=99,J11-2,J11)-K11*2*(H11/10+50)%)*10&lt;1,0,(IF(MAX(O11:AJ11)=99,J11-2,J11)-K11*2*(H11/10+50)%)*10)))))))</f>
        <v>55.159999999999982</v>
      </c>
      <c r="G11" s="191">
        <v>1406</v>
      </c>
      <c r="H11" s="194">
        <f>IF(L11=0,0,G11-L11)</f>
        <v>67.454545454545496</v>
      </c>
      <c r="I11" s="195">
        <v>1</v>
      </c>
      <c r="J11" s="209">
        <v>18</v>
      </c>
      <c r="K11" s="197">
        <v>11</v>
      </c>
      <c r="L11" s="198">
        <f t="shared" si="0"/>
        <v>1338.5454545454545</v>
      </c>
      <c r="M11" s="194">
        <f t="shared" si="3"/>
        <v>146</v>
      </c>
      <c r="N11" s="199">
        <f t="shared" si="4"/>
        <v>138</v>
      </c>
      <c r="O11" s="171">
        <v>27</v>
      </c>
      <c r="P11" s="186">
        <v>2</v>
      </c>
      <c r="Q11" s="173">
        <v>20</v>
      </c>
      <c r="R11" s="174">
        <v>2</v>
      </c>
      <c r="S11" s="175">
        <v>18</v>
      </c>
      <c r="T11" s="176">
        <v>2</v>
      </c>
      <c r="U11" s="173">
        <v>12</v>
      </c>
      <c r="V11" s="176">
        <v>2</v>
      </c>
      <c r="W11" s="175">
        <v>26</v>
      </c>
      <c r="X11" s="176">
        <v>2</v>
      </c>
      <c r="Y11" s="175">
        <v>4</v>
      </c>
      <c r="Z11" s="177">
        <v>0</v>
      </c>
      <c r="AA11" s="175">
        <v>8</v>
      </c>
      <c r="AB11" s="174">
        <v>2</v>
      </c>
      <c r="AC11" s="171">
        <v>13</v>
      </c>
      <c r="AD11" s="186">
        <v>2</v>
      </c>
      <c r="AE11" s="178">
        <v>1</v>
      </c>
      <c r="AF11" s="174">
        <v>2</v>
      </c>
      <c r="AG11" s="173">
        <v>30</v>
      </c>
      <c r="AH11" s="176">
        <v>2</v>
      </c>
      <c r="AI11" s="173">
        <v>6</v>
      </c>
      <c r="AJ11" s="177">
        <v>0</v>
      </c>
      <c r="AK11" s="148"/>
      <c r="AL11" s="149">
        <f t="shared" si="1"/>
        <v>18</v>
      </c>
      <c r="AM11" s="148"/>
      <c r="AN11" s="179">
        <f>IF(B11=0,0,IF(B11="BRIVS",0,(LOOKUP(O11,$A$5:$A$44,$G$5:$G$44))))</f>
        <v>1210</v>
      </c>
      <c r="AO11" s="157">
        <f>IF(B11=0,0,IF(B11="BRIVS",0,(LOOKUP(Q11,$A$5:$A$44,$G$5:$G$44))))</f>
        <v>1228</v>
      </c>
      <c r="AP11" s="180">
        <f>IF(B11=0,0,IF(B11="BRIVS",0,(LOOKUP(S11,$A$5:$A$44,$G$5:$G$44))))</f>
        <v>1273</v>
      </c>
      <c r="AQ11" s="157">
        <f>IF(B11=0,0,IF(B11="BRIVS",0,(LOOKUP(U11,$A$5:$A$44,$G$5:$G$44))))</f>
        <v>1348</v>
      </c>
      <c r="AR11" s="180">
        <f>IF(B11=0,0,IF(B11="BRIVS",0,(LOOKUP(W11,$A$5:$A$44,$G$5:$G$44))))</f>
        <v>1212</v>
      </c>
      <c r="AS11" s="180">
        <f>IF(B11=0,0,IF(B11="BRIVS",0,(LOOKUP(Y11,$A$5:$A$44,$G$5:$G$44))))</f>
        <v>1481</v>
      </c>
      <c r="AT11" s="180">
        <f>IF(B11=0,0,IF(B11="BRIVS",0,(LOOKUP(AA11,$A$5:$A$44,$G$5:$G$44))))</f>
        <v>1406</v>
      </c>
      <c r="AU11" s="180">
        <f>IF(B11=0,0,IF(B11="BRIVS",0,(LOOKUP(AC11,$A$5:$A$44,$G$5:$G$44))))</f>
        <v>1336</v>
      </c>
      <c r="AV11" s="157">
        <f>IF(B11=0,0,IF(B11="BRIVS",0,(LOOKUP(AE11,$A$5:$A$44,$G$5:$G$44))))</f>
        <v>1593</v>
      </c>
      <c r="AW11" s="180">
        <f>IF(B11=0,0,IF(B11="BRIVS",0,(LOOKUP(AG11,$A$5:$A$44,$G$5:$G$44))))</f>
        <v>1196</v>
      </c>
      <c r="AX11" s="180">
        <f>IF(B11=0,0,IF(B11="BRIVS",0,(LOOKUP(AI11,$A$5:$A$44,$G$5:$G$44))))</f>
        <v>1441</v>
      </c>
      <c r="AY11" s="90"/>
      <c r="AZ11" s="181">
        <f>IF(O11="X",0,(LOOKUP($O11,$A$5:$A$45,$J$5:$J$45)))</f>
        <v>8</v>
      </c>
      <c r="BA11" s="182">
        <f>IF(Q11="X",0,(LOOKUP($Q11,$A$5:$A$45,$J$5:$J$45)))</f>
        <v>10</v>
      </c>
      <c r="BB11" s="182">
        <f>IF(S11="X",0,(LOOKUP($S11,$A$5:$A$45,$J$5:$J$45)))</f>
        <v>12</v>
      </c>
      <c r="BC11" s="155">
        <f>IF(U11="X",0,(LOOKUP($U11,$A$5:$A$45,$J$5:$J$45)))</f>
        <v>12</v>
      </c>
      <c r="BD11" s="182">
        <f>IF(W11="X",0,(LOOKUP($W11,$A$5:$A$45,$J$5:$J$45)))</f>
        <v>14</v>
      </c>
      <c r="BE11" s="182">
        <f>IF(Y11="X",0,(LOOKUP($Y11,$A$5:$A$45,$J$5:$J$45)))</f>
        <v>18</v>
      </c>
      <c r="BF11" s="182">
        <f>IF(AA11="X",0,(LOOKUP($AA11,$A$5:$A$45,$J$5:$J$45)))</f>
        <v>14</v>
      </c>
      <c r="BG11" s="182">
        <f>IF(AC11="X",0,(LOOKUP($AC11,$A$5:$A$45,$J$5:$J$45)))</f>
        <v>14</v>
      </c>
      <c r="BH11" s="182">
        <f>IF(AE11="X",0,(LOOKUP($AE11,$A$5:$A$45,$J$5:$J$45)))</f>
        <v>16</v>
      </c>
      <c r="BI11" s="182">
        <f>IF(AG11="X",0,(LOOKUP($AG11,$A$5:$A$45,$J$5:$J$45)))</f>
        <v>12</v>
      </c>
      <c r="BJ11" s="182">
        <f>IF(AI11="X",0,(LOOKUP($AI11,$A$5:$A$45,$J$5:$J$45)))</f>
        <v>16</v>
      </c>
      <c r="BK11" s="156">
        <f t="shared" si="5"/>
        <v>146</v>
      </c>
      <c r="BL11" s="157">
        <f t="shared" si="6"/>
        <v>8</v>
      </c>
      <c r="BM11" s="157">
        <f t="shared" si="7"/>
        <v>18</v>
      </c>
      <c r="BN11" s="158">
        <f t="shared" si="8"/>
        <v>138</v>
      </c>
      <c r="BO11" s="101"/>
    </row>
    <row r="12" spans="1:67" ht="13.8" x14ac:dyDescent="0.25">
      <c r="A12" s="159">
        <v>8</v>
      </c>
      <c r="B12" s="160" t="s">
        <v>38</v>
      </c>
      <c r="C12" s="183" t="s">
        <v>6</v>
      </c>
      <c r="D12" s="210" t="s">
        <v>104</v>
      </c>
      <c r="E12" s="163">
        <f t="shared" si="2"/>
        <v>1412.84</v>
      </c>
      <c r="F12" s="164">
        <f>IF(K12=0,0,IF(G12+(IF(H12&gt;-150,(IF(H12&gt;=150,IF(J12&gt;=$AT$1,0,SUM(IF(MAX(O12:AJ12)=99,J12-2,J12)-K12*2*(15+50)%)*10),SUM(IF(MAX(O12:AJ12)=99,J12-2,J12)-K12*2*(H12/10+50)%)*10)),(IF(H12&lt;-150,IF((IF(MAX(O12:AJ12)=99,J12-2,J12)-K12*2*(H12/10+50)%)*10&lt;1,0,(IF(MAX(O12:AJ12)=99,J12-2,J12)-K12*2*(H12/10+50)%)*10))))),(IF(H12&gt;-150,(IF(H12&gt;150,IF(J12&gt;=$AT$1,0,SUM(IF(MAX(O12:AJ12)=99,J12-2,J12)-K12*2*(15+50)%)*10),SUM(IF(MAX(O12:AJ12)=99,J12-2,J12)-K12*2*(H12/10+50)%)*10)),(IF(H12&lt;-150,IF((IF(MAX(O12:AJ12)=99,J12-2,J12)-K12*2*(H12/10+50)%)*10&lt;1,0,(IF(MAX(O12:AJ12)=99,J12-2,J12)-K12*2*(H12/10+50)%)*10)))))))</f>
        <v>6.8400000000000105</v>
      </c>
      <c r="G12" s="162">
        <v>1406</v>
      </c>
      <c r="H12" s="165">
        <f>IF(L12=0,0,G12-L12)</f>
        <v>105.27272727272725</v>
      </c>
      <c r="I12" s="166">
        <v>7</v>
      </c>
      <c r="J12" s="167">
        <v>14</v>
      </c>
      <c r="K12" s="168">
        <v>11</v>
      </c>
      <c r="L12" s="169">
        <f t="shared" si="0"/>
        <v>1300.7272727272727</v>
      </c>
      <c r="M12" s="165">
        <f t="shared" si="3"/>
        <v>142</v>
      </c>
      <c r="N12" s="170">
        <f t="shared" si="4"/>
        <v>134</v>
      </c>
      <c r="O12" s="171">
        <v>28</v>
      </c>
      <c r="P12" s="186">
        <v>2</v>
      </c>
      <c r="Q12" s="173">
        <v>22</v>
      </c>
      <c r="R12" s="174">
        <v>2</v>
      </c>
      <c r="S12" s="175">
        <v>19</v>
      </c>
      <c r="T12" s="176">
        <v>2</v>
      </c>
      <c r="U12" s="173">
        <v>33</v>
      </c>
      <c r="V12" s="177">
        <v>0</v>
      </c>
      <c r="W12" s="175">
        <v>16</v>
      </c>
      <c r="X12" s="176">
        <v>2</v>
      </c>
      <c r="Y12" s="175">
        <v>9</v>
      </c>
      <c r="Z12" s="176">
        <v>2</v>
      </c>
      <c r="AA12" s="175">
        <v>7</v>
      </c>
      <c r="AB12" s="187">
        <v>0</v>
      </c>
      <c r="AC12" s="171">
        <v>10</v>
      </c>
      <c r="AD12" s="186">
        <v>2</v>
      </c>
      <c r="AE12" s="178">
        <v>13</v>
      </c>
      <c r="AF12" s="187">
        <v>0</v>
      </c>
      <c r="AG12" s="173">
        <v>1</v>
      </c>
      <c r="AH12" s="177">
        <v>0</v>
      </c>
      <c r="AI12" s="173">
        <v>32</v>
      </c>
      <c r="AJ12" s="176">
        <v>2</v>
      </c>
      <c r="AK12" s="148"/>
      <c r="AL12" s="149">
        <f t="shared" si="1"/>
        <v>14</v>
      </c>
      <c r="AM12" s="148"/>
      <c r="AN12" s="179">
        <f>IF(B12=0,0,IF(B12="BRIVS",0,(LOOKUP(O12,$A$5:$A$44,$G$5:$G$44))))</f>
        <v>1199</v>
      </c>
      <c r="AO12" s="157">
        <f>IF(B12=0,0,IF(B12="BRIVS",0,(LOOKUP(Q12,$A$5:$A$44,$G$5:$G$44))))</f>
        <v>1224</v>
      </c>
      <c r="AP12" s="180">
        <f>IF(B12=0,0,IF(B12="BRIVS",0,(LOOKUP(S12,$A$5:$A$44,$G$5:$G$44))))</f>
        <v>1251</v>
      </c>
      <c r="AQ12" s="157">
        <f>IF(B12=0,0,IF(B12="BRIVS",0,(LOOKUP(U12,$A$5:$A$44,$G$5:$G$44))))</f>
        <v>1125</v>
      </c>
      <c r="AR12" s="180">
        <f>IF(B12=0,0,IF(B12="BRIVS",0,(LOOKUP(W12,$A$5:$A$44,$G$5:$G$44))))</f>
        <v>1280</v>
      </c>
      <c r="AS12" s="180">
        <f>IF(B12=0,0,IF(B12="BRIVS",0,(LOOKUP(Y12,$A$5:$A$44,$G$5:$G$44))))</f>
        <v>1388</v>
      </c>
      <c r="AT12" s="180">
        <f>IF(B12=0,0,IF(B12="BRIVS",0,(LOOKUP(AA12,$A$5:$A$44,$G$5:$G$44))))</f>
        <v>1406</v>
      </c>
      <c r="AU12" s="180">
        <f>IF(B12=0,0,IF(B12="BRIVS",0,(LOOKUP(AC12,$A$5:$A$44,$G$5:$G$44))))</f>
        <v>1348</v>
      </c>
      <c r="AV12" s="157">
        <f>IF(B12=0,0,IF(B12="BRIVS",0,(LOOKUP(AE12,$A$5:$A$44,$G$5:$G$44))))</f>
        <v>1336</v>
      </c>
      <c r="AW12" s="180">
        <f>IF(B12=0,0,IF(B12="BRIVS",0,(LOOKUP(AG12,$A$5:$A$44,$G$5:$G$44))))</f>
        <v>1593</v>
      </c>
      <c r="AX12" s="180">
        <f>IF(B12=0,0,IF(B12="BRIVS",0,(LOOKUP(AI12,$A$5:$A$44,$G$5:$G$44))))</f>
        <v>1158</v>
      </c>
      <c r="AY12" s="90"/>
      <c r="AZ12" s="181">
        <f>IF(O12="X",0,(LOOKUP($O12,$A$5:$A$45,$J$5:$J$45)))</f>
        <v>10</v>
      </c>
      <c r="BA12" s="182">
        <f>IF(Q12="X",0,(LOOKUP($Q12,$A$5:$A$45,$J$5:$J$45)))</f>
        <v>8</v>
      </c>
      <c r="BB12" s="182">
        <f>IF(S12="X",0,(LOOKUP($S12,$A$5:$A$45,$J$5:$J$45)))</f>
        <v>12</v>
      </c>
      <c r="BC12" s="155">
        <f>IF(U12="X",0,(LOOKUP($U12,$A$5:$A$45,$J$5:$J$45)))</f>
        <v>12</v>
      </c>
      <c r="BD12" s="182">
        <f>IF(W12="X",0,(LOOKUP($W12,$A$5:$A$45,$J$5:$J$45)))</f>
        <v>12</v>
      </c>
      <c r="BE12" s="182">
        <f>IF(Y12="X",0,(LOOKUP($Y12,$A$5:$A$45,$J$5:$J$45)))</f>
        <v>16</v>
      </c>
      <c r="BF12" s="182">
        <f>IF(AA12="X",0,(LOOKUP($AA12,$A$5:$A$45,$J$5:$J$45)))</f>
        <v>18</v>
      </c>
      <c r="BG12" s="182">
        <f>IF(AC12="X",0,(LOOKUP($AC12,$A$5:$A$45,$J$5:$J$45)))</f>
        <v>12</v>
      </c>
      <c r="BH12" s="182">
        <f>IF(AE12="X",0,(LOOKUP($AE12,$A$5:$A$45,$J$5:$J$45)))</f>
        <v>14</v>
      </c>
      <c r="BI12" s="182">
        <f>IF(AG12="X",0,(LOOKUP($AG12,$A$5:$A$45,$J$5:$J$45)))</f>
        <v>16</v>
      </c>
      <c r="BJ12" s="182">
        <f>IF(AI12="X",0,(LOOKUP($AI12,$A$5:$A$45,$J$5:$J$45)))</f>
        <v>12</v>
      </c>
      <c r="BK12" s="156">
        <f t="shared" si="5"/>
        <v>142</v>
      </c>
      <c r="BL12" s="157">
        <f t="shared" si="6"/>
        <v>8</v>
      </c>
      <c r="BM12" s="157">
        <f t="shared" si="7"/>
        <v>18</v>
      </c>
      <c r="BN12" s="158">
        <f t="shared" si="8"/>
        <v>134</v>
      </c>
      <c r="BO12" s="101"/>
    </row>
    <row r="13" spans="1:67" ht="13.8" x14ac:dyDescent="0.25">
      <c r="A13" s="188">
        <v>9</v>
      </c>
      <c r="B13" s="189" t="s">
        <v>169</v>
      </c>
      <c r="C13" s="190" t="s">
        <v>27</v>
      </c>
      <c r="D13" s="211" t="s">
        <v>104</v>
      </c>
      <c r="E13" s="192">
        <f t="shared" si="2"/>
        <v>1418.92</v>
      </c>
      <c r="F13" s="193">
        <f>IF(K13=0,0,IF(G13+(IF(H13&gt;-150,(IF(H13&gt;=150,IF(J13&gt;=$AT$1,0,SUM(IF(MAX(O13:AJ13)=99,J13-2,J13)-K13*2*(15+50)%)*10),SUM(IF(MAX(O13:AJ13)=99,J13-2,J13)-K13*2*(H13/10+50)%)*10)),(IF(H13&lt;-150,IF((IF(MAX(O13:AJ13)=99,J13-2,J13)-K13*2*(H13/10+50)%)*10&lt;1,0,(IF(MAX(O13:AJ13)=99,J13-2,J13)-K13*2*(H13/10+50)%)*10))))),(IF(H13&gt;-150,(IF(H13&gt;150,IF(J13&gt;=$AT$1,0,SUM(IF(MAX(O13:AJ13)=99,J13-2,J13)-K13*2*(15+50)%)*10),SUM(IF(MAX(O13:AJ13)=99,J13-2,J13)-K13*2*(H13/10+50)%)*10)),(IF(H13&lt;-150,IF((IF(MAX(O13:AJ13)=99,J13-2,J13)-K13*2*(H13/10+50)%)*10&lt;1,0,(IF(MAX(O13:AJ13)=99,J13-2,J13)-K13*2*(H13/10+50)%)*10)))))))</f>
        <v>30.919999999999987</v>
      </c>
      <c r="G13" s="191">
        <v>1388</v>
      </c>
      <c r="H13" s="194">
        <f>IF(L13=0,0,G13-L13)</f>
        <v>86.727272727272748</v>
      </c>
      <c r="I13" s="195">
        <v>3</v>
      </c>
      <c r="J13" s="209">
        <v>16</v>
      </c>
      <c r="K13" s="197">
        <v>11</v>
      </c>
      <c r="L13" s="198">
        <f t="shared" si="0"/>
        <v>1301.2727272727273</v>
      </c>
      <c r="M13" s="194">
        <f t="shared" si="3"/>
        <v>146</v>
      </c>
      <c r="N13" s="199">
        <f t="shared" si="4"/>
        <v>136</v>
      </c>
      <c r="O13" s="171">
        <v>29</v>
      </c>
      <c r="P13" s="172">
        <v>0</v>
      </c>
      <c r="Q13" s="173">
        <v>30</v>
      </c>
      <c r="R13" s="174">
        <v>2</v>
      </c>
      <c r="S13" s="175">
        <v>23</v>
      </c>
      <c r="T13" s="176">
        <v>2</v>
      </c>
      <c r="U13" s="173">
        <v>15</v>
      </c>
      <c r="V13" s="176">
        <v>2</v>
      </c>
      <c r="W13" s="175">
        <v>14</v>
      </c>
      <c r="X13" s="176">
        <v>2</v>
      </c>
      <c r="Y13" s="175">
        <v>8</v>
      </c>
      <c r="Z13" s="177">
        <v>0</v>
      </c>
      <c r="AA13" s="175">
        <v>18</v>
      </c>
      <c r="AB13" s="174">
        <v>2</v>
      </c>
      <c r="AC13" s="171">
        <v>4</v>
      </c>
      <c r="AD13" s="172">
        <v>0</v>
      </c>
      <c r="AE13" s="178">
        <v>26</v>
      </c>
      <c r="AF13" s="174">
        <v>2</v>
      </c>
      <c r="AG13" s="173">
        <v>12</v>
      </c>
      <c r="AH13" s="176">
        <v>2</v>
      </c>
      <c r="AI13" s="173">
        <v>13</v>
      </c>
      <c r="AJ13" s="176">
        <v>2</v>
      </c>
      <c r="AK13" s="148"/>
      <c r="AL13" s="149">
        <f t="shared" si="1"/>
        <v>16</v>
      </c>
      <c r="AM13" s="148"/>
      <c r="AN13" s="179">
        <f>IF(B13=0,0,IF(B13="BRIVS",0,(LOOKUP(O13,$A$5:$A$44,$G$5:$G$44))))</f>
        <v>1198</v>
      </c>
      <c r="AO13" s="157">
        <f>IF(B13=0,0,IF(B13="BRIVS",0,(LOOKUP(Q13,$A$5:$A$44,$G$5:$G$44))))</f>
        <v>1196</v>
      </c>
      <c r="AP13" s="180">
        <f>IF(B13=0,0,IF(B13="BRIVS",0,(LOOKUP(S13,$A$5:$A$44,$G$5:$G$44))))</f>
        <v>1216</v>
      </c>
      <c r="AQ13" s="157">
        <f>IF(B13=0,0,IF(B13="BRIVS",0,(LOOKUP(U13,$A$5:$A$44,$G$5:$G$44))))</f>
        <v>1316</v>
      </c>
      <c r="AR13" s="180">
        <f>IF(B13=0,0,IF(B13="BRIVS",0,(LOOKUP(W13,$A$5:$A$44,$G$5:$G$44))))</f>
        <v>1332</v>
      </c>
      <c r="AS13" s="180">
        <f>IF(B13=0,0,IF(B13="BRIVS",0,(LOOKUP(Y13,$A$5:$A$44,$G$5:$G$44))))</f>
        <v>1406</v>
      </c>
      <c r="AT13" s="180">
        <f>IF(B13=0,0,IF(B13="BRIVS",0,(LOOKUP(AA13,$A$5:$A$44,$G$5:$G$44))))</f>
        <v>1273</v>
      </c>
      <c r="AU13" s="180">
        <f>IF(B13=0,0,IF(B13="BRIVS",0,(LOOKUP(AC13,$A$5:$A$44,$G$5:$G$44))))</f>
        <v>1481</v>
      </c>
      <c r="AV13" s="157">
        <f>IF(B13=0,0,IF(B13="BRIVS",0,(LOOKUP(AE13,$A$5:$A$44,$G$5:$G$44))))</f>
        <v>1212</v>
      </c>
      <c r="AW13" s="180">
        <f>IF(B13=0,0,IF(B13="BRIVS",0,(LOOKUP(AG13,$A$5:$A$44,$G$5:$G$44))))</f>
        <v>1348</v>
      </c>
      <c r="AX13" s="180">
        <f>IF(B13=0,0,IF(B13="BRIVS",0,(LOOKUP(AI13,$A$5:$A$44,$G$5:$G$44))))</f>
        <v>1336</v>
      </c>
      <c r="AY13" s="90"/>
      <c r="AZ13" s="181">
        <f>IF(O13="X",0,(LOOKUP($O13,$A$5:$A$45,$J$5:$J$45)))</f>
        <v>10</v>
      </c>
      <c r="BA13" s="182">
        <f>IF(Q13="X",0,(LOOKUP($Q13,$A$5:$A$45,$J$5:$J$45)))</f>
        <v>12</v>
      </c>
      <c r="BB13" s="182">
        <f>IF(S13="X",0,(LOOKUP($S13,$A$5:$A$45,$J$5:$J$45)))</f>
        <v>14</v>
      </c>
      <c r="BC13" s="155">
        <f>IF(U13="X",0,(LOOKUP($U13,$A$5:$A$45,$J$5:$J$45)))</f>
        <v>14</v>
      </c>
      <c r="BD13" s="182">
        <f>IF(W13="X",0,(LOOKUP($W13,$A$5:$A$45,$J$5:$J$45)))</f>
        <v>12</v>
      </c>
      <c r="BE13" s="182">
        <f>IF(Y13="X",0,(LOOKUP($Y13,$A$5:$A$45,$J$5:$J$45)))</f>
        <v>14</v>
      </c>
      <c r="BF13" s="182">
        <f>IF(AA13="X",0,(LOOKUP($AA13,$A$5:$A$45,$J$5:$J$45)))</f>
        <v>12</v>
      </c>
      <c r="BG13" s="182">
        <f>IF(AC13="X",0,(LOOKUP($AC13,$A$5:$A$45,$J$5:$J$45)))</f>
        <v>18</v>
      </c>
      <c r="BH13" s="182">
        <f>IF(AE13="X",0,(LOOKUP($AE13,$A$5:$A$45,$J$5:$J$45)))</f>
        <v>14</v>
      </c>
      <c r="BI13" s="182">
        <f>IF(AG13="X",0,(LOOKUP($AG13,$A$5:$A$45,$J$5:$J$45)))</f>
        <v>12</v>
      </c>
      <c r="BJ13" s="182">
        <f>IF(AI13="X",0,(LOOKUP($AI13,$A$5:$A$45,$J$5:$J$45)))</f>
        <v>14</v>
      </c>
      <c r="BK13" s="156">
        <f t="shared" si="5"/>
        <v>146</v>
      </c>
      <c r="BL13" s="157">
        <f t="shared" si="6"/>
        <v>10</v>
      </c>
      <c r="BM13" s="157">
        <f t="shared" si="7"/>
        <v>18</v>
      </c>
      <c r="BN13" s="158">
        <f t="shared" si="8"/>
        <v>136</v>
      </c>
      <c r="BO13" s="101"/>
    </row>
    <row r="14" spans="1:67" ht="13.8" x14ac:dyDescent="0.25">
      <c r="A14" s="159">
        <v>10</v>
      </c>
      <c r="B14" s="160" t="s">
        <v>30</v>
      </c>
      <c r="C14" s="183" t="s">
        <v>29</v>
      </c>
      <c r="D14" s="210"/>
      <c r="E14" s="163">
        <f t="shared" si="2"/>
        <v>1339.24</v>
      </c>
      <c r="F14" s="164">
        <f>IF(K14=0,0,IF(G14+(IF(H14&gt;-150,(IF(H14&gt;=150,IF(J14&gt;=$AT$1,0,SUM(IF(MAX(O14:AJ14)=99,J14-2,J14)-K14*2*(15+50)%)*10),SUM(IF(MAX(O14:AJ14)=99,J14-2,J14)-K14*2*(H14/10+50)%)*10)),(IF(H14&lt;-150,IF((IF(MAX(O14:AJ14)=99,J14-2,J14)-K14*2*(H14/10+50)%)*10&lt;1,0,(IF(MAX(O14:AJ14)=99,J14-2,J14)-K14*2*(H14/10+50)%)*10))))),(IF(H14&gt;-150,(IF(H14&gt;150,IF(J14&gt;=$AT$1,0,SUM(IF(MAX(O14:AJ14)=99,J14-2,J14)-K14*2*(15+50)%)*10),SUM(IF(MAX(O14:AJ14)=99,J14-2,J14)-K14*2*(H14/10+50)%)*10)),(IF(H14&lt;-150,IF((IF(MAX(O14:AJ14)=99,J14-2,J14)-K14*2*(H14/10+50)%)*10&lt;1,0,(IF(MAX(O14:AJ14)=99,J14-2,J14)-K14*2*(H14/10+50)%)*10)))))))</f>
        <v>-8.7599999999999945</v>
      </c>
      <c r="G14" s="212">
        <v>1348</v>
      </c>
      <c r="H14" s="165">
        <f>IF(L14=0,0,G14-L14)</f>
        <v>85.272727272727252</v>
      </c>
      <c r="I14" s="166">
        <v>19</v>
      </c>
      <c r="J14" s="167">
        <v>12</v>
      </c>
      <c r="K14" s="168">
        <v>11</v>
      </c>
      <c r="L14" s="169">
        <f t="shared" si="0"/>
        <v>1262.7272727272727</v>
      </c>
      <c r="M14" s="207">
        <f t="shared" si="3"/>
        <v>126</v>
      </c>
      <c r="N14" s="213">
        <f t="shared" si="4"/>
        <v>118</v>
      </c>
      <c r="O14" s="171">
        <v>30</v>
      </c>
      <c r="P14" s="186">
        <v>2</v>
      </c>
      <c r="Q14" s="173">
        <v>29</v>
      </c>
      <c r="R14" s="187">
        <v>0</v>
      </c>
      <c r="S14" s="175">
        <v>26</v>
      </c>
      <c r="T14" s="177">
        <v>0</v>
      </c>
      <c r="U14" s="173">
        <v>34</v>
      </c>
      <c r="V14" s="176">
        <v>2</v>
      </c>
      <c r="W14" s="175">
        <v>3</v>
      </c>
      <c r="X14" s="176">
        <v>2</v>
      </c>
      <c r="Y14" s="175">
        <v>33</v>
      </c>
      <c r="Z14" s="176">
        <v>2</v>
      </c>
      <c r="AA14" s="175">
        <v>21</v>
      </c>
      <c r="AB14" s="174">
        <v>2</v>
      </c>
      <c r="AC14" s="171">
        <v>8</v>
      </c>
      <c r="AD14" s="172">
        <v>0</v>
      </c>
      <c r="AE14" s="178">
        <v>19</v>
      </c>
      <c r="AF14" s="187">
        <v>0</v>
      </c>
      <c r="AG14" s="173">
        <v>15</v>
      </c>
      <c r="AH14" s="177">
        <v>0</v>
      </c>
      <c r="AI14" s="173">
        <v>11</v>
      </c>
      <c r="AJ14" s="176">
        <v>2</v>
      </c>
      <c r="AK14" s="148"/>
      <c r="AL14" s="149">
        <f t="shared" si="1"/>
        <v>12</v>
      </c>
      <c r="AM14" s="148"/>
      <c r="AN14" s="179">
        <f>IF(B14=0,0,IF(B14="BRIVS",0,(LOOKUP(O14,$A$5:$A$44,$G$5:$G$44))))</f>
        <v>1196</v>
      </c>
      <c r="AO14" s="157">
        <f>IF(B14=0,0,IF(B14="BRIVS",0,(LOOKUP(Q14,$A$5:$A$44,$G$5:$G$44))))</f>
        <v>1198</v>
      </c>
      <c r="AP14" s="180">
        <f>IF(B14=0,0,IF(B14="BRIVS",0,(LOOKUP(S14,$A$5:$A$44,$G$5:$G$44))))</f>
        <v>1212</v>
      </c>
      <c r="AQ14" s="157">
        <f>IF(B14=0,0,IF(B14="BRIVS",0,(LOOKUP(U14,$A$5:$A$44,$G$5:$G$44))))</f>
        <v>1116</v>
      </c>
      <c r="AR14" s="180">
        <f>IF(B14=0,0,IF(B14="BRIVS",0,(LOOKUP(W14,$A$5:$A$44,$G$5:$G$44))))</f>
        <v>1494</v>
      </c>
      <c r="AS14" s="180">
        <f>IF(B14=0,0,IF(B14="BRIVS",0,(LOOKUP(Y14,$A$5:$A$44,$G$5:$G$44))))</f>
        <v>1125</v>
      </c>
      <c r="AT14" s="180">
        <f>IF(B14=0,0,IF(B14="BRIVS",0,(LOOKUP(AA14,$A$5:$A$44,$G$5:$G$44))))</f>
        <v>1228</v>
      </c>
      <c r="AU14" s="180">
        <f>IF(B14=0,0,IF(B14="BRIVS",0,(LOOKUP(AC14,$A$5:$A$44,$G$5:$G$44))))</f>
        <v>1406</v>
      </c>
      <c r="AV14" s="157">
        <f>IF(B14=0,0,IF(B14="BRIVS",0,(LOOKUP(AE14,$A$5:$A$44,$G$5:$G$44))))</f>
        <v>1251</v>
      </c>
      <c r="AW14" s="180">
        <f>IF(B14=0,0,IF(B14="BRIVS",0,(LOOKUP(AG14,$A$5:$A$44,$G$5:$G$44))))</f>
        <v>1316</v>
      </c>
      <c r="AX14" s="180">
        <f>IF(B14=0,0,IF(B14="BRIVS",0,(LOOKUP(AI14,$A$5:$A$44,$G$5:$G$44))))</f>
        <v>1348</v>
      </c>
      <c r="AY14" s="90"/>
      <c r="AZ14" s="181">
        <f>IF(O14="X",0,(LOOKUP($O14,$A$5:$A$45,$J$5:$J$45)))</f>
        <v>12</v>
      </c>
      <c r="BA14" s="182">
        <f>IF(Q14="X",0,(LOOKUP($Q14,$A$5:$A$45,$J$5:$J$45)))</f>
        <v>10</v>
      </c>
      <c r="BB14" s="182">
        <f>IF(S14="X",0,(LOOKUP($S14,$A$5:$A$45,$J$5:$J$45)))</f>
        <v>14</v>
      </c>
      <c r="BC14" s="155">
        <f>IF(U14="X",0,(LOOKUP($U14,$A$5:$A$45,$J$5:$J$45)))</f>
        <v>8</v>
      </c>
      <c r="BD14" s="182">
        <f>IF(W14="X",0,(LOOKUP($W14,$A$5:$A$45,$J$5:$J$45)))</f>
        <v>8</v>
      </c>
      <c r="BE14" s="182">
        <f>IF(Y14="X",0,(LOOKUP($Y14,$A$5:$A$45,$J$5:$J$45)))</f>
        <v>12</v>
      </c>
      <c r="BF14" s="182">
        <f>IF(AA14="X",0,(LOOKUP($AA14,$A$5:$A$45,$J$5:$J$45)))</f>
        <v>12</v>
      </c>
      <c r="BG14" s="182">
        <f>IF(AC14="X",0,(LOOKUP($AC14,$A$5:$A$45,$J$5:$J$45)))</f>
        <v>14</v>
      </c>
      <c r="BH14" s="182">
        <f>IF(AE14="X",0,(LOOKUP($AE14,$A$5:$A$45,$J$5:$J$45)))</f>
        <v>12</v>
      </c>
      <c r="BI14" s="182">
        <f>IF(AG14="X",0,(LOOKUP($AG14,$A$5:$A$45,$J$5:$J$45)))</f>
        <v>14</v>
      </c>
      <c r="BJ14" s="182">
        <f>IF(AI14="X",0,(LOOKUP($AI14,$A$5:$A$45,$J$5:$J$45)))</f>
        <v>10</v>
      </c>
      <c r="BK14" s="156">
        <f t="shared" si="5"/>
        <v>126</v>
      </c>
      <c r="BL14" s="157">
        <f t="shared" si="6"/>
        <v>8</v>
      </c>
      <c r="BM14" s="157">
        <f t="shared" si="7"/>
        <v>14</v>
      </c>
      <c r="BN14" s="158">
        <f t="shared" si="8"/>
        <v>118</v>
      </c>
      <c r="BO14" s="101"/>
    </row>
    <row r="15" spans="1:67" ht="13.8" x14ac:dyDescent="0.25">
      <c r="A15" s="159">
        <v>11</v>
      </c>
      <c r="B15" s="160" t="s">
        <v>28</v>
      </c>
      <c r="C15" s="183" t="s">
        <v>29</v>
      </c>
      <c r="D15" s="210"/>
      <c r="E15" s="163">
        <f t="shared" si="2"/>
        <v>1310.92</v>
      </c>
      <c r="F15" s="164">
        <f>IF(K15=0,0,IF(G15+(IF(H15&gt;-150,(IF(H15&gt;=150,IF(J15&gt;=$AT$1,0,SUM(IF(MAX(O15:AJ15)=99,J15-2,J15)-K15*2*(15+50)%)*10),SUM(IF(MAX(O15:AJ15)=99,J15-2,J15)-K15*2*(H15/10+50)%)*10)),(IF(H15&lt;-150,IF((IF(MAX(O15:AJ15)=99,J15-2,J15)-K15*2*(H15/10+50)%)*10&lt;1,0,(IF(MAX(O15:AJ15)=99,J15-2,J15)-K15*2*(H15/10+50)%)*10))))),(IF(H15&gt;-150,(IF(H15&gt;150,IF(J15&gt;=$AT$1,0,SUM(IF(MAX(O15:AJ15)=99,J15-2,J15)-K15*2*(15+50)%)*10),SUM(IF(MAX(O15:AJ15)=99,J15-2,J15)-K15*2*(H15/10+50)%)*10)),(IF(H15&lt;-150,IF((IF(MAX(O15:AJ15)=99,J15-2,J15)-K15*2*(H15/10+50)%)*10&lt;1,0,(IF(MAX(O15:AJ15)=99,J15-2,J15)-K15*2*(H15/10+50)%)*10)))))))</f>
        <v>-37.079999999999984</v>
      </c>
      <c r="G15" s="162">
        <v>1348</v>
      </c>
      <c r="H15" s="165">
        <f>IF(L15=0,0,G15-L15)</f>
        <v>123.09090909090901</v>
      </c>
      <c r="I15" s="166">
        <v>25</v>
      </c>
      <c r="J15" s="214">
        <v>10</v>
      </c>
      <c r="K15" s="168">
        <v>11</v>
      </c>
      <c r="L15" s="169">
        <f t="shared" si="0"/>
        <v>1224.909090909091</v>
      </c>
      <c r="M15" s="207">
        <f t="shared" si="3"/>
        <v>112</v>
      </c>
      <c r="N15" s="213">
        <f t="shared" si="4"/>
        <v>108</v>
      </c>
      <c r="O15" s="171">
        <v>31</v>
      </c>
      <c r="P15" s="186">
        <v>2</v>
      </c>
      <c r="Q15" s="173">
        <v>33</v>
      </c>
      <c r="R15" s="187">
        <v>0</v>
      </c>
      <c r="S15" s="175">
        <v>25</v>
      </c>
      <c r="T15" s="177">
        <v>0</v>
      </c>
      <c r="U15" s="173">
        <v>23</v>
      </c>
      <c r="V15" s="177">
        <v>0</v>
      </c>
      <c r="W15" s="175">
        <v>28</v>
      </c>
      <c r="X15" s="177">
        <v>0</v>
      </c>
      <c r="Y15" s="175">
        <v>39</v>
      </c>
      <c r="Z15" s="176">
        <v>2</v>
      </c>
      <c r="AA15" s="175">
        <v>27</v>
      </c>
      <c r="AB15" s="174">
        <v>2</v>
      </c>
      <c r="AC15" s="171">
        <v>2</v>
      </c>
      <c r="AD15" s="186">
        <v>2</v>
      </c>
      <c r="AE15" s="178">
        <v>21</v>
      </c>
      <c r="AF15" s="187">
        <v>0</v>
      </c>
      <c r="AG15" s="173">
        <v>29</v>
      </c>
      <c r="AH15" s="176">
        <v>2</v>
      </c>
      <c r="AI15" s="173">
        <v>10</v>
      </c>
      <c r="AJ15" s="177">
        <v>0</v>
      </c>
      <c r="AK15" s="148"/>
      <c r="AL15" s="149">
        <f t="shared" si="1"/>
        <v>10</v>
      </c>
      <c r="AM15" s="148"/>
      <c r="AN15" s="179">
        <f>IF(B15=0,0,IF(B15="BRIVS",0,(LOOKUP(O15,$A$5:$A$44,$G$5:$G$44))))</f>
        <v>1180</v>
      </c>
      <c r="AO15" s="157">
        <f>IF(B15=0,0,IF(B15="BRIVS",0,(LOOKUP(Q15,$A$5:$A$44,$G$5:$G$44))))</f>
        <v>1125</v>
      </c>
      <c r="AP15" s="180">
        <f>IF(B15=0,0,IF(B15="BRIVS",0,(LOOKUP(S15,$A$5:$A$44,$G$5:$G$44))))</f>
        <v>1213</v>
      </c>
      <c r="AQ15" s="157">
        <f>IF(B15=0,0,IF(B15="BRIVS",0,(LOOKUP(U15,$A$5:$A$44,$G$5:$G$44))))</f>
        <v>1216</v>
      </c>
      <c r="AR15" s="180">
        <f>IF(B15=0,0,IF(B15="BRIVS",0,(LOOKUP(W15,$A$5:$A$44,$G$5:$G$44))))</f>
        <v>1199</v>
      </c>
      <c r="AS15" s="180">
        <f>IF(B15=0,0,IF(B15="BRIVS",0,(LOOKUP(Y15,$A$5:$A$44,$G$5:$G$44))))</f>
        <v>1000</v>
      </c>
      <c r="AT15" s="180">
        <f>IF(B15=0,0,IF(B15="BRIVS",0,(LOOKUP(AA15,$A$5:$A$44,$G$5:$G$44))))</f>
        <v>1210</v>
      </c>
      <c r="AU15" s="180">
        <f>IF(B15=0,0,IF(B15="BRIVS",0,(LOOKUP(AC15,$A$5:$A$44,$G$5:$G$44))))</f>
        <v>1557</v>
      </c>
      <c r="AV15" s="157">
        <f>IF(B15=0,0,IF(B15="BRIVS",0,(LOOKUP(AE15,$A$5:$A$44,$G$5:$G$44))))</f>
        <v>1228</v>
      </c>
      <c r="AW15" s="180">
        <f>IF(B15=0,0,IF(B15="BRIVS",0,(LOOKUP(AG15,$A$5:$A$44,$G$5:$G$44))))</f>
        <v>1198</v>
      </c>
      <c r="AX15" s="180">
        <f>IF(B15=0,0,IF(B15="BRIVS",0,(LOOKUP(AI15,$A$5:$A$44,$G$5:$G$44))))</f>
        <v>1348</v>
      </c>
      <c r="AY15" s="90"/>
      <c r="AZ15" s="181">
        <f>IF(O15="X",0,(LOOKUP($O15,$A$5:$A$45,$J$5:$J$45)))</f>
        <v>8</v>
      </c>
      <c r="BA15" s="182">
        <f>IF(Q15="X",0,(LOOKUP($Q15,$A$5:$A$45,$J$5:$J$45)))</f>
        <v>12</v>
      </c>
      <c r="BB15" s="182">
        <f>IF(S15="X",0,(LOOKUP($S15,$A$5:$A$45,$J$5:$J$45)))</f>
        <v>10</v>
      </c>
      <c r="BC15" s="155">
        <f>IF(U15="X",0,(LOOKUP($U15,$A$5:$A$45,$J$5:$J$45)))</f>
        <v>14</v>
      </c>
      <c r="BD15" s="182">
        <f>IF(W15="X",0,(LOOKUP($W15,$A$5:$A$45,$J$5:$J$45)))</f>
        <v>10</v>
      </c>
      <c r="BE15" s="182">
        <f>IF(Y15="X",0,(LOOKUP($Y15,$A$5:$A$45,$J$5:$J$45)))</f>
        <v>4</v>
      </c>
      <c r="BF15" s="182">
        <f>IF(AA15="X",0,(LOOKUP($AA15,$A$5:$A$45,$J$5:$J$45)))</f>
        <v>8</v>
      </c>
      <c r="BG15" s="182">
        <f>IF(AC15="X",0,(LOOKUP($AC15,$A$5:$A$45,$J$5:$J$45)))</f>
        <v>12</v>
      </c>
      <c r="BH15" s="182">
        <f>IF(AE15="X",0,(LOOKUP($AE15,$A$5:$A$45,$J$5:$J$45)))</f>
        <v>12</v>
      </c>
      <c r="BI15" s="182">
        <f>IF(AG15="X",0,(LOOKUP($AG15,$A$5:$A$45,$J$5:$J$45)))</f>
        <v>10</v>
      </c>
      <c r="BJ15" s="182">
        <f>IF(AI15="X",0,(LOOKUP($AI15,$A$5:$A$45,$J$5:$J$45)))</f>
        <v>12</v>
      </c>
      <c r="BK15" s="156">
        <f t="shared" si="5"/>
        <v>112</v>
      </c>
      <c r="BL15" s="157">
        <f t="shared" si="6"/>
        <v>4</v>
      </c>
      <c r="BM15" s="157">
        <f t="shared" si="7"/>
        <v>14</v>
      </c>
      <c r="BN15" s="158">
        <f t="shared" si="8"/>
        <v>108</v>
      </c>
      <c r="BO15" s="101"/>
    </row>
    <row r="16" spans="1:67" ht="13.8" x14ac:dyDescent="0.25">
      <c r="A16" s="159">
        <v>12</v>
      </c>
      <c r="B16" s="160" t="s">
        <v>3</v>
      </c>
      <c r="C16" s="183" t="s">
        <v>8</v>
      </c>
      <c r="D16" s="210" t="s">
        <v>104</v>
      </c>
      <c r="E16" s="163">
        <f t="shared" si="2"/>
        <v>1350.04</v>
      </c>
      <c r="F16" s="164">
        <f>IF(K16=0,0,IF(G16+(IF(H16&gt;-150,(IF(H16&gt;=150,IF(J16&gt;=$AT$1,0,SUM(IF(MAX(O16:AJ16)=99,J16-2,J16)-K16*2*(15+50)%)*10),SUM(IF(MAX(O16:AJ16)=99,J16-2,J16)-K16*2*(H16/10+50)%)*10)),(IF(H16&lt;-150,IF((IF(MAX(O16:AJ16)=99,J16-2,J16)-K16*2*(H16/10+50)%)*10&lt;1,0,(IF(MAX(O16:AJ16)=99,J16-2,J16)-K16*2*(H16/10+50)%)*10))))),(IF(H16&gt;-150,(IF(H16&gt;150,IF(J16&gt;=$AT$1,0,SUM(IF(MAX(O16:AJ16)=99,J16-2,J16)-K16*2*(15+50)%)*10),SUM(IF(MAX(O16:AJ16)=99,J16-2,J16)-K16*2*(H16/10+50)%)*10)),(IF(H16&lt;-150,IF((IF(MAX(O16:AJ16)=99,J16-2,J16)-K16*2*(H16/10+50)%)*10&lt;1,0,(IF(MAX(O16:AJ16)=99,J16-2,J16)-K16*2*(H16/10+50)%)*10)))))))</f>
        <v>2.0399999999999885</v>
      </c>
      <c r="G16" s="162">
        <v>1348</v>
      </c>
      <c r="H16" s="165">
        <f>IF(L16=0,0,G16-L16)</f>
        <v>36.181818181818244</v>
      </c>
      <c r="I16" s="166">
        <v>11</v>
      </c>
      <c r="J16" s="167">
        <v>12</v>
      </c>
      <c r="K16" s="168">
        <v>11</v>
      </c>
      <c r="L16" s="169">
        <f t="shared" si="0"/>
        <v>1311.8181818181818</v>
      </c>
      <c r="M16" s="207">
        <f t="shared" si="3"/>
        <v>146</v>
      </c>
      <c r="N16" s="213">
        <f t="shared" si="4"/>
        <v>140</v>
      </c>
      <c r="O16" s="171">
        <v>32</v>
      </c>
      <c r="P16" s="186">
        <v>2</v>
      </c>
      <c r="Q16" s="173">
        <v>37</v>
      </c>
      <c r="R16" s="174">
        <v>2</v>
      </c>
      <c r="S16" s="175">
        <v>29</v>
      </c>
      <c r="T16" s="176">
        <v>2</v>
      </c>
      <c r="U16" s="173">
        <v>7</v>
      </c>
      <c r="V16" s="177">
        <v>0</v>
      </c>
      <c r="W16" s="175">
        <v>13</v>
      </c>
      <c r="X16" s="177">
        <v>0</v>
      </c>
      <c r="Y16" s="175">
        <v>6</v>
      </c>
      <c r="Z16" s="176">
        <v>2</v>
      </c>
      <c r="AA16" s="175">
        <v>33</v>
      </c>
      <c r="AB16" s="174">
        <v>2</v>
      </c>
      <c r="AC16" s="171">
        <v>16</v>
      </c>
      <c r="AD16" s="186">
        <v>2</v>
      </c>
      <c r="AE16" s="178">
        <v>4</v>
      </c>
      <c r="AF16" s="187">
        <v>0</v>
      </c>
      <c r="AG16" s="173">
        <v>9</v>
      </c>
      <c r="AH16" s="177">
        <v>0</v>
      </c>
      <c r="AI16" s="173">
        <v>2</v>
      </c>
      <c r="AJ16" s="177">
        <v>0</v>
      </c>
      <c r="AK16" s="148"/>
      <c r="AL16" s="149">
        <f t="shared" si="1"/>
        <v>12</v>
      </c>
      <c r="AM16" s="148"/>
      <c r="AN16" s="179">
        <f>IF(B16=0,0,IF(B16="BRIVS",0,(LOOKUP(O16,$A$5:$A$44,$G$5:$G$44))))</f>
        <v>1158</v>
      </c>
      <c r="AO16" s="157">
        <f>IF(B16=0,0,IF(B16="BRIVS",0,(LOOKUP(Q16,$A$5:$A$44,$G$5:$G$44))))</f>
        <v>1060</v>
      </c>
      <c r="AP16" s="180">
        <f>IF(B16=0,0,IF(B16="BRIVS",0,(LOOKUP(S16,$A$5:$A$44,$G$5:$G$44))))</f>
        <v>1198</v>
      </c>
      <c r="AQ16" s="157">
        <f>IF(B16=0,0,IF(B16="BRIVS",0,(LOOKUP(U16,$A$5:$A$44,$G$5:$G$44))))</f>
        <v>1406</v>
      </c>
      <c r="AR16" s="180">
        <f>IF(B16=0,0,IF(B16="BRIVS",0,(LOOKUP(W16,$A$5:$A$44,$G$5:$G$44))))</f>
        <v>1336</v>
      </c>
      <c r="AS16" s="180">
        <f>IF(B16=0,0,IF(B16="BRIVS",0,(LOOKUP(Y16,$A$5:$A$44,$G$5:$G$44))))</f>
        <v>1441</v>
      </c>
      <c r="AT16" s="180">
        <f>IF(B16=0,0,IF(B16="BRIVS",0,(LOOKUP(AA16,$A$5:$A$44,$G$5:$G$44))))</f>
        <v>1125</v>
      </c>
      <c r="AU16" s="180">
        <f>IF(B16=0,0,IF(B16="BRIVS",0,(LOOKUP(AC16,$A$5:$A$44,$G$5:$G$44))))</f>
        <v>1280</v>
      </c>
      <c r="AV16" s="157">
        <f>IF(B16=0,0,IF(B16="BRIVS",0,(LOOKUP(AE16,$A$5:$A$44,$G$5:$G$44))))</f>
        <v>1481</v>
      </c>
      <c r="AW16" s="180">
        <f>IF(B16=0,0,IF(B16="BRIVS",0,(LOOKUP(AG16,$A$5:$A$44,$G$5:$G$44))))</f>
        <v>1388</v>
      </c>
      <c r="AX16" s="180">
        <f>IF(B16=0,0,IF(B16="BRIVS",0,(LOOKUP(AI16,$A$5:$A$44,$G$5:$G$44))))</f>
        <v>1557</v>
      </c>
      <c r="AY16" s="90"/>
      <c r="AZ16" s="181">
        <f>IF(O16="X",0,(LOOKUP($O16,$A$5:$A$45,$J$5:$J$45)))</f>
        <v>12</v>
      </c>
      <c r="BA16" s="182">
        <f>IF(Q16="X",0,(LOOKUP($Q16,$A$5:$A$45,$J$5:$J$45)))</f>
        <v>6</v>
      </c>
      <c r="BB16" s="182">
        <f>IF(S16="X",0,(LOOKUP($S16,$A$5:$A$45,$J$5:$J$45)))</f>
        <v>10</v>
      </c>
      <c r="BC16" s="155">
        <f>IF(U16="X",0,(LOOKUP($U16,$A$5:$A$45,$J$5:$J$45)))</f>
        <v>18</v>
      </c>
      <c r="BD16" s="182">
        <f>IF(W16="X",0,(LOOKUP($W16,$A$5:$A$45,$J$5:$J$45)))</f>
        <v>14</v>
      </c>
      <c r="BE16" s="182">
        <f>IF(Y16="X",0,(LOOKUP($Y16,$A$5:$A$45,$J$5:$J$45)))</f>
        <v>16</v>
      </c>
      <c r="BF16" s="182">
        <f>IF(AA16="X",0,(LOOKUP($AA16,$A$5:$A$45,$J$5:$J$45)))</f>
        <v>12</v>
      </c>
      <c r="BG16" s="182">
        <f>IF(AC16="X",0,(LOOKUP($AC16,$A$5:$A$45,$J$5:$J$45)))</f>
        <v>12</v>
      </c>
      <c r="BH16" s="182">
        <f>IF(AE16="X",0,(LOOKUP($AE16,$A$5:$A$45,$J$5:$J$45)))</f>
        <v>18</v>
      </c>
      <c r="BI16" s="182">
        <f>IF(AG16="X",0,(LOOKUP($AG16,$A$5:$A$45,$J$5:$J$45)))</f>
        <v>16</v>
      </c>
      <c r="BJ16" s="182">
        <f>IF(AI16="X",0,(LOOKUP($AI16,$A$5:$A$45,$J$5:$J$45)))</f>
        <v>12</v>
      </c>
      <c r="BK16" s="156">
        <f t="shared" si="5"/>
        <v>146</v>
      </c>
      <c r="BL16" s="157">
        <f t="shared" si="6"/>
        <v>6</v>
      </c>
      <c r="BM16" s="157">
        <f t="shared" si="7"/>
        <v>18</v>
      </c>
      <c r="BN16" s="158">
        <f t="shared" si="8"/>
        <v>140</v>
      </c>
      <c r="BO16" s="101"/>
    </row>
    <row r="17" spans="1:67" ht="13.8" x14ac:dyDescent="0.25">
      <c r="A17" s="201">
        <v>13</v>
      </c>
      <c r="B17" s="202" t="s">
        <v>171</v>
      </c>
      <c r="C17" s="203" t="s">
        <v>170</v>
      </c>
      <c r="D17" s="204"/>
      <c r="E17" s="205">
        <f t="shared" si="2"/>
        <v>1368.2</v>
      </c>
      <c r="F17" s="206">
        <f>IF(K17=0,0,IF(G17+(IF(H17&gt;-150,(IF(H17&gt;=150,IF(J17&gt;=$AT$1,0,SUM(IF(MAX(O17:AJ17)=99,J17-2,J17)-K17*2*(15+50)%)*10),SUM(IF(MAX(O17:AJ17)=99,J17-2,J17)-K17*2*(H17/10+50)%)*10)),(IF(H17&lt;-150,IF((IF(MAX(O17:AJ17)=99,J17-2,J17)-K17*2*(H17/10+50)%)*10&lt;1,0,(IF(MAX(O17:AJ17)=99,J17-2,J17)-K17*2*(H17/10+50)%)*10))))),(IF(H17&gt;-150,(IF(H17&gt;150,IF(J17&gt;=$AT$1,0,SUM(IF(MAX(O17:AJ17)=99,J17-2,J17)-K17*2*(15+50)%)*10),SUM(IF(MAX(O17:AJ17)=99,J17-2,J17)-K17*2*(H17/10+50)%)*10)),(IF(H17&lt;-150,IF((IF(MAX(O17:AJ17)=99,J17-2,J17)-K17*2*(H17/10+50)%)*10&lt;1,0,(IF(MAX(O17:AJ17)=99,J17-2,J17)-K17*2*(H17/10+50)%)*10)))))))</f>
        <v>32.200000000000003</v>
      </c>
      <c r="G17" s="204">
        <v>1336</v>
      </c>
      <c r="H17" s="207">
        <f>IF(L17=0,0,G17-L17)</f>
        <v>-10</v>
      </c>
      <c r="I17" s="208">
        <v>6</v>
      </c>
      <c r="J17" s="214">
        <v>14</v>
      </c>
      <c r="K17" s="168">
        <v>11</v>
      </c>
      <c r="L17" s="169">
        <f t="shared" si="0"/>
        <v>1346</v>
      </c>
      <c r="M17" s="207">
        <f t="shared" si="3"/>
        <v>150</v>
      </c>
      <c r="N17" s="213">
        <f t="shared" si="4"/>
        <v>142</v>
      </c>
      <c r="O17" s="171">
        <v>33</v>
      </c>
      <c r="P17" s="172">
        <v>0</v>
      </c>
      <c r="Q17" s="173">
        <v>31</v>
      </c>
      <c r="R17" s="174">
        <v>2</v>
      </c>
      <c r="S17" s="175">
        <v>27</v>
      </c>
      <c r="T17" s="176">
        <v>2</v>
      </c>
      <c r="U17" s="173">
        <v>21</v>
      </c>
      <c r="V17" s="176">
        <v>2</v>
      </c>
      <c r="W17" s="175">
        <v>12</v>
      </c>
      <c r="X17" s="176">
        <v>2</v>
      </c>
      <c r="Y17" s="175">
        <v>1</v>
      </c>
      <c r="Z17" s="176">
        <v>2</v>
      </c>
      <c r="AA17" s="175">
        <v>4</v>
      </c>
      <c r="AB17" s="174">
        <v>2</v>
      </c>
      <c r="AC17" s="171">
        <v>7</v>
      </c>
      <c r="AD17" s="172">
        <v>0</v>
      </c>
      <c r="AE17" s="178">
        <v>8</v>
      </c>
      <c r="AF17" s="174">
        <v>2</v>
      </c>
      <c r="AG17" s="173">
        <v>6</v>
      </c>
      <c r="AH17" s="177">
        <v>0</v>
      </c>
      <c r="AI17" s="173">
        <v>9</v>
      </c>
      <c r="AJ17" s="177">
        <v>0</v>
      </c>
      <c r="AK17" s="148"/>
      <c r="AL17" s="149">
        <f t="shared" si="1"/>
        <v>14</v>
      </c>
      <c r="AM17" s="148"/>
      <c r="AN17" s="179">
        <f>IF(B17=0,0,IF(B17="BRIVS",0,(LOOKUP(O17,$A$5:$A$44,$G$5:$G$44))))</f>
        <v>1125</v>
      </c>
      <c r="AO17" s="157">
        <f>IF(B17=0,0,IF(B17="BRIVS",0,(LOOKUP(Q17,$A$5:$A$44,$G$5:$G$44))))</f>
        <v>1180</v>
      </c>
      <c r="AP17" s="180">
        <f>IF(B17=0,0,IF(B17="BRIVS",0,(LOOKUP(S17,$A$5:$A$44,$G$5:$G$44))))</f>
        <v>1210</v>
      </c>
      <c r="AQ17" s="157">
        <f>IF(B17=0,0,IF(B17="BRIVS",0,(LOOKUP(U17,$A$5:$A$44,$G$5:$G$44))))</f>
        <v>1228</v>
      </c>
      <c r="AR17" s="180">
        <f>IF(B17=0,0,IF(B17="BRIVS",0,(LOOKUP(W17,$A$5:$A$44,$G$5:$G$44))))</f>
        <v>1348</v>
      </c>
      <c r="AS17" s="180">
        <f>IF(B17=0,0,IF(B17="BRIVS",0,(LOOKUP(Y17,$A$5:$A$44,$G$5:$G$44))))</f>
        <v>1593</v>
      </c>
      <c r="AT17" s="180">
        <f>IF(B17=0,0,IF(B17="BRIVS",0,(LOOKUP(AA17,$A$5:$A$44,$G$5:$G$44))))</f>
        <v>1481</v>
      </c>
      <c r="AU17" s="180">
        <f>IF(B17=0,0,IF(B17="BRIVS",0,(LOOKUP(AC17,$A$5:$A$44,$G$5:$G$44))))</f>
        <v>1406</v>
      </c>
      <c r="AV17" s="157">
        <f>IF(B17=0,0,IF(B17="BRIVS",0,(LOOKUP(AE17,$A$5:$A$44,$G$5:$G$44))))</f>
        <v>1406</v>
      </c>
      <c r="AW17" s="180">
        <f>IF(B17=0,0,IF(B17="BRIVS",0,(LOOKUP(AG17,$A$5:$A$44,$G$5:$G$44))))</f>
        <v>1441</v>
      </c>
      <c r="AX17" s="180">
        <f>IF(B17=0,0,IF(B17="BRIVS",0,(LOOKUP(AI17,$A$5:$A$44,$G$5:$G$44))))</f>
        <v>1388</v>
      </c>
      <c r="AY17" s="90"/>
      <c r="AZ17" s="181">
        <f>IF(O17="X",0,(LOOKUP($O17,$A$5:$A$45,$J$5:$J$45)))</f>
        <v>12</v>
      </c>
      <c r="BA17" s="182">
        <f>IF(Q17="X",0,(LOOKUP($Q17,$A$5:$A$45,$J$5:$J$45)))</f>
        <v>8</v>
      </c>
      <c r="BB17" s="182">
        <f>IF(S17="X",0,(LOOKUP($S17,$A$5:$A$45,$J$5:$J$45)))</f>
        <v>8</v>
      </c>
      <c r="BC17" s="155">
        <f>IF(U17="X",0,(LOOKUP($U17,$A$5:$A$45,$J$5:$J$45)))</f>
        <v>12</v>
      </c>
      <c r="BD17" s="182">
        <f>IF(W17="X",0,(LOOKUP($W17,$A$5:$A$45,$J$5:$J$45)))</f>
        <v>12</v>
      </c>
      <c r="BE17" s="182">
        <f>IF(Y17="X",0,(LOOKUP($Y17,$A$5:$A$45,$J$5:$J$45)))</f>
        <v>16</v>
      </c>
      <c r="BF17" s="182">
        <f>IF(AA17="X",0,(LOOKUP($AA17,$A$5:$A$45,$J$5:$J$45)))</f>
        <v>18</v>
      </c>
      <c r="BG17" s="182">
        <f>IF(AC17="X",0,(LOOKUP($AC17,$A$5:$A$45,$J$5:$J$45)))</f>
        <v>18</v>
      </c>
      <c r="BH17" s="182">
        <f>IF(AE17="X",0,(LOOKUP($AE17,$A$5:$A$45,$J$5:$J$45)))</f>
        <v>14</v>
      </c>
      <c r="BI17" s="182">
        <f>IF(AG17="X",0,(LOOKUP($AG17,$A$5:$A$45,$J$5:$J$45)))</f>
        <v>16</v>
      </c>
      <c r="BJ17" s="182">
        <f>IF(AI17="X",0,(LOOKUP($AI17,$A$5:$A$45,$J$5:$J$45)))</f>
        <v>16</v>
      </c>
      <c r="BK17" s="156">
        <f t="shared" si="5"/>
        <v>150</v>
      </c>
      <c r="BL17" s="157">
        <f t="shared" si="6"/>
        <v>8</v>
      </c>
      <c r="BM17" s="157">
        <f t="shared" si="7"/>
        <v>18</v>
      </c>
      <c r="BN17" s="158">
        <f t="shared" si="8"/>
        <v>142</v>
      </c>
      <c r="BO17" s="101"/>
    </row>
    <row r="18" spans="1:67" ht="13.8" x14ac:dyDescent="0.25">
      <c r="A18" s="159">
        <v>14</v>
      </c>
      <c r="B18" s="160" t="s">
        <v>39</v>
      </c>
      <c r="C18" s="183" t="s">
        <v>6</v>
      </c>
      <c r="D18" s="162"/>
      <c r="E18" s="163">
        <f t="shared" si="2"/>
        <v>1334.02</v>
      </c>
      <c r="F18" s="164">
        <f>IF(K18=0,0,IF(G18+(IF(H18&gt;-150,(IF(H18&gt;=150,IF(J18&gt;=$AT$1,0,SUM(IF(MAX(O18:AJ18)=99,J18-2,J18)-K18*2*(15+50)%)*10),SUM(IF(MAX(O18:AJ18)=99,J18-2,J18)-K18*2*(H18/10+50)%)*10)),(IF(H18&lt;-150,IF((IF(MAX(O18:AJ18)=99,J18-2,J18)-K18*2*(H18/10+50)%)*10&lt;1,0,(IF(MAX(O18:AJ18)=99,J18-2,J18)-K18*2*(H18/10+50)%)*10))))),(IF(H18&gt;-150,(IF(H18&gt;150,IF(J18&gt;=$AT$1,0,SUM(IF(MAX(O18:AJ18)=99,J18-2,J18)-K18*2*(15+50)%)*10),SUM(IF(MAX(O18:AJ18)=99,J18-2,J18)-K18*2*(H18/10+50)%)*10)),(IF(H18&lt;-150,IF((IF(MAX(O18:AJ18)=99,J18-2,J18)-K18*2*(H18/10+50)%)*10&lt;1,0,(IF(MAX(O18:AJ18)=99,J18-2,J18)-K18*2*(H18/10+50)%)*10)))))))</f>
        <v>2.0200000000000173</v>
      </c>
      <c r="G18" s="162">
        <v>1332</v>
      </c>
      <c r="H18" s="165">
        <f>IF(L18=0,0,G18-L18)</f>
        <v>36.272727272727252</v>
      </c>
      <c r="I18" s="166">
        <v>18</v>
      </c>
      <c r="J18" s="167">
        <v>12</v>
      </c>
      <c r="K18" s="168">
        <v>11</v>
      </c>
      <c r="L18" s="169">
        <f t="shared" si="0"/>
        <v>1295.7272727272727</v>
      </c>
      <c r="M18" s="207">
        <f t="shared" si="3"/>
        <v>126</v>
      </c>
      <c r="N18" s="213">
        <f t="shared" si="4"/>
        <v>118</v>
      </c>
      <c r="O18" s="171">
        <v>34</v>
      </c>
      <c r="P18" s="186">
        <v>2</v>
      </c>
      <c r="Q18" s="173">
        <v>1</v>
      </c>
      <c r="R18" s="174">
        <v>2</v>
      </c>
      <c r="S18" s="175">
        <v>33</v>
      </c>
      <c r="T18" s="177">
        <v>0</v>
      </c>
      <c r="U18" s="173">
        <v>2</v>
      </c>
      <c r="V18" s="176">
        <v>2</v>
      </c>
      <c r="W18" s="175">
        <v>9</v>
      </c>
      <c r="X18" s="177">
        <v>0</v>
      </c>
      <c r="Y18" s="175">
        <v>5</v>
      </c>
      <c r="Z18" s="177">
        <v>0</v>
      </c>
      <c r="AA18" s="175">
        <v>30</v>
      </c>
      <c r="AB18" s="187">
        <v>0</v>
      </c>
      <c r="AC18" s="171">
        <v>32</v>
      </c>
      <c r="AD18" s="172">
        <v>0</v>
      </c>
      <c r="AE18" s="178">
        <v>22</v>
      </c>
      <c r="AF18" s="174">
        <v>2</v>
      </c>
      <c r="AG18" s="173">
        <v>24</v>
      </c>
      <c r="AH18" s="176">
        <v>2</v>
      </c>
      <c r="AI18" s="173">
        <v>20</v>
      </c>
      <c r="AJ18" s="176">
        <v>2</v>
      </c>
      <c r="AK18" s="148"/>
      <c r="AL18" s="149">
        <f t="shared" si="1"/>
        <v>12</v>
      </c>
      <c r="AM18" s="148"/>
      <c r="AN18" s="179">
        <f>IF(B18=0,0,IF(B18="BRIVS",0,(LOOKUP(O18,$A$5:$A$44,$G$5:$G$44))))</f>
        <v>1116</v>
      </c>
      <c r="AO18" s="157">
        <f>IF(B18=0,0,IF(B18="BRIVS",0,(LOOKUP(Q18,$A$5:$A$44,$G$5:$G$44))))</f>
        <v>1593</v>
      </c>
      <c r="AP18" s="180">
        <f>IF(B18=0,0,IF(B18="BRIVS",0,(LOOKUP(S18,$A$5:$A$44,$G$5:$G$44))))</f>
        <v>1125</v>
      </c>
      <c r="AQ18" s="157">
        <f>IF(B18=0,0,IF(B18="BRIVS",0,(LOOKUP(U18,$A$5:$A$44,$G$5:$G$44))))</f>
        <v>1557</v>
      </c>
      <c r="AR18" s="180">
        <f>IF(B18=0,0,IF(B18="BRIVS",0,(LOOKUP(W18,$A$5:$A$44,$G$5:$G$44))))</f>
        <v>1388</v>
      </c>
      <c r="AS18" s="180">
        <f>IF(B18=0,0,IF(B18="BRIVS",0,(LOOKUP(Y18,$A$5:$A$44,$G$5:$G$44))))</f>
        <v>1453</v>
      </c>
      <c r="AT18" s="180">
        <f>IF(B18=0,0,IF(B18="BRIVS",0,(LOOKUP(AA18,$A$5:$A$44,$G$5:$G$44))))</f>
        <v>1196</v>
      </c>
      <c r="AU18" s="180">
        <f>IF(B18=0,0,IF(B18="BRIVS",0,(LOOKUP(AC18,$A$5:$A$44,$G$5:$G$44))))</f>
        <v>1158</v>
      </c>
      <c r="AV18" s="157">
        <f>IF(B18=0,0,IF(B18="BRIVS",0,(LOOKUP(AE18,$A$5:$A$44,$G$5:$G$44))))</f>
        <v>1224</v>
      </c>
      <c r="AW18" s="180">
        <f>IF(B18=0,0,IF(B18="BRIVS",0,(LOOKUP(AG18,$A$5:$A$44,$G$5:$G$44))))</f>
        <v>1215</v>
      </c>
      <c r="AX18" s="180">
        <f>IF(B18=0,0,IF(B18="BRIVS",0,(LOOKUP(AI18,$A$5:$A$44,$G$5:$G$44))))</f>
        <v>1228</v>
      </c>
      <c r="AY18" s="90"/>
      <c r="AZ18" s="181">
        <f>IF(O18="X",0,(LOOKUP($O18,$A$5:$A$45,$J$5:$J$45)))</f>
        <v>8</v>
      </c>
      <c r="BA18" s="182">
        <f>IF(Q18="X",0,(LOOKUP($Q18,$A$5:$A$45,$J$5:$J$45)))</f>
        <v>16</v>
      </c>
      <c r="BB18" s="182">
        <f>IF(S18="X",0,(LOOKUP($S18,$A$5:$A$45,$J$5:$J$45)))</f>
        <v>12</v>
      </c>
      <c r="BC18" s="155">
        <f>IF(U18="X",0,(LOOKUP($U18,$A$5:$A$45,$J$5:$J$45)))</f>
        <v>12</v>
      </c>
      <c r="BD18" s="182">
        <f>IF(W18="X",0,(LOOKUP($W18,$A$5:$A$45,$J$5:$J$45)))</f>
        <v>16</v>
      </c>
      <c r="BE18" s="182">
        <f>IF(Y18="X",0,(LOOKUP($Y18,$A$5:$A$45,$J$5:$J$45)))</f>
        <v>10</v>
      </c>
      <c r="BF18" s="182">
        <f>IF(AA18="X",0,(LOOKUP($AA18,$A$5:$A$45,$J$5:$J$45)))</f>
        <v>12</v>
      </c>
      <c r="BG18" s="182">
        <f>IF(AC18="X",0,(LOOKUP($AC18,$A$5:$A$45,$J$5:$J$45)))</f>
        <v>12</v>
      </c>
      <c r="BH18" s="182">
        <f>IF(AE18="X",0,(LOOKUP($AE18,$A$5:$A$45,$J$5:$J$45)))</f>
        <v>8</v>
      </c>
      <c r="BI18" s="182">
        <f>IF(AG18="X",0,(LOOKUP($AG18,$A$5:$A$45,$J$5:$J$45)))</f>
        <v>10</v>
      </c>
      <c r="BJ18" s="182">
        <f>IF(AI18="X",0,(LOOKUP($AI18,$A$5:$A$45,$J$5:$J$45)))</f>
        <v>10</v>
      </c>
      <c r="BK18" s="156">
        <f t="shared" si="5"/>
        <v>126</v>
      </c>
      <c r="BL18" s="157">
        <f t="shared" si="6"/>
        <v>8</v>
      </c>
      <c r="BM18" s="157">
        <f t="shared" si="7"/>
        <v>16</v>
      </c>
      <c r="BN18" s="158">
        <f t="shared" si="8"/>
        <v>118</v>
      </c>
      <c r="BO18" s="101"/>
    </row>
    <row r="19" spans="1:67" ht="13.8" x14ac:dyDescent="0.25">
      <c r="A19" s="159">
        <v>15</v>
      </c>
      <c r="B19" s="160" t="s">
        <v>172</v>
      </c>
      <c r="C19" s="183" t="s">
        <v>33</v>
      </c>
      <c r="D19" s="162"/>
      <c r="E19" s="163">
        <f t="shared" si="2"/>
        <v>1341.96</v>
      </c>
      <c r="F19" s="164">
        <f>IF(K19=0,0,IF(G19+(IF(H19&gt;-150,(IF(H19&gt;=150,IF(J19&gt;=$AT$1,0,SUM(IF(MAX(O19:AJ19)=99,J19-2,J19)-K19*2*(15+50)%)*10),SUM(IF(MAX(O19:AJ19)=99,J19-2,J19)-K19*2*(H19/10+50)%)*10)),(IF(H19&lt;-150,IF((IF(MAX(O19:AJ19)=99,J19-2,J19)-K19*2*(H19/10+50)%)*10&lt;1,0,(IF(MAX(O19:AJ19)=99,J19-2,J19)-K19*2*(H19/10+50)%)*10))))),(IF(H19&gt;-150,(IF(H19&gt;150,IF(J19&gt;=$AT$1,0,SUM(IF(MAX(O19:AJ19)=99,J19-2,J19)-K19*2*(15+50)%)*10),SUM(IF(MAX(O19:AJ19)=99,J19-2,J19)-K19*2*(H19/10+50)%)*10)),(IF(H19&lt;-150,IF((IF(MAX(O19:AJ19)=99,J19-2,J19)-K19*2*(H19/10+50)%)*10&lt;1,0,(IF(MAX(O19:AJ19)=99,J19-2,J19)-K19*2*(H19/10+50)%)*10)))))))</f>
        <v>25.960000000000019</v>
      </c>
      <c r="G19" s="162">
        <v>1316</v>
      </c>
      <c r="H19" s="165">
        <f>IF(L19=0,0,G19-L19)</f>
        <v>18.36363636363626</v>
      </c>
      <c r="I19" s="166">
        <v>9</v>
      </c>
      <c r="J19" s="167">
        <v>14</v>
      </c>
      <c r="K19" s="168">
        <v>11</v>
      </c>
      <c r="L19" s="169">
        <f t="shared" si="0"/>
        <v>1297.6363636363637</v>
      </c>
      <c r="M19" s="207">
        <f t="shared" si="3"/>
        <v>124</v>
      </c>
      <c r="N19" s="213">
        <f t="shared" si="4"/>
        <v>118</v>
      </c>
      <c r="O19" s="171">
        <v>35</v>
      </c>
      <c r="P19" s="186">
        <v>2</v>
      </c>
      <c r="Q19" s="173">
        <v>4</v>
      </c>
      <c r="R19" s="187">
        <v>0</v>
      </c>
      <c r="S19" s="175">
        <v>37</v>
      </c>
      <c r="T19" s="176">
        <v>2</v>
      </c>
      <c r="U19" s="173">
        <v>9</v>
      </c>
      <c r="V19" s="177">
        <v>0</v>
      </c>
      <c r="W19" s="175">
        <v>31</v>
      </c>
      <c r="X19" s="176">
        <v>2</v>
      </c>
      <c r="Y19" s="175">
        <v>18</v>
      </c>
      <c r="Z19" s="177">
        <v>0</v>
      </c>
      <c r="AA19" s="175">
        <v>34</v>
      </c>
      <c r="AB19" s="174">
        <v>2</v>
      </c>
      <c r="AC19" s="171">
        <v>1</v>
      </c>
      <c r="AD19" s="172">
        <v>0</v>
      </c>
      <c r="AE19" s="178">
        <v>3</v>
      </c>
      <c r="AF19" s="174">
        <v>2</v>
      </c>
      <c r="AG19" s="173">
        <v>10</v>
      </c>
      <c r="AH19" s="176">
        <v>2</v>
      </c>
      <c r="AI19" s="173">
        <v>19</v>
      </c>
      <c r="AJ19" s="176">
        <v>2</v>
      </c>
      <c r="AK19" s="148"/>
      <c r="AL19" s="149">
        <f t="shared" si="1"/>
        <v>14</v>
      </c>
      <c r="AM19" s="148"/>
      <c r="AN19" s="179">
        <f>IF(B19=0,0,IF(B19="BRIVS",0,(LOOKUP(O19,$A$5:$A$44,$G$5:$G$44))))</f>
        <v>1090</v>
      </c>
      <c r="AO19" s="157">
        <f>IF(B19=0,0,IF(B19="BRIVS",0,(LOOKUP(Q19,$A$5:$A$44,$G$5:$G$44))))</f>
        <v>1481</v>
      </c>
      <c r="AP19" s="180">
        <f>IF(B19=0,0,IF(B19="BRIVS",0,(LOOKUP(S19,$A$5:$A$44,$G$5:$G$44))))</f>
        <v>1060</v>
      </c>
      <c r="AQ19" s="157">
        <f>IF(B19=0,0,IF(B19="BRIVS",0,(LOOKUP(U19,$A$5:$A$44,$G$5:$G$44))))</f>
        <v>1388</v>
      </c>
      <c r="AR19" s="180">
        <f>IF(B19=0,0,IF(B19="BRIVS",0,(LOOKUP(W19,$A$5:$A$44,$G$5:$G$44))))</f>
        <v>1180</v>
      </c>
      <c r="AS19" s="180">
        <f>IF(B19=0,0,IF(B19="BRIVS",0,(LOOKUP(Y19,$A$5:$A$44,$G$5:$G$44))))</f>
        <v>1273</v>
      </c>
      <c r="AT19" s="180">
        <f>IF(B19=0,0,IF(B19="BRIVS",0,(LOOKUP(AA19,$A$5:$A$44,$G$5:$G$44))))</f>
        <v>1116</v>
      </c>
      <c r="AU19" s="180">
        <f>IF(B19=0,0,IF(B19="BRIVS",0,(LOOKUP(AC19,$A$5:$A$44,$G$5:$G$44))))</f>
        <v>1593</v>
      </c>
      <c r="AV19" s="157">
        <f>IF(B19=0,0,IF(B19="BRIVS",0,(LOOKUP(AE19,$A$5:$A$44,$G$5:$G$44))))</f>
        <v>1494</v>
      </c>
      <c r="AW19" s="180">
        <f>IF(B19=0,0,IF(B19="BRIVS",0,(LOOKUP(AG19,$A$5:$A$44,$G$5:$G$44))))</f>
        <v>1348</v>
      </c>
      <c r="AX19" s="180">
        <f>IF(B19=0,0,IF(B19="BRIVS",0,(LOOKUP(AI19,$A$5:$A$44,$G$5:$G$44))))</f>
        <v>1251</v>
      </c>
      <c r="AY19" s="90"/>
      <c r="AZ19" s="181">
        <f>IF(O19="X",0,(LOOKUP($O19,$A$5:$A$45,$J$5:$J$45)))</f>
        <v>8</v>
      </c>
      <c r="BA19" s="182">
        <f>IF(Q19="X",0,(LOOKUP($Q19,$A$5:$A$45,$J$5:$J$45)))</f>
        <v>18</v>
      </c>
      <c r="BB19" s="182">
        <f>IF(S19="X",0,(LOOKUP($S19,$A$5:$A$45,$J$5:$J$45)))</f>
        <v>6</v>
      </c>
      <c r="BC19" s="155">
        <f>IF(U19="X",0,(LOOKUP($U19,$A$5:$A$45,$J$5:$J$45)))</f>
        <v>16</v>
      </c>
      <c r="BD19" s="182">
        <f>IF(W19="X",0,(LOOKUP($W19,$A$5:$A$45,$J$5:$J$45)))</f>
        <v>8</v>
      </c>
      <c r="BE19" s="182">
        <f>IF(Y19="X",0,(LOOKUP($Y19,$A$5:$A$45,$J$5:$J$45)))</f>
        <v>12</v>
      </c>
      <c r="BF19" s="182">
        <f>IF(AA19="X",0,(LOOKUP($AA19,$A$5:$A$45,$J$5:$J$45)))</f>
        <v>8</v>
      </c>
      <c r="BG19" s="182">
        <f>IF(AC19="X",0,(LOOKUP($AC19,$A$5:$A$45,$J$5:$J$45)))</f>
        <v>16</v>
      </c>
      <c r="BH19" s="182">
        <f>IF(AE19="X",0,(LOOKUP($AE19,$A$5:$A$45,$J$5:$J$45)))</f>
        <v>8</v>
      </c>
      <c r="BI19" s="182">
        <f>IF(AG19="X",0,(LOOKUP($AG19,$A$5:$A$45,$J$5:$J$45)))</f>
        <v>12</v>
      </c>
      <c r="BJ19" s="182">
        <f>IF(AI19="X",0,(LOOKUP($AI19,$A$5:$A$45,$J$5:$J$45)))</f>
        <v>12</v>
      </c>
      <c r="BK19" s="156">
        <f t="shared" si="5"/>
        <v>124</v>
      </c>
      <c r="BL19" s="157">
        <f t="shared" si="6"/>
        <v>6</v>
      </c>
      <c r="BM19" s="157">
        <f t="shared" si="7"/>
        <v>18</v>
      </c>
      <c r="BN19" s="158">
        <f t="shared" si="8"/>
        <v>118</v>
      </c>
      <c r="BO19" s="101"/>
    </row>
    <row r="20" spans="1:67" ht="13.8" x14ac:dyDescent="0.25">
      <c r="A20" s="159">
        <v>16</v>
      </c>
      <c r="B20" s="160" t="s">
        <v>43</v>
      </c>
      <c r="C20" s="183" t="s">
        <v>9</v>
      </c>
      <c r="D20" s="162"/>
      <c r="E20" s="163">
        <f t="shared" si="2"/>
        <v>1291.28</v>
      </c>
      <c r="F20" s="164">
        <f>IF(K20=0,0,IF(G20+(IF(H20&gt;-150,(IF(H20&gt;=150,IF(J20&gt;=$AT$1,0,SUM(IF(MAX(O20:AJ20)=99,J20-2,J20)-K20*2*(15+50)%)*10),SUM(IF(MAX(O20:AJ20)=99,J20-2,J20)-K20*2*(H20/10+50)%)*10)),(IF(H20&lt;-150,IF((IF(MAX(O20:AJ20)=99,J20-2,J20)-K20*2*(H20/10+50)%)*10&lt;1,0,(IF(MAX(O20:AJ20)=99,J20-2,J20)-K20*2*(H20/10+50)%)*10))))),(IF(H20&gt;-150,(IF(H20&gt;150,IF(J20&gt;=$AT$1,0,SUM(IF(MAX(O20:AJ20)=99,J20-2,J20)-K20*2*(15+50)%)*10),SUM(IF(MAX(O20:AJ20)=99,J20-2,J20)-K20*2*(H20/10+50)%)*10)),(IF(H20&lt;-150,IF((IF(MAX(O20:AJ20)=99,J20-2,J20)-K20*2*(H20/10+50)%)*10&lt;1,0,(IF(MAX(O20:AJ20)=99,J20-2,J20)-K20*2*(H20/10+50)%)*10)))))))</f>
        <v>11.279999999999983</v>
      </c>
      <c r="G20" s="162">
        <v>1280</v>
      </c>
      <c r="H20" s="165">
        <f>IF(L20=0,0,G20-L20)</f>
        <v>-5.8181818181817562</v>
      </c>
      <c r="I20" s="166">
        <v>17</v>
      </c>
      <c r="J20" s="167">
        <v>12</v>
      </c>
      <c r="K20" s="168">
        <v>11</v>
      </c>
      <c r="L20" s="169">
        <f t="shared" si="0"/>
        <v>1285.8181818181818</v>
      </c>
      <c r="M20" s="207">
        <f t="shared" si="3"/>
        <v>130</v>
      </c>
      <c r="N20" s="213">
        <f t="shared" si="4"/>
        <v>124</v>
      </c>
      <c r="O20" s="171">
        <v>36</v>
      </c>
      <c r="P20" s="186">
        <v>2</v>
      </c>
      <c r="Q20" s="173">
        <v>3</v>
      </c>
      <c r="R20" s="174">
        <v>2</v>
      </c>
      <c r="S20" s="175">
        <v>4</v>
      </c>
      <c r="T20" s="177">
        <v>0</v>
      </c>
      <c r="U20" s="173">
        <v>6</v>
      </c>
      <c r="V20" s="176">
        <v>2</v>
      </c>
      <c r="W20" s="175">
        <v>8</v>
      </c>
      <c r="X20" s="177">
        <v>0</v>
      </c>
      <c r="Y20" s="175">
        <v>26</v>
      </c>
      <c r="Z20" s="176">
        <v>2</v>
      </c>
      <c r="AA20" s="175">
        <v>20</v>
      </c>
      <c r="AB20" s="174">
        <v>2</v>
      </c>
      <c r="AC20" s="171">
        <v>12</v>
      </c>
      <c r="AD20" s="172">
        <v>0</v>
      </c>
      <c r="AE20" s="178">
        <v>30</v>
      </c>
      <c r="AF20" s="187">
        <v>0</v>
      </c>
      <c r="AG20" s="173">
        <v>32</v>
      </c>
      <c r="AH20" s="177">
        <v>0</v>
      </c>
      <c r="AI20" s="173">
        <v>34</v>
      </c>
      <c r="AJ20" s="176">
        <v>2</v>
      </c>
      <c r="AK20" s="148"/>
      <c r="AL20" s="149">
        <f t="shared" si="1"/>
        <v>12</v>
      </c>
      <c r="AM20" s="148"/>
      <c r="AN20" s="179">
        <f>IF(B20=0,0,IF(B20="BRIVS",0,(LOOKUP(O20,$A$5:$A$44,$G$5:$G$44))))</f>
        <v>1064</v>
      </c>
      <c r="AO20" s="157">
        <f>IF(B20=0,0,IF(B20="BRIVS",0,(LOOKUP(Q20,$A$5:$A$44,$G$5:$G$44))))</f>
        <v>1494</v>
      </c>
      <c r="AP20" s="180">
        <f>IF(B20=0,0,IF(B20="BRIVS",0,(LOOKUP(S20,$A$5:$A$44,$G$5:$G$44))))</f>
        <v>1481</v>
      </c>
      <c r="AQ20" s="157">
        <f>IF(B20=0,0,IF(B20="BRIVS",0,(LOOKUP(U20,$A$5:$A$44,$G$5:$G$44))))</f>
        <v>1441</v>
      </c>
      <c r="AR20" s="180">
        <f>IF(B20=0,0,IF(B20="BRIVS",0,(LOOKUP(W20,$A$5:$A$44,$G$5:$G$44))))</f>
        <v>1406</v>
      </c>
      <c r="AS20" s="180">
        <f>IF(B20=0,0,IF(B20="BRIVS",0,(LOOKUP(Y20,$A$5:$A$44,$G$5:$G$44))))</f>
        <v>1212</v>
      </c>
      <c r="AT20" s="180">
        <f>IF(B20=0,0,IF(B20="BRIVS",0,(LOOKUP(AA20,$A$5:$A$44,$G$5:$G$44))))</f>
        <v>1228</v>
      </c>
      <c r="AU20" s="180">
        <f>IF(B20=0,0,IF(B20="BRIVS",0,(LOOKUP(AC20,$A$5:$A$44,$G$5:$G$44))))</f>
        <v>1348</v>
      </c>
      <c r="AV20" s="157">
        <f>IF(B20=0,0,IF(B20="BRIVS",0,(LOOKUP(AE20,$A$5:$A$44,$G$5:$G$44))))</f>
        <v>1196</v>
      </c>
      <c r="AW20" s="180">
        <f>IF(B20=0,0,IF(B20="BRIVS",0,(LOOKUP(AG20,$A$5:$A$44,$G$5:$G$44))))</f>
        <v>1158</v>
      </c>
      <c r="AX20" s="180">
        <f>IF(B20=0,0,IF(B20="BRIVS",0,(LOOKUP(AI20,$A$5:$A$44,$G$5:$G$44))))</f>
        <v>1116</v>
      </c>
      <c r="AY20" s="90"/>
      <c r="AZ20" s="181">
        <f>IF(O20="X",0,(LOOKUP($O20,$A$5:$A$45,$J$5:$J$45)))</f>
        <v>6</v>
      </c>
      <c r="BA20" s="182">
        <f>IF(Q20="X",0,(LOOKUP($Q20,$A$5:$A$45,$J$5:$J$45)))</f>
        <v>8</v>
      </c>
      <c r="BB20" s="182">
        <f>IF(S20="X",0,(LOOKUP($S20,$A$5:$A$45,$J$5:$J$45)))</f>
        <v>18</v>
      </c>
      <c r="BC20" s="155">
        <f>IF(U20="X",0,(LOOKUP($U20,$A$5:$A$45,$J$5:$J$45)))</f>
        <v>16</v>
      </c>
      <c r="BD20" s="182">
        <f>IF(W20="X",0,(LOOKUP($W20,$A$5:$A$45,$J$5:$J$45)))</f>
        <v>14</v>
      </c>
      <c r="BE20" s="182">
        <f>IF(Y20="X",0,(LOOKUP($Y20,$A$5:$A$45,$J$5:$J$45)))</f>
        <v>14</v>
      </c>
      <c r="BF20" s="182">
        <f>IF(AA20="X",0,(LOOKUP($AA20,$A$5:$A$45,$J$5:$J$45)))</f>
        <v>10</v>
      </c>
      <c r="BG20" s="182">
        <f>IF(AC20="X",0,(LOOKUP($AC20,$A$5:$A$45,$J$5:$J$45)))</f>
        <v>12</v>
      </c>
      <c r="BH20" s="182">
        <f>IF(AE20="X",0,(LOOKUP($AE20,$A$5:$A$45,$J$5:$J$45)))</f>
        <v>12</v>
      </c>
      <c r="BI20" s="182">
        <f>IF(AG20="X",0,(LOOKUP($AG20,$A$5:$A$45,$J$5:$J$45)))</f>
        <v>12</v>
      </c>
      <c r="BJ20" s="182">
        <f>IF(AI20="X",0,(LOOKUP($AI20,$A$5:$A$45,$J$5:$J$45)))</f>
        <v>8</v>
      </c>
      <c r="BK20" s="156">
        <f t="shared" si="5"/>
        <v>130</v>
      </c>
      <c r="BL20" s="157">
        <f t="shared" si="6"/>
        <v>6</v>
      </c>
      <c r="BM20" s="157">
        <f t="shared" si="7"/>
        <v>18</v>
      </c>
      <c r="BN20" s="158">
        <f t="shared" si="8"/>
        <v>124</v>
      </c>
      <c r="BO20" s="101"/>
    </row>
    <row r="21" spans="1:67" ht="13.8" x14ac:dyDescent="0.25">
      <c r="A21" s="159">
        <v>17</v>
      </c>
      <c r="B21" s="160" t="s">
        <v>5</v>
      </c>
      <c r="C21" s="183" t="s">
        <v>6</v>
      </c>
      <c r="D21" s="162"/>
      <c r="E21" s="163">
        <f t="shared" si="2"/>
        <v>1255.8599999999999</v>
      </c>
      <c r="F21" s="164">
        <f>IF(K21=0,0,IF(G21+(IF(H21&gt;-150,(IF(H21&gt;=150,IF(J21&gt;=$AT$1,0,SUM(IF(MAX(O21:AJ21)=99,J21-2,J21)-K21*2*(15+50)%)*10),SUM(IF(MAX(O21:AJ21)=99,J21-2,J21)-K21*2*(H21/10+50)%)*10)),(IF(H21&lt;-150,IF((IF(MAX(O21:AJ21)=99,J21-2,J21)-K21*2*(H21/10+50)%)*10&lt;1,0,(IF(MAX(O21:AJ21)=99,J21-2,J21)-K21*2*(H21/10+50)%)*10))))),(IF(H21&gt;-150,(IF(H21&gt;150,IF(J21&gt;=$AT$1,0,SUM(IF(MAX(O21:AJ21)=99,J21-2,J21)-K21*2*(15+50)%)*10),SUM(IF(MAX(O21:AJ21)=99,J21-2,J21)-K21*2*(H21/10+50)%)*10)),(IF(H21&lt;-150,IF((IF(MAX(O21:AJ21)=99,J21-2,J21)-K21*2*(H21/10+50)%)*10&lt;1,0,(IF(MAX(O21:AJ21)=99,J21-2,J21)-K21*2*(H21/10+50)%)*10)))))))</f>
        <v>-23.14</v>
      </c>
      <c r="G21" s="212">
        <v>1279</v>
      </c>
      <c r="H21" s="165">
        <f>IF(L21=0,0,G21-L21)</f>
        <v>59.727272727272748</v>
      </c>
      <c r="I21" s="166">
        <v>29</v>
      </c>
      <c r="J21" s="167">
        <v>10</v>
      </c>
      <c r="K21" s="168">
        <v>11</v>
      </c>
      <c r="L21" s="169">
        <f t="shared" si="0"/>
        <v>1219.2727272727273</v>
      </c>
      <c r="M21" s="207">
        <f t="shared" si="3"/>
        <v>102</v>
      </c>
      <c r="N21" s="213">
        <f t="shared" si="4"/>
        <v>96</v>
      </c>
      <c r="O21" s="171">
        <v>37</v>
      </c>
      <c r="P21" s="172">
        <v>0</v>
      </c>
      <c r="Q21" s="173">
        <v>32</v>
      </c>
      <c r="R21" s="174">
        <v>2</v>
      </c>
      <c r="S21" s="175">
        <v>1</v>
      </c>
      <c r="T21" s="177">
        <v>0</v>
      </c>
      <c r="U21" s="173">
        <v>3</v>
      </c>
      <c r="V21" s="177">
        <v>0</v>
      </c>
      <c r="W21" s="175">
        <v>30</v>
      </c>
      <c r="X21" s="177">
        <v>0</v>
      </c>
      <c r="Y21" s="175">
        <v>38</v>
      </c>
      <c r="Z21" s="177">
        <v>0</v>
      </c>
      <c r="AA21" s="175">
        <v>36</v>
      </c>
      <c r="AB21" s="174">
        <v>2</v>
      </c>
      <c r="AC21" s="171">
        <v>25</v>
      </c>
      <c r="AD21" s="186">
        <v>2</v>
      </c>
      <c r="AE21" s="178">
        <v>24</v>
      </c>
      <c r="AF21" s="187">
        <v>0</v>
      </c>
      <c r="AG21" s="173">
        <v>22</v>
      </c>
      <c r="AH21" s="176">
        <v>2</v>
      </c>
      <c r="AI21" s="173">
        <v>31</v>
      </c>
      <c r="AJ21" s="176">
        <v>2</v>
      </c>
      <c r="AK21" s="148"/>
      <c r="AL21" s="149">
        <f t="shared" si="1"/>
        <v>10</v>
      </c>
      <c r="AM21" s="148"/>
      <c r="AN21" s="179">
        <f>IF(B21=0,0,IF(B21="BRIVS",0,(LOOKUP(O21,$A$5:$A$44,$G$5:$G$44))))</f>
        <v>1060</v>
      </c>
      <c r="AO21" s="157">
        <f>IF(B21=0,0,IF(B21="BRIVS",0,(LOOKUP(Q21,$A$5:$A$44,$G$5:$G$44))))</f>
        <v>1158</v>
      </c>
      <c r="AP21" s="180">
        <f>IF(B21=0,0,IF(B21="BRIVS",0,(LOOKUP(S21,$A$5:$A$44,$G$5:$G$44))))</f>
        <v>1593</v>
      </c>
      <c r="AQ21" s="157">
        <f>IF(B21=0,0,IF(B21="BRIVS",0,(LOOKUP(U21,$A$5:$A$44,$G$5:$G$44))))</f>
        <v>1494</v>
      </c>
      <c r="AR21" s="180">
        <f>IF(B21=0,0,IF(B21="BRIVS",0,(LOOKUP(W21,$A$5:$A$44,$G$5:$G$44))))</f>
        <v>1196</v>
      </c>
      <c r="AS21" s="180">
        <f>IF(B21=0,0,IF(B21="BRIVS",0,(LOOKUP(Y21,$A$5:$A$44,$G$5:$G$44))))</f>
        <v>1015</v>
      </c>
      <c r="AT21" s="180">
        <f>IF(B21=0,0,IF(B21="BRIVS",0,(LOOKUP(AA21,$A$5:$A$44,$G$5:$G$44))))</f>
        <v>1064</v>
      </c>
      <c r="AU21" s="180">
        <f>IF(B21=0,0,IF(B21="BRIVS",0,(LOOKUP(AC21,$A$5:$A$44,$G$5:$G$44))))</f>
        <v>1213</v>
      </c>
      <c r="AV21" s="157">
        <f>IF(B21=0,0,IF(B21="BRIVS",0,(LOOKUP(AE21,$A$5:$A$44,$G$5:$G$44))))</f>
        <v>1215</v>
      </c>
      <c r="AW21" s="180">
        <f>IF(B21=0,0,IF(B21="BRIVS",0,(LOOKUP(AG21,$A$5:$A$44,$G$5:$G$44))))</f>
        <v>1224</v>
      </c>
      <c r="AX21" s="180">
        <f>IF(B21=0,0,IF(B21="BRIVS",0,(LOOKUP(AI21,$A$5:$A$44,$G$5:$G$44))))</f>
        <v>1180</v>
      </c>
      <c r="AY21" s="90"/>
      <c r="AZ21" s="181">
        <f>IF(O21="X",0,(LOOKUP($O21,$A$5:$A$45,$J$5:$J$45)))</f>
        <v>6</v>
      </c>
      <c r="BA21" s="182">
        <f>IF(Q21="X",0,(LOOKUP($Q21,$A$5:$A$45,$J$5:$J$45)))</f>
        <v>12</v>
      </c>
      <c r="BB21" s="182">
        <f>IF(S21="X",0,(LOOKUP($S21,$A$5:$A$45,$J$5:$J$45)))</f>
        <v>16</v>
      </c>
      <c r="BC21" s="155">
        <f>IF(U21="X",0,(LOOKUP($U21,$A$5:$A$45,$J$5:$J$45)))</f>
        <v>8</v>
      </c>
      <c r="BD21" s="182">
        <f>IF(W21="X",0,(LOOKUP($W21,$A$5:$A$45,$J$5:$J$45)))</f>
        <v>12</v>
      </c>
      <c r="BE21" s="182">
        <f>IF(Y21="X",0,(LOOKUP($Y21,$A$5:$A$45,$J$5:$J$45)))</f>
        <v>6</v>
      </c>
      <c r="BF21" s="182">
        <f>IF(AA21="X",0,(LOOKUP($AA21,$A$5:$A$45,$J$5:$J$45)))</f>
        <v>6</v>
      </c>
      <c r="BG21" s="182">
        <f>IF(AC21="X",0,(LOOKUP($AC21,$A$5:$A$45,$J$5:$J$45)))</f>
        <v>10</v>
      </c>
      <c r="BH21" s="182">
        <f>IF(AE21="X",0,(LOOKUP($AE21,$A$5:$A$45,$J$5:$J$45)))</f>
        <v>10</v>
      </c>
      <c r="BI21" s="182">
        <f>IF(AG21="X",0,(LOOKUP($AG21,$A$5:$A$45,$J$5:$J$45)))</f>
        <v>8</v>
      </c>
      <c r="BJ21" s="182">
        <f>IF(AI21="X",0,(LOOKUP($AI21,$A$5:$A$45,$J$5:$J$45)))</f>
        <v>8</v>
      </c>
      <c r="BK21" s="156">
        <f t="shared" si="5"/>
        <v>102</v>
      </c>
      <c r="BL21" s="157">
        <f t="shared" si="6"/>
        <v>6</v>
      </c>
      <c r="BM21" s="157">
        <f t="shared" si="7"/>
        <v>16</v>
      </c>
      <c r="BN21" s="158">
        <f t="shared" si="8"/>
        <v>96</v>
      </c>
      <c r="BO21" s="101"/>
    </row>
    <row r="22" spans="1:67" ht="13.8" x14ac:dyDescent="0.25">
      <c r="A22" s="159">
        <v>18</v>
      </c>
      <c r="B22" s="160" t="s">
        <v>174</v>
      </c>
      <c r="C22" s="183" t="s">
        <v>6</v>
      </c>
      <c r="D22" s="162"/>
      <c r="E22" s="163">
        <f t="shared" si="2"/>
        <v>1293.24</v>
      </c>
      <c r="F22" s="164">
        <f>IF(K22=0,0,IF(G22+(IF(H22&gt;-150,(IF(H22&gt;=150,IF(J22&gt;=$AT$1,0,SUM(IF(MAX(O22:AJ22)=99,J22-2,J22)-K22*2*(15+50)%)*10),SUM(IF(MAX(O22:AJ22)=99,J22-2,J22)-K22*2*(H22/10+50)%)*10)),(IF(H22&lt;-150,IF((IF(MAX(O22:AJ22)=99,J22-2,J22)-K22*2*(H22/10+50)%)*10&lt;1,0,(IF(MAX(O22:AJ22)=99,J22-2,J22)-K22*2*(H22/10+50)%)*10))))),(IF(H22&gt;-150,(IF(H22&gt;150,IF(J22&gt;=$AT$1,0,SUM(IF(MAX(O22:AJ22)=99,J22-2,J22)-K22*2*(15+50)%)*10),SUM(IF(MAX(O22:AJ22)=99,J22-2,J22)-K22*2*(H22/10+50)%)*10)),(IF(H22&lt;-150,IF((IF(MAX(O22:AJ22)=99,J22-2,J22)-K22*2*(H22/10+50)%)*10&lt;1,0,(IF(MAX(O22:AJ22)=99,J22-2,J22)-K22*2*(H22/10+50)%)*10)))))))</f>
        <v>20.239999999999991</v>
      </c>
      <c r="G22" s="162">
        <v>1273</v>
      </c>
      <c r="H22" s="165">
        <f>IF(L22=0,0,G22-L22)</f>
        <v>-46.545454545454504</v>
      </c>
      <c r="I22" s="166">
        <v>12</v>
      </c>
      <c r="J22" s="167">
        <v>12</v>
      </c>
      <c r="K22" s="168">
        <v>11</v>
      </c>
      <c r="L22" s="169">
        <f t="shared" si="0"/>
        <v>1319.5454545454545</v>
      </c>
      <c r="M22" s="207">
        <f t="shared" si="3"/>
        <v>136</v>
      </c>
      <c r="N22" s="213">
        <f t="shared" si="4"/>
        <v>130</v>
      </c>
      <c r="O22" s="171">
        <v>38</v>
      </c>
      <c r="P22" s="186">
        <v>2</v>
      </c>
      <c r="Q22" s="173">
        <v>5</v>
      </c>
      <c r="R22" s="174">
        <v>2</v>
      </c>
      <c r="S22" s="175">
        <v>7</v>
      </c>
      <c r="T22" s="177">
        <v>0</v>
      </c>
      <c r="U22" s="173">
        <v>1</v>
      </c>
      <c r="V22" s="177">
        <v>0</v>
      </c>
      <c r="W22" s="175">
        <v>2</v>
      </c>
      <c r="X22" s="176">
        <v>2</v>
      </c>
      <c r="Y22" s="175">
        <v>15</v>
      </c>
      <c r="Z22" s="176">
        <v>2</v>
      </c>
      <c r="AA22" s="175">
        <v>9</v>
      </c>
      <c r="AB22" s="187">
        <v>0</v>
      </c>
      <c r="AC22" s="171">
        <v>30</v>
      </c>
      <c r="AD22" s="172">
        <v>0</v>
      </c>
      <c r="AE22" s="178">
        <v>31</v>
      </c>
      <c r="AF22" s="174">
        <v>2</v>
      </c>
      <c r="AG22" s="173">
        <v>28</v>
      </c>
      <c r="AH22" s="176">
        <v>2</v>
      </c>
      <c r="AI22" s="173">
        <v>26</v>
      </c>
      <c r="AJ22" s="177">
        <v>0</v>
      </c>
      <c r="AK22" s="148"/>
      <c r="AL22" s="149">
        <f t="shared" si="1"/>
        <v>12</v>
      </c>
      <c r="AM22" s="148"/>
      <c r="AN22" s="179">
        <f>IF(B22=0,0,IF(B22="BRIVS",0,(LOOKUP(O22,$A$5:$A$44,$G$5:$G$44))))</f>
        <v>1015</v>
      </c>
      <c r="AO22" s="157">
        <f>IF(B22=0,0,IF(B22="BRIVS",0,(LOOKUP(Q22,$A$5:$A$44,$G$5:$G$44))))</f>
        <v>1453</v>
      </c>
      <c r="AP22" s="180">
        <f>IF(B22=0,0,IF(B22="BRIVS",0,(LOOKUP(S22,$A$5:$A$44,$G$5:$G$44))))</f>
        <v>1406</v>
      </c>
      <c r="AQ22" s="157">
        <f>IF(B22=0,0,IF(B22="BRIVS",0,(LOOKUP(U22,$A$5:$A$44,$G$5:$G$44))))</f>
        <v>1593</v>
      </c>
      <c r="AR22" s="180">
        <f>IF(B22=0,0,IF(B22="BRIVS",0,(LOOKUP(W22,$A$5:$A$44,$G$5:$G$44))))</f>
        <v>1557</v>
      </c>
      <c r="AS22" s="180">
        <f>IF(B22=0,0,IF(B22="BRIVS",0,(LOOKUP(Y22,$A$5:$A$44,$G$5:$G$44))))</f>
        <v>1316</v>
      </c>
      <c r="AT22" s="180">
        <f>IF(B22=0,0,IF(B22="BRIVS",0,(LOOKUP(AA22,$A$5:$A$44,$G$5:$G$44))))</f>
        <v>1388</v>
      </c>
      <c r="AU22" s="180">
        <f>IF(B22=0,0,IF(B22="BRIVS",0,(LOOKUP(AC22,$A$5:$A$44,$G$5:$G$44))))</f>
        <v>1196</v>
      </c>
      <c r="AV22" s="157">
        <f>IF(B22=0,0,IF(B22="BRIVS",0,(LOOKUP(AE22,$A$5:$A$44,$G$5:$G$44))))</f>
        <v>1180</v>
      </c>
      <c r="AW22" s="180">
        <f>IF(B22=0,0,IF(B22="BRIVS",0,(LOOKUP(AG22,$A$5:$A$44,$G$5:$G$44))))</f>
        <v>1199</v>
      </c>
      <c r="AX22" s="180">
        <f>IF(B22=0,0,IF(B22="BRIVS",0,(LOOKUP(AI22,$A$5:$A$44,$G$5:$G$44))))</f>
        <v>1212</v>
      </c>
      <c r="AY22" s="90"/>
      <c r="AZ22" s="181">
        <f>IF(O22="X",0,(LOOKUP($O22,$A$5:$A$45,$J$5:$J$45)))</f>
        <v>6</v>
      </c>
      <c r="BA22" s="182">
        <f>IF(Q22="X",0,(LOOKUP($Q22,$A$5:$A$45,$J$5:$J$45)))</f>
        <v>10</v>
      </c>
      <c r="BB22" s="182">
        <f>IF(S22="X",0,(LOOKUP($S22,$A$5:$A$45,$J$5:$J$45)))</f>
        <v>18</v>
      </c>
      <c r="BC22" s="155">
        <f>IF(U22="X",0,(LOOKUP($U22,$A$5:$A$45,$J$5:$J$45)))</f>
        <v>16</v>
      </c>
      <c r="BD22" s="182">
        <f>IF(W22="X",0,(LOOKUP($W22,$A$5:$A$45,$J$5:$J$45)))</f>
        <v>12</v>
      </c>
      <c r="BE22" s="182">
        <f>IF(Y22="X",0,(LOOKUP($Y22,$A$5:$A$45,$J$5:$J$45)))</f>
        <v>14</v>
      </c>
      <c r="BF22" s="182">
        <f>IF(AA22="X",0,(LOOKUP($AA22,$A$5:$A$45,$J$5:$J$45)))</f>
        <v>16</v>
      </c>
      <c r="BG22" s="182">
        <f>IF(AC22="X",0,(LOOKUP($AC22,$A$5:$A$45,$J$5:$J$45)))</f>
        <v>12</v>
      </c>
      <c r="BH22" s="182">
        <f>IF(AE22="X",0,(LOOKUP($AE22,$A$5:$A$45,$J$5:$J$45)))</f>
        <v>8</v>
      </c>
      <c r="BI22" s="182">
        <f>IF(AG22="X",0,(LOOKUP($AG22,$A$5:$A$45,$J$5:$J$45)))</f>
        <v>10</v>
      </c>
      <c r="BJ22" s="182">
        <f>IF(AI22="X",0,(LOOKUP($AI22,$A$5:$A$45,$J$5:$J$45)))</f>
        <v>14</v>
      </c>
      <c r="BK22" s="156">
        <f t="shared" si="5"/>
        <v>136</v>
      </c>
      <c r="BL22" s="157">
        <f t="shared" si="6"/>
        <v>6</v>
      </c>
      <c r="BM22" s="157">
        <f t="shared" si="7"/>
        <v>18</v>
      </c>
      <c r="BN22" s="158">
        <f t="shared" si="8"/>
        <v>130</v>
      </c>
      <c r="BO22" s="101"/>
    </row>
    <row r="23" spans="1:67" ht="13.8" x14ac:dyDescent="0.25">
      <c r="A23" s="159">
        <v>19</v>
      </c>
      <c r="B23" s="160" t="s">
        <v>106</v>
      </c>
      <c r="C23" s="183" t="s">
        <v>6</v>
      </c>
      <c r="D23" s="162"/>
      <c r="E23" s="163">
        <f t="shared" si="2"/>
        <v>1266.6199999999999</v>
      </c>
      <c r="F23" s="164">
        <f>IF(K23=0,0,IF(G23+(IF(H23&gt;-150,(IF(H23&gt;=150,IF(J23&gt;=$AT$1,0,SUM(IF(MAX(O23:AJ23)=99,J23-2,J23)-K23*2*(15+50)%)*10),SUM(IF(MAX(O23:AJ23)=99,J23-2,J23)-K23*2*(H23/10+50)%)*10)),(IF(H23&lt;-150,IF((IF(MAX(O23:AJ23)=99,J23-2,J23)-K23*2*(H23/10+50)%)*10&lt;1,0,(IF(MAX(O23:AJ23)=99,J23-2,J23)-K23*2*(H23/10+50)%)*10))))),(IF(H23&gt;-150,(IF(H23&gt;150,IF(J23&gt;=$AT$1,0,SUM(IF(MAX(O23:AJ23)=99,J23-2,J23)-K23*2*(15+50)%)*10),SUM(IF(MAX(O23:AJ23)=99,J23-2,J23)-K23*2*(H23/10+50)%)*10)),(IF(H23&lt;-150,IF((IF(MAX(O23:AJ23)=99,J23-2,J23)-K23*2*(H23/10+50)%)*10&lt;1,0,(IF(MAX(O23:AJ23)=99,J23-2,J23)-K23*2*(H23/10+50)%)*10)))))))</f>
        <v>15.619999999999994</v>
      </c>
      <c r="G23" s="162">
        <v>1251</v>
      </c>
      <c r="H23" s="165">
        <f>IF(L23=0,0,G23-L23)</f>
        <v>-25.545454545454504</v>
      </c>
      <c r="I23" s="166">
        <v>14</v>
      </c>
      <c r="J23" s="167">
        <v>12</v>
      </c>
      <c r="K23" s="168">
        <v>11</v>
      </c>
      <c r="L23" s="169">
        <f t="shared" si="0"/>
        <v>1276.5454545454545</v>
      </c>
      <c r="M23" s="207">
        <f t="shared" si="3"/>
        <v>132</v>
      </c>
      <c r="N23" s="213">
        <f t="shared" si="4"/>
        <v>128</v>
      </c>
      <c r="O23" s="171">
        <v>39</v>
      </c>
      <c r="P23" s="186">
        <v>2</v>
      </c>
      <c r="Q23" s="173">
        <v>6</v>
      </c>
      <c r="R23" s="174">
        <v>2</v>
      </c>
      <c r="S23" s="175">
        <v>8</v>
      </c>
      <c r="T23" s="177">
        <v>0</v>
      </c>
      <c r="U23" s="173">
        <v>20</v>
      </c>
      <c r="V23" s="177">
        <v>0</v>
      </c>
      <c r="W23" s="175">
        <v>23</v>
      </c>
      <c r="X23" s="176">
        <v>2</v>
      </c>
      <c r="Y23" s="175">
        <v>21</v>
      </c>
      <c r="Z23" s="177">
        <v>0</v>
      </c>
      <c r="AA23" s="175">
        <v>31</v>
      </c>
      <c r="AB23" s="174">
        <v>2</v>
      </c>
      <c r="AC23" s="171">
        <v>29</v>
      </c>
      <c r="AD23" s="186">
        <v>2</v>
      </c>
      <c r="AE23" s="178">
        <v>10</v>
      </c>
      <c r="AF23" s="174">
        <v>2</v>
      </c>
      <c r="AG23" s="173">
        <v>4</v>
      </c>
      <c r="AH23" s="177">
        <v>0</v>
      </c>
      <c r="AI23" s="173">
        <v>15</v>
      </c>
      <c r="AJ23" s="177">
        <v>0</v>
      </c>
      <c r="AK23" s="148"/>
      <c r="AL23" s="149">
        <f t="shared" si="1"/>
        <v>12</v>
      </c>
      <c r="AM23" s="148"/>
      <c r="AN23" s="179">
        <f>IF(B23=0,0,IF(B23="BRIVS",0,(LOOKUP(O23,$A$5:$A$44,$G$5:$G$44))))</f>
        <v>1000</v>
      </c>
      <c r="AO23" s="157">
        <f>IF(B23=0,0,IF(B23="BRIVS",0,(LOOKUP(Q23,$A$5:$A$44,$G$5:$G$44))))</f>
        <v>1441</v>
      </c>
      <c r="AP23" s="180">
        <f>IF(B23=0,0,IF(B23="BRIVS",0,(LOOKUP(S23,$A$5:$A$44,$G$5:$G$44))))</f>
        <v>1406</v>
      </c>
      <c r="AQ23" s="157">
        <f>IF(B23=0,0,IF(B23="BRIVS",0,(LOOKUP(U23,$A$5:$A$44,$G$5:$G$44))))</f>
        <v>1228</v>
      </c>
      <c r="AR23" s="180">
        <f>IF(B23=0,0,IF(B23="BRIVS",0,(LOOKUP(W23,$A$5:$A$44,$G$5:$G$44))))</f>
        <v>1216</v>
      </c>
      <c r="AS23" s="180">
        <f>IF(B23=0,0,IF(B23="BRIVS",0,(LOOKUP(Y23,$A$5:$A$44,$G$5:$G$44))))</f>
        <v>1228</v>
      </c>
      <c r="AT23" s="180">
        <f>IF(B23=0,0,IF(B23="BRIVS",0,(LOOKUP(AA23,$A$5:$A$44,$G$5:$G$44))))</f>
        <v>1180</v>
      </c>
      <c r="AU23" s="180">
        <f>IF(B23=0,0,IF(B23="BRIVS",0,(LOOKUP(AC23,$A$5:$A$44,$G$5:$G$44))))</f>
        <v>1198</v>
      </c>
      <c r="AV23" s="157">
        <f>IF(B23=0,0,IF(B23="BRIVS",0,(LOOKUP(AE23,$A$5:$A$44,$G$5:$G$44))))</f>
        <v>1348</v>
      </c>
      <c r="AW23" s="180">
        <f>IF(B23=0,0,IF(B23="BRIVS",0,(LOOKUP(AG23,$A$5:$A$44,$G$5:$G$44))))</f>
        <v>1481</v>
      </c>
      <c r="AX23" s="180">
        <f>IF(B23=0,0,IF(B23="BRIVS",0,(LOOKUP(AI23,$A$5:$A$44,$G$5:$G$44))))</f>
        <v>1316</v>
      </c>
      <c r="AY23" s="90"/>
      <c r="AZ23" s="181">
        <f>IF(O23="X",0,(LOOKUP($O23,$A$5:$A$45,$J$5:$J$45)))</f>
        <v>4</v>
      </c>
      <c r="BA23" s="182">
        <f>IF(Q23="X",0,(LOOKUP($Q23,$A$5:$A$45,$J$5:$J$45)))</f>
        <v>16</v>
      </c>
      <c r="BB23" s="182">
        <f>IF(S23="X",0,(LOOKUP($S23,$A$5:$A$45,$J$5:$J$45)))</f>
        <v>14</v>
      </c>
      <c r="BC23" s="155">
        <f>IF(U23="X",0,(LOOKUP($U23,$A$5:$A$45,$J$5:$J$45)))</f>
        <v>10</v>
      </c>
      <c r="BD23" s="182">
        <f>IF(W23="X",0,(LOOKUP($W23,$A$5:$A$45,$J$5:$J$45)))</f>
        <v>14</v>
      </c>
      <c r="BE23" s="182">
        <f>IF(Y23="X",0,(LOOKUP($Y23,$A$5:$A$45,$J$5:$J$45)))</f>
        <v>12</v>
      </c>
      <c r="BF23" s="182">
        <f>IF(AA23="X",0,(LOOKUP($AA23,$A$5:$A$45,$J$5:$J$45)))</f>
        <v>8</v>
      </c>
      <c r="BG23" s="182">
        <f>IF(AC23="X",0,(LOOKUP($AC23,$A$5:$A$45,$J$5:$J$45)))</f>
        <v>10</v>
      </c>
      <c r="BH23" s="182">
        <f>IF(AE23="X",0,(LOOKUP($AE23,$A$5:$A$45,$J$5:$J$45)))</f>
        <v>12</v>
      </c>
      <c r="BI23" s="182">
        <f>IF(AG23="X",0,(LOOKUP($AG23,$A$5:$A$45,$J$5:$J$45)))</f>
        <v>18</v>
      </c>
      <c r="BJ23" s="182">
        <f>IF(AI23="X",0,(LOOKUP($AI23,$A$5:$A$45,$J$5:$J$45)))</f>
        <v>14</v>
      </c>
      <c r="BK23" s="156">
        <f t="shared" si="5"/>
        <v>132</v>
      </c>
      <c r="BL23" s="157">
        <f t="shared" si="6"/>
        <v>4</v>
      </c>
      <c r="BM23" s="157">
        <f t="shared" si="7"/>
        <v>18</v>
      </c>
      <c r="BN23" s="158">
        <f t="shared" si="8"/>
        <v>128</v>
      </c>
      <c r="BO23" s="101"/>
    </row>
    <row r="24" spans="1:67" ht="13.8" x14ac:dyDescent="0.25">
      <c r="A24" s="159">
        <v>20</v>
      </c>
      <c r="B24" s="160" t="s">
        <v>176</v>
      </c>
      <c r="C24" s="183" t="s">
        <v>175</v>
      </c>
      <c r="D24" s="162"/>
      <c r="E24" s="163">
        <f t="shared" si="2"/>
        <v>1241.04</v>
      </c>
      <c r="F24" s="164">
        <f>IF(K24=0,0,IF(G24+(IF(H24&gt;-150,(IF(H24&gt;=150,IF(J24&gt;=$AT$1,0,SUM(IF(MAX(O24:AJ24)=99,J24-2,J24)-K24*2*(15+50)%)*10),SUM(IF(MAX(O24:AJ24)=99,J24-2,J24)-K24*2*(H24/10+50)%)*10)),(IF(H24&lt;-150,IF((IF(MAX(O24:AJ24)=99,J24-2,J24)-K24*2*(H24/10+50)%)*10&lt;1,0,(IF(MAX(O24:AJ24)=99,J24-2,J24)-K24*2*(H24/10+50)%)*10))))),(IF(H24&gt;-150,(IF(H24&gt;150,IF(J24&gt;=$AT$1,0,SUM(IF(MAX(O24:AJ24)=99,J24-2,J24)-K24*2*(15+50)%)*10),SUM(IF(MAX(O24:AJ24)=99,J24-2,J24)-K24*2*(H24/10+50)%)*10)),(IF(H24&lt;-150,IF((IF(MAX(O24:AJ24)=99,J24-2,J24)-K24*2*(H24/10+50)%)*10&lt;1,0,(IF(MAX(O24:AJ24)=99,J24-2,J24)-K24*2*(H24/10+50)%)*10)))))))</f>
        <v>13.04000000000002</v>
      </c>
      <c r="G24" s="162">
        <v>1228</v>
      </c>
      <c r="H24" s="165">
        <f>IF(L24=0,0,G24-L24)</f>
        <v>-104.72727272727275</v>
      </c>
      <c r="I24" s="166">
        <v>22</v>
      </c>
      <c r="J24" s="167">
        <v>10</v>
      </c>
      <c r="K24" s="168">
        <v>11</v>
      </c>
      <c r="L24" s="169">
        <f t="shared" si="0"/>
        <v>1332.7272727272727</v>
      </c>
      <c r="M24" s="207">
        <f t="shared" si="3"/>
        <v>132</v>
      </c>
      <c r="N24" s="213">
        <f t="shared" si="4"/>
        <v>128</v>
      </c>
      <c r="O24" s="171">
        <v>40</v>
      </c>
      <c r="P24" s="186">
        <v>2</v>
      </c>
      <c r="Q24" s="173">
        <v>7</v>
      </c>
      <c r="R24" s="187">
        <v>0</v>
      </c>
      <c r="S24" s="175">
        <v>3</v>
      </c>
      <c r="T24" s="176">
        <v>2</v>
      </c>
      <c r="U24" s="173">
        <v>19</v>
      </c>
      <c r="V24" s="176">
        <v>2</v>
      </c>
      <c r="W24" s="175">
        <v>1</v>
      </c>
      <c r="X24" s="177">
        <v>0</v>
      </c>
      <c r="Y24" s="175">
        <v>29</v>
      </c>
      <c r="Z24" s="176">
        <v>2</v>
      </c>
      <c r="AA24" s="175">
        <v>16</v>
      </c>
      <c r="AB24" s="187">
        <v>0</v>
      </c>
      <c r="AC24" s="171">
        <v>5</v>
      </c>
      <c r="AD24" s="186">
        <v>2</v>
      </c>
      <c r="AE24" s="178">
        <v>6</v>
      </c>
      <c r="AF24" s="187">
        <v>0</v>
      </c>
      <c r="AG24" s="173">
        <v>26</v>
      </c>
      <c r="AH24" s="177">
        <v>0</v>
      </c>
      <c r="AI24" s="173">
        <v>14</v>
      </c>
      <c r="AJ24" s="177">
        <v>0</v>
      </c>
      <c r="AK24" s="148"/>
      <c r="AL24" s="149">
        <f t="shared" si="1"/>
        <v>10</v>
      </c>
      <c r="AM24" s="148"/>
      <c r="AN24" s="179">
        <f>IF(B24=0,0,IF(B24="BRIVS",0,(LOOKUP(O24,$A$5:$A$44,$G$5:$G$44))))</f>
        <v>1000</v>
      </c>
      <c r="AO24" s="157">
        <f>IF(B24=0,0,IF(B24="BRIVS",0,(LOOKUP(Q24,$A$5:$A$44,$G$5:$G$44))))</f>
        <v>1406</v>
      </c>
      <c r="AP24" s="180">
        <f>IF(B24=0,0,IF(B24="BRIVS",0,(LOOKUP(S24,$A$5:$A$44,$G$5:$G$44))))</f>
        <v>1494</v>
      </c>
      <c r="AQ24" s="157">
        <f>IF(B24=0,0,IF(B24="BRIVS",0,(LOOKUP(U24,$A$5:$A$44,$G$5:$G$44))))</f>
        <v>1251</v>
      </c>
      <c r="AR24" s="180">
        <f>IF(B24=0,0,IF(B24="BRIVS",0,(LOOKUP(W24,$A$5:$A$44,$G$5:$G$44))))</f>
        <v>1593</v>
      </c>
      <c r="AS24" s="180">
        <f>IF(B24=0,0,IF(B24="BRIVS",0,(LOOKUP(Y24,$A$5:$A$44,$G$5:$G$44))))</f>
        <v>1198</v>
      </c>
      <c r="AT24" s="180">
        <f>IF(B24=0,0,IF(B24="BRIVS",0,(LOOKUP(AA24,$A$5:$A$44,$G$5:$G$44))))</f>
        <v>1280</v>
      </c>
      <c r="AU24" s="180">
        <f>IF(B24=0,0,IF(B24="BRIVS",0,(LOOKUP(AC24,$A$5:$A$44,$G$5:$G$44))))</f>
        <v>1453</v>
      </c>
      <c r="AV24" s="157">
        <f>IF(B24=0,0,IF(B24="BRIVS",0,(LOOKUP(AE24,$A$5:$A$44,$G$5:$G$44))))</f>
        <v>1441</v>
      </c>
      <c r="AW24" s="180">
        <f>IF(B24=0,0,IF(B24="BRIVS",0,(LOOKUP(AG24,$A$5:$A$44,$G$5:$G$44))))</f>
        <v>1212</v>
      </c>
      <c r="AX24" s="180">
        <f>IF(B24=0,0,IF(B24="BRIVS",0,(LOOKUP(AI24,$A$5:$A$44,$G$5:$G$44))))</f>
        <v>1332</v>
      </c>
      <c r="AY24" s="90"/>
      <c r="AZ24" s="181">
        <f>IF(O24="X",0,(LOOKUP($O24,$A$5:$A$45,$J$5:$J$45)))</f>
        <v>4</v>
      </c>
      <c r="BA24" s="182">
        <f>IF(Q24="X",0,(LOOKUP($Q24,$A$5:$A$45,$J$5:$J$45)))</f>
        <v>18</v>
      </c>
      <c r="BB24" s="182">
        <f>IF(S24="X",0,(LOOKUP($S24,$A$5:$A$45,$J$5:$J$45)))</f>
        <v>8</v>
      </c>
      <c r="BC24" s="155">
        <f>IF(U24="X",0,(LOOKUP($U24,$A$5:$A$45,$J$5:$J$45)))</f>
        <v>12</v>
      </c>
      <c r="BD24" s="182">
        <f>IF(W24="X",0,(LOOKUP($W24,$A$5:$A$45,$J$5:$J$45)))</f>
        <v>16</v>
      </c>
      <c r="BE24" s="182">
        <f>IF(Y24="X",0,(LOOKUP($Y24,$A$5:$A$45,$J$5:$J$45)))</f>
        <v>10</v>
      </c>
      <c r="BF24" s="182">
        <f>IF(AA24="X",0,(LOOKUP($AA24,$A$5:$A$45,$J$5:$J$45)))</f>
        <v>12</v>
      </c>
      <c r="BG24" s="182">
        <f>IF(AC24="X",0,(LOOKUP($AC24,$A$5:$A$45,$J$5:$J$45)))</f>
        <v>10</v>
      </c>
      <c r="BH24" s="182">
        <f>IF(AE24="X",0,(LOOKUP($AE24,$A$5:$A$45,$J$5:$J$45)))</f>
        <v>16</v>
      </c>
      <c r="BI24" s="182">
        <f>IF(AG24="X",0,(LOOKUP($AG24,$A$5:$A$45,$J$5:$J$45)))</f>
        <v>14</v>
      </c>
      <c r="BJ24" s="182">
        <f>IF(AI24="X",0,(LOOKUP($AI24,$A$5:$A$45,$J$5:$J$45)))</f>
        <v>12</v>
      </c>
      <c r="BK24" s="156">
        <f t="shared" si="5"/>
        <v>132</v>
      </c>
      <c r="BL24" s="157">
        <f t="shared" si="6"/>
        <v>4</v>
      </c>
      <c r="BM24" s="157">
        <f t="shared" si="7"/>
        <v>18</v>
      </c>
      <c r="BN24" s="158">
        <f t="shared" si="8"/>
        <v>128</v>
      </c>
      <c r="BO24" s="101"/>
    </row>
    <row r="25" spans="1:67" ht="13.8" x14ac:dyDescent="0.25">
      <c r="A25" s="159">
        <v>21</v>
      </c>
      <c r="B25" s="160" t="s">
        <v>35</v>
      </c>
      <c r="C25" s="183" t="s">
        <v>33</v>
      </c>
      <c r="D25" s="162"/>
      <c r="E25" s="163">
        <f t="shared" si="2"/>
        <v>1258.1199999999999</v>
      </c>
      <c r="F25" s="164">
        <f>IF(K25=0,0,IF(G25+(IF(H25&gt;-150,(IF(H25&gt;=150,IF(J25&gt;=$AT$1,0,SUM(IF(MAX(O25:AJ25)=99,J25-2,J25)-K25*2*(15+50)%)*10),SUM(IF(MAX(O25:AJ25)=99,J25-2,J25)-K25*2*(H25/10+50)%)*10)),(IF(H25&lt;-150,IF((IF(MAX(O25:AJ25)=99,J25-2,J25)-K25*2*(H25/10+50)%)*10&lt;1,0,(IF(MAX(O25:AJ25)=99,J25-2,J25)-K25*2*(H25/10+50)%)*10))))),(IF(H25&gt;-150,(IF(H25&gt;150,IF(J25&gt;=$AT$1,0,SUM(IF(MAX(O25:AJ25)=99,J25-2,J25)-K25*2*(15+50)%)*10),SUM(IF(MAX(O25:AJ25)=99,J25-2,J25)-K25*2*(H25/10+50)%)*10)),(IF(H25&lt;-150,IF((IF(MAX(O25:AJ25)=99,J25-2,J25)-K25*2*(H25/10+50)%)*10&lt;1,0,(IF(MAX(O25:AJ25)=99,J25-2,J25)-K25*2*(H25/10+50)%)*10)))))))</f>
        <v>30.120000000000005</v>
      </c>
      <c r="G25" s="162">
        <v>1228</v>
      </c>
      <c r="H25" s="165">
        <f>IF(L25=0,0,G25-L25)</f>
        <v>-91.454545454545496</v>
      </c>
      <c r="I25" s="166">
        <v>16</v>
      </c>
      <c r="J25" s="214">
        <v>12</v>
      </c>
      <c r="K25" s="168">
        <v>11</v>
      </c>
      <c r="L25" s="169">
        <f t="shared" si="0"/>
        <v>1319.4545454545455</v>
      </c>
      <c r="M25" s="207">
        <f t="shared" si="3"/>
        <v>132</v>
      </c>
      <c r="N25" s="213">
        <f t="shared" si="4"/>
        <v>124</v>
      </c>
      <c r="O25" s="171">
        <v>1</v>
      </c>
      <c r="P25" s="172">
        <v>0</v>
      </c>
      <c r="Q25" s="173">
        <v>34</v>
      </c>
      <c r="R25" s="174">
        <v>2</v>
      </c>
      <c r="S25" s="175">
        <v>5</v>
      </c>
      <c r="T25" s="176">
        <v>2</v>
      </c>
      <c r="U25" s="173">
        <v>13</v>
      </c>
      <c r="V25" s="177">
        <v>0</v>
      </c>
      <c r="W25" s="175">
        <v>25</v>
      </c>
      <c r="X25" s="176">
        <v>2</v>
      </c>
      <c r="Y25" s="175">
        <v>19</v>
      </c>
      <c r="Z25" s="176">
        <v>2</v>
      </c>
      <c r="AA25" s="175">
        <v>10</v>
      </c>
      <c r="AB25" s="187">
        <v>0</v>
      </c>
      <c r="AC25" s="171">
        <v>6</v>
      </c>
      <c r="AD25" s="172">
        <v>0</v>
      </c>
      <c r="AE25" s="178">
        <v>11</v>
      </c>
      <c r="AF25" s="174">
        <v>2</v>
      </c>
      <c r="AG25" s="173">
        <v>23</v>
      </c>
      <c r="AH25" s="177">
        <v>0</v>
      </c>
      <c r="AI25" s="173">
        <v>28</v>
      </c>
      <c r="AJ25" s="176">
        <v>2</v>
      </c>
      <c r="AK25" s="148"/>
      <c r="AL25" s="149">
        <f t="shared" si="1"/>
        <v>12</v>
      </c>
      <c r="AM25" s="148"/>
      <c r="AN25" s="179">
        <f>IF(B25=0,0,IF(B25="BRIVS",0,(LOOKUP(O25,$A$5:$A$44,$G$5:$G$44))))</f>
        <v>1593</v>
      </c>
      <c r="AO25" s="157">
        <f>IF(B25=0,0,IF(B25="BRIVS",0,(LOOKUP(Q25,$A$5:$A$44,$G$5:$G$44))))</f>
        <v>1116</v>
      </c>
      <c r="AP25" s="180">
        <f>IF(B25=0,0,IF(B25="BRIVS",0,(LOOKUP(S25,$A$5:$A$44,$G$5:$G$44))))</f>
        <v>1453</v>
      </c>
      <c r="AQ25" s="157">
        <f>IF(B25=0,0,IF(B25="BRIVS",0,(LOOKUP(U25,$A$5:$A$44,$G$5:$G$44))))</f>
        <v>1336</v>
      </c>
      <c r="AR25" s="180">
        <f>IF(B25=0,0,IF(B25="BRIVS",0,(LOOKUP(W25,$A$5:$A$44,$G$5:$G$44))))</f>
        <v>1213</v>
      </c>
      <c r="AS25" s="180">
        <f>IF(B25=0,0,IF(B25="BRIVS",0,(LOOKUP(Y25,$A$5:$A$44,$G$5:$G$44))))</f>
        <v>1251</v>
      </c>
      <c r="AT25" s="180">
        <f>IF(B25=0,0,IF(B25="BRIVS",0,(LOOKUP(AA25,$A$5:$A$44,$G$5:$G$44))))</f>
        <v>1348</v>
      </c>
      <c r="AU25" s="180">
        <f>IF(B25=0,0,IF(B25="BRIVS",0,(LOOKUP(AC25,$A$5:$A$44,$G$5:$G$44))))</f>
        <v>1441</v>
      </c>
      <c r="AV25" s="157">
        <f>IF(B25=0,0,IF(B25="BRIVS",0,(LOOKUP(AE25,$A$5:$A$44,$G$5:$G$44))))</f>
        <v>1348</v>
      </c>
      <c r="AW25" s="180">
        <f>IF(B25=0,0,IF(B25="BRIVS",0,(LOOKUP(AG25,$A$5:$A$44,$G$5:$G$44))))</f>
        <v>1216</v>
      </c>
      <c r="AX25" s="180">
        <f>IF(B25=0,0,IF(B25="BRIVS",0,(LOOKUP(AI25,$A$5:$A$44,$G$5:$G$44))))</f>
        <v>1199</v>
      </c>
      <c r="AY25" s="90"/>
      <c r="AZ25" s="181">
        <f>IF(O25="X",0,(LOOKUP($O25,$A$5:$A$45,$J$5:$J$45)))</f>
        <v>16</v>
      </c>
      <c r="BA25" s="182">
        <f>IF(Q25="X",0,(LOOKUP($Q25,$A$5:$A$45,$J$5:$J$45)))</f>
        <v>8</v>
      </c>
      <c r="BB25" s="182">
        <f>IF(S25="X",0,(LOOKUP($S25,$A$5:$A$45,$J$5:$J$45)))</f>
        <v>10</v>
      </c>
      <c r="BC25" s="155">
        <f>IF(U25="X",0,(LOOKUP($U25,$A$5:$A$45,$J$5:$J$45)))</f>
        <v>14</v>
      </c>
      <c r="BD25" s="182">
        <f>IF(W25="X",0,(LOOKUP($W25,$A$5:$A$45,$J$5:$J$45)))</f>
        <v>10</v>
      </c>
      <c r="BE25" s="182">
        <f>IF(Y25="X",0,(LOOKUP($Y25,$A$5:$A$45,$J$5:$J$45)))</f>
        <v>12</v>
      </c>
      <c r="BF25" s="182">
        <f>IF(AA25="X",0,(LOOKUP($AA25,$A$5:$A$45,$J$5:$J$45)))</f>
        <v>12</v>
      </c>
      <c r="BG25" s="182">
        <f>IF(AC25="X",0,(LOOKUP($AC25,$A$5:$A$45,$J$5:$J$45)))</f>
        <v>16</v>
      </c>
      <c r="BH25" s="182">
        <f>IF(AE25="X",0,(LOOKUP($AE25,$A$5:$A$45,$J$5:$J$45)))</f>
        <v>10</v>
      </c>
      <c r="BI25" s="182">
        <f>IF(AG25="X",0,(LOOKUP($AG25,$A$5:$A$45,$J$5:$J$45)))</f>
        <v>14</v>
      </c>
      <c r="BJ25" s="182">
        <f>IF(AI25="X",0,(LOOKUP($AI25,$A$5:$A$45,$J$5:$J$45)))</f>
        <v>10</v>
      </c>
      <c r="BK25" s="156">
        <f t="shared" si="5"/>
        <v>132</v>
      </c>
      <c r="BL25" s="157">
        <f t="shared" si="6"/>
        <v>8</v>
      </c>
      <c r="BM25" s="157">
        <f t="shared" si="7"/>
        <v>16</v>
      </c>
      <c r="BN25" s="158">
        <f t="shared" si="8"/>
        <v>124</v>
      </c>
      <c r="BO25" s="101"/>
    </row>
    <row r="26" spans="1:67" ht="13.8" x14ac:dyDescent="0.25">
      <c r="A26" s="159">
        <v>22</v>
      </c>
      <c r="B26" s="160" t="s">
        <v>177</v>
      </c>
      <c r="C26" s="183" t="s">
        <v>185</v>
      </c>
      <c r="D26" s="162"/>
      <c r="E26" s="163">
        <f t="shared" si="2"/>
        <v>1196.02</v>
      </c>
      <c r="F26" s="164">
        <f>IF(K26=0,0,IF(G26+(IF(H26&gt;-150,(IF(H26&gt;=150,IF(J26&gt;=$AT$1,0,SUM(IF(MAX(O26:AJ26)=99,J26-2,J26)-K26*2*(15+50)%)*10),SUM(IF(MAX(O26:AJ26)=99,J26-2,J26)-K26*2*(H26/10+50)%)*10)),(IF(H26&lt;-150,IF((IF(MAX(O26:AJ26)=99,J26-2,J26)-K26*2*(H26/10+50)%)*10&lt;1,0,(IF(MAX(O26:AJ26)=99,J26-2,J26)-K26*2*(H26/10+50)%)*10))))),(IF(H26&gt;-150,(IF(H26&gt;150,IF(J26&gt;=$AT$1,0,SUM(IF(MAX(O26:AJ26)=99,J26-2,J26)-K26*2*(15+50)%)*10),SUM(IF(MAX(O26:AJ26)=99,J26-2,J26)-K26*2*(H26/10+50)%)*10)),(IF(H26&lt;-150,IF((IF(MAX(O26:AJ26)=99,J26-2,J26)-K26*2*(H26/10+50)%)*10&lt;1,0,(IF(MAX(O26:AJ26)=99,J26-2,J26)-K26*2*(H26/10+50)%)*10)))))))</f>
        <v>-27.979999999999983</v>
      </c>
      <c r="G26" s="162">
        <v>1224</v>
      </c>
      <c r="H26" s="165">
        <f>IF(L26=0,0,G26-L26)</f>
        <v>-9.1818181818182438</v>
      </c>
      <c r="I26" s="166">
        <v>33</v>
      </c>
      <c r="J26" s="167">
        <v>8</v>
      </c>
      <c r="K26" s="168">
        <v>11</v>
      </c>
      <c r="L26" s="169">
        <f t="shared" si="0"/>
        <v>1233.1818181818182</v>
      </c>
      <c r="M26" s="207">
        <f t="shared" si="3"/>
        <v>108</v>
      </c>
      <c r="N26" s="213">
        <f t="shared" si="4"/>
        <v>104</v>
      </c>
      <c r="O26" s="171">
        <v>2</v>
      </c>
      <c r="P26" s="186">
        <v>2</v>
      </c>
      <c r="Q26" s="173">
        <v>8</v>
      </c>
      <c r="R26" s="187">
        <v>0</v>
      </c>
      <c r="S26" s="175">
        <v>6</v>
      </c>
      <c r="T26" s="177">
        <v>0</v>
      </c>
      <c r="U26" s="173">
        <v>36</v>
      </c>
      <c r="V26" s="177">
        <v>0</v>
      </c>
      <c r="W26" s="175">
        <v>35</v>
      </c>
      <c r="X26" s="176">
        <v>2</v>
      </c>
      <c r="Y26" s="175">
        <v>31</v>
      </c>
      <c r="Z26" s="177">
        <v>0</v>
      </c>
      <c r="AA26" s="175">
        <v>40</v>
      </c>
      <c r="AB26" s="174">
        <v>2</v>
      </c>
      <c r="AC26" s="171">
        <v>23</v>
      </c>
      <c r="AD26" s="172">
        <v>0</v>
      </c>
      <c r="AE26" s="178">
        <v>14</v>
      </c>
      <c r="AF26" s="187">
        <v>0</v>
      </c>
      <c r="AG26" s="173">
        <v>17</v>
      </c>
      <c r="AH26" s="177">
        <v>0</v>
      </c>
      <c r="AI26" s="173">
        <v>39</v>
      </c>
      <c r="AJ26" s="176">
        <v>2</v>
      </c>
      <c r="AK26" s="148"/>
      <c r="AL26" s="149">
        <f t="shared" si="1"/>
        <v>8</v>
      </c>
      <c r="AM26" s="148"/>
      <c r="AN26" s="179">
        <f>IF(B26=0,0,IF(B26="BRIVS",0,(LOOKUP(O26,$A$5:$A$44,$G$5:$G$44))))</f>
        <v>1557</v>
      </c>
      <c r="AO26" s="157">
        <f>IF(B26=0,0,IF(B26="BRIVS",0,(LOOKUP(Q26,$A$5:$A$44,$G$5:$G$44))))</f>
        <v>1406</v>
      </c>
      <c r="AP26" s="180">
        <f>IF(B26=0,0,IF(B26="BRIVS",0,(LOOKUP(S26,$A$5:$A$44,$G$5:$G$44))))</f>
        <v>1441</v>
      </c>
      <c r="AQ26" s="157">
        <f>IF(B26=0,0,IF(B26="BRIVS",0,(LOOKUP(U26,$A$5:$A$44,$G$5:$G$44))))</f>
        <v>1064</v>
      </c>
      <c r="AR26" s="180">
        <f>IF(B26=0,0,IF(B26="BRIVS",0,(LOOKUP(W26,$A$5:$A$44,$G$5:$G$44))))</f>
        <v>1090</v>
      </c>
      <c r="AS26" s="180">
        <f>IF(B26=0,0,IF(B26="BRIVS",0,(LOOKUP(Y26,$A$5:$A$44,$G$5:$G$44))))</f>
        <v>1180</v>
      </c>
      <c r="AT26" s="180">
        <f>IF(B26=0,0,IF(B26="BRIVS",0,(LOOKUP(AA26,$A$5:$A$44,$G$5:$G$44))))</f>
        <v>1000</v>
      </c>
      <c r="AU26" s="180">
        <f>IF(B26=0,0,IF(B26="BRIVS",0,(LOOKUP(AC26,$A$5:$A$44,$G$5:$G$44))))</f>
        <v>1216</v>
      </c>
      <c r="AV26" s="157">
        <f>IF(B26=0,0,IF(B26="BRIVS",0,(LOOKUP(AE26,$A$5:$A$44,$G$5:$G$44))))</f>
        <v>1332</v>
      </c>
      <c r="AW26" s="180">
        <f>IF(B26=0,0,IF(B26="BRIVS",0,(LOOKUP(AG26,$A$5:$A$44,$G$5:$G$44))))</f>
        <v>1279</v>
      </c>
      <c r="AX26" s="180">
        <f>IF(B26=0,0,IF(B26="BRIVS",0,(LOOKUP(AI26,$A$5:$A$44,$G$5:$G$44))))</f>
        <v>1000</v>
      </c>
      <c r="AY26" s="90"/>
      <c r="AZ26" s="181">
        <f>IF(O26="X",0,(LOOKUP($O26,$A$5:$A$45,$J$5:$J$45)))</f>
        <v>12</v>
      </c>
      <c r="BA26" s="182">
        <f>IF(Q26="X",0,(LOOKUP($Q26,$A$5:$A$45,$J$5:$J$45)))</f>
        <v>14</v>
      </c>
      <c r="BB26" s="182">
        <f>IF(S26="X",0,(LOOKUP($S26,$A$5:$A$45,$J$5:$J$45)))</f>
        <v>16</v>
      </c>
      <c r="BC26" s="155">
        <f>IF(U26="X",0,(LOOKUP($U26,$A$5:$A$45,$J$5:$J$45)))</f>
        <v>6</v>
      </c>
      <c r="BD26" s="182">
        <f>IF(W26="X",0,(LOOKUP($W26,$A$5:$A$45,$J$5:$J$45)))</f>
        <v>8</v>
      </c>
      <c r="BE26" s="182">
        <f>IF(Y26="X",0,(LOOKUP($Y26,$A$5:$A$45,$J$5:$J$45)))</f>
        <v>8</v>
      </c>
      <c r="BF26" s="182">
        <f>IF(AA26="X",0,(LOOKUP($AA26,$A$5:$A$45,$J$5:$J$45)))</f>
        <v>4</v>
      </c>
      <c r="BG26" s="182">
        <f>IF(AC26="X",0,(LOOKUP($AC26,$A$5:$A$45,$J$5:$J$45)))</f>
        <v>14</v>
      </c>
      <c r="BH26" s="182">
        <f>IF(AE26="X",0,(LOOKUP($AE26,$A$5:$A$45,$J$5:$J$45)))</f>
        <v>12</v>
      </c>
      <c r="BI26" s="182">
        <f>IF(AG26="X",0,(LOOKUP($AG26,$A$5:$A$45,$J$5:$J$45)))</f>
        <v>10</v>
      </c>
      <c r="BJ26" s="182">
        <f>IF(AI26="X",0,(LOOKUP($AI26,$A$5:$A$45,$J$5:$J$45)))</f>
        <v>4</v>
      </c>
      <c r="BK26" s="156">
        <f t="shared" si="5"/>
        <v>108</v>
      </c>
      <c r="BL26" s="157">
        <f t="shared" si="6"/>
        <v>4</v>
      </c>
      <c r="BM26" s="157">
        <f t="shared" si="7"/>
        <v>16</v>
      </c>
      <c r="BN26" s="158">
        <f t="shared" si="8"/>
        <v>104</v>
      </c>
      <c r="BO26" s="101"/>
    </row>
    <row r="27" spans="1:67" ht="13.8" x14ac:dyDescent="0.25">
      <c r="A27" s="159">
        <v>23</v>
      </c>
      <c r="B27" s="160" t="s">
        <v>138</v>
      </c>
      <c r="C27" s="183" t="s">
        <v>6</v>
      </c>
      <c r="D27" s="162"/>
      <c r="E27" s="163">
        <f t="shared" si="2"/>
        <v>1264.52</v>
      </c>
      <c r="F27" s="164">
        <f>IF(K27=0,0,IF(G27+(IF(H27&gt;-150,(IF(H27&gt;=150,IF(J27&gt;=$AT$1,0,SUM(IF(MAX(O27:AJ27)=99,J27-2,J27)-K27*2*(15+50)%)*10),SUM(IF(MAX(O27:AJ27)=99,J27-2,J27)-K27*2*(H27/10+50)%)*10)),(IF(H27&lt;-150,IF((IF(MAX(O27:AJ27)=99,J27-2,J27)-K27*2*(H27/10+50)%)*10&lt;1,0,(IF(MAX(O27:AJ27)=99,J27-2,J27)-K27*2*(H27/10+50)%)*10))))),(IF(H27&gt;-150,(IF(H27&gt;150,IF(J27&gt;=$AT$1,0,SUM(IF(MAX(O27:AJ27)=99,J27-2,J27)-K27*2*(15+50)%)*10),SUM(IF(MAX(O27:AJ27)=99,J27-2,J27)-K27*2*(H27/10+50)%)*10)),(IF(H27&lt;-150,IF((IF(MAX(O27:AJ27)=99,J27-2,J27)-K27*2*(H27/10+50)%)*10&lt;1,0,(IF(MAX(O27:AJ27)=99,J27-2,J27)-K27*2*(H27/10+50)%)*10)))))))</f>
        <v>48.52</v>
      </c>
      <c r="G27" s="162">
        <v>1216</v>
      </c>
      <c r="H27" s="165">
        <f>IF(L27=0,0,G27-L27)</f>
        <v>-84.181818181818244</v>
      </c>
      <c r="I27" s="166">
        <v>10</v>
      </c>
      <c r="J27" s="167">
        <v>14</v>
      </c>
      <c r="K27" s="168">
        <v>11</v>
      </c>
      <c r="L27" s="169">
        <f t="shared" si="0"/>
        <v>1300.1818181818182</v>
      </c>
      <c r="M27" s="207">
        <f t="shared" si="3"/>
        <v>120</v>
      </c>
      <c r="N27" s="213">
        <f t="shared" si="4"/>
        <v>114</v>
      </c>
      <c r="O27" s="171">
        <v>3</v>
      </c>
      <c r="P27" s="172">
        <v>0</v>
      </c>
      <c r="Q27" s="173">
        <v>36</v>
      </c>
      <c r="R27" s="174">
        <v>2</v>
      </c>
      <c r="S27" s="175">
        <v>9</v>
      </c>
      <c r="T27" s="177">
        <v>0</v>
      </c>
      <c r="U27" s="173">
        <v>11</v>
      </c>
      <c r="V27" s="176">
        <v>2</v>
      </c>
      <c r="W27" s="175">
        <v>19</v>
      </c>
      <c r="X27" s="177">
        <v>0</v>
      </c>
      <c r="Y27" s="175">
        <v>24</v>
      </c>
      <c r="Z27" s="176">
        <v>2</v>
      </c>
      <c r="AA27" s="175">
        <v>6</v>
      </c>
      <c r="AB27" s="187">
        <v>0</v>
      </c>
      <c r="AC27" s="171">
        <v>22</v>
      </c>
      <c r="AD27" s="186">
        <v>2</v>
      </c>
      <c r="AE27" s="178">
        <v>5</v>
      </c>
      <c r="AF27" s="174">
        <v>2</v>
      </c>
      <c r="AG27" s="173">
        <v>21</v>
      </c>
      <c r="AH27" s="176">
        <v>2</v>
      </c>
      <c r="AI27" s="173">
        <v>30</v>
      </c>
      <c r="AJ27" s="176">
        <v>2</v>
      </c>
      <c r="AK27" s="148"/>
      <c r="AL27" s="149">
        <f t="shared" si="1"/>
        <v>14</v>
      </c>
      <c r="AM27" s="148"/>
      <c r="AN27" s="179">
        <f>IF(B27=0,0,IF(B27="BRIVS",0,(LOOKUP(O27,$A$5:$A$44,$G$5:$G$44))))</f>
        <v>1494</v>
      </c>
      <c r="AO27" s="157">
        <f>IF(B27=0,0,IF(B27="BRIVS",0,(LOOKUP(Q27,$A$5:$A$44,$G$5:$G$44))))</f>
        <v>1064</v>
      </c>
      <c r="AP27" s="180">
        <f>IF(B27=0,0,IF(B27="BRIVS",0,(LOOKUP(S27,$A$5:$A$44,$G$5:$G$44))))</f>
        <v>1388</v>
      </c>
      <c r="AQ27" s="157">
        <f>IF(B27=0,0,IF(B27="BRIVS",0,(LOOKUP(U27,$A$5:$A$44,$G$5:$G$44))))</f>
        <v>1348</v>
      </c>
      <c r="AR27" s="180">
        <f>IF(B27=0,0,IF(B27="BRIVS",0,(LOOKUP(W27,$A$5:$A$44,$G$5:$G$44))))</f>
        <v>1251</v>
      </c>
      <c r="AS27" s="180">
        <f>IF(B27=0,0,IF(B27="BRIVS",0,(LOOKUP(Y27,$A$5:$A$44,$G$5:$G$44))))</f>
        <v>1215</v>
      </c>
      <c r="AT27" s="180">
        <f>IF(B27=0,0,IF(B27="BRIVS",0,(LOOKUP(AA27,$A$5:$A$44,$G$5:$G$44))))</f>
        <v>1441</v>
      </c>
      <c r="AU27" s="180">
        <f>IF(B27=0,0,IF(B27="BRIVS",0,(LOOKUP(AC27,$A$5:$A$44,$G$5:$G$44))))</f>
        <v>1224</v>
      </c>
      <c r="AV27" s="157">
        <f>IF(B27=0,0,IF(B27="BRIVS",0,(LOOKUP(AE27,$A$5:$A$44,$G$5:$G$44))))</f>
        <v>1453</v>
      </c>
      <c r="AW27" s="180">
        <f>IF(B27=0,0,IF(B27="BRIVS",0,(LOOKUP(AG27,$A$5:$A$44,$G$5:$G$44))))</f>
        <v>1228</v>
      </c>
      <c r="AX27" s="180">
        <f>IF(B27=0,0,IF(B27="BRIVS",0,(LOOKUP(AI27,$A$5:$A$44,$G$5:$G$44))))</f>
        <v>1196</v>
      </c>
      <c r="AY27" s="90"/>
      <c r="AZ27" s="181">
        <f>IF(O27="X",0,(LOOKUP($O27,$A$5:$A$45,$J$5:$J$45)))</f>
        <v>8</v>
      </c>
      <c r="BA27" s="182">
        <f>IF(Q27="X",0,(LOOKUP($Q27,$A$5:$A$45,$J$5:$J$45)))</f>
        <v>6</v>
      </c>
      <c r="BB27" s="182">
        <f>IF(S27="X",0,(LOOKUP($S27,$A$5:$A$45,$J$5:$J$45)))</f>
        <v>16</v>
      </c>
      <c r="BC27" s="155">
        <f>IF(U27="X",0,(LOOKUP($U27,$A$5:$A$45,$J$5:$J$45)))</f>
        <v>10</v>
      </c>
      <c r="BD27" s="182">
        <f>IF(W27="X",0,(LOOKUP($W27,$A$5:$A$45,$J$5:$J$45)))</f>
        <v>12</v>
      </c>
      <c r="BE27" s="182">
        <f>IF(Y27="X",0,(LOOKUP($Y27,$A$5:$A$45,$J$5:$J$45)))</f>
        <v>10</v>
      </c>
      <c r="BF27" s="182">
        <f>IF(AA27="X",0,(LOOKUP($AA27,$A$5:$A$45,$J$5:$J$45)))</f>
        <v>16</v>
      </c>
      <c r="BG27" s="182">
        <f>IF(AC27="X",0,(LOOKUP($AC27,$A$5:$A$45,$J$5:$J$45)))</f>
        <v>8</v>
      </c>
      <c r="BH27" s="182">
        <f>IF(AE27="X",0,(LOOKUP($AE27,$A$5:$A$45,$J$5:$J$45)))</f>
        <v>10</v>
      </c>
      <c r="BI27" s="182">
        <f>IF(AG27="X",0,(LOOKUP($AG27,$A$5:$A$45,$J$5:$J$45)))</f>
        <v>12</v>
      </c>
      <c r="BJ27" s="182">
        <f>IF(AI27="X",0,(LOOKUP($AI27,$A$5:$A$45,$J$5:$J$45)))</f>
        <v>12</v>
      </c>
      <c r="BK27" s="156">
        <f t="shared" si="5"/>
        <v>120</v>
      </c>
      <c r="BL27" s="157">
        <f t="shared" si="6"/>
        <v>6</v>
      </c>
      <c r="BM27" s="157">
        <f t="shared" si="7"/>
        <v>16</v>
      </c>
      <c r="BN27" s="158">
        <f t="shared" si="8"/>
        <v>114</v>
      </c>
      <c r="BO27" s="101"/>
    </row>
    <row r="28" spans="1:67" ht="13.8" x14ac:dyDescent="0.25">
      <c r="A28" s="159">
        <v>24</v>
      </c>
      <c r="B28" s="160" t="s">
        <v>109</v>
      </c>
      <c r="C28" s="183" t="s">
        <v>7</v>
      </c>
      <c r="D28" s="162"/>
      <c r="E28" s="163">
        <f t="shared" si="2"/>
        <v>1209.78</v>
      </c>
      <c r="F28" s="164">
        <f>IF(K28=0,0,IF(G28+(IF(H28&gt;-150,(IF(H28&gt;=150,IF(J28&gt;=$AT$1,0,SUM(IF(MAX(O28:AJ28)=99,J28-2,J28)-K28*2*(15+50)%)*10),SUM(IF(MAX(O28:AJ28)=99,J28-2,J28)-K28*2*(H28/10+50)%)*10)),(IF(H28&lt;-150,IF((IF(MAX(O28:AJ28)=99,J28-2,J28)-K28*2*(H28/10+50)%)*10&lt;1,0,(IF(MAX(O28:AJ28)=99,J28-2,J28)-K28*2*(H28/10+50)%)*10))))),(IF(H28&gt;-150,(IF(H28&gt;150,IF(J28&gt;=$AT$1,0,SUM(IF(MAX(O28:AJ28)=99,J28-2,J28)-K28*2*(15+50)%)*10),SUM(IF(MAX(O28:AJ28)=99,J28-2,J28)-K28*2*(H28/10+50)%)*10)),(IF(H28&lt;-150,IF((IF(MAX(O28:AJ28)=99,J28-2,J28)-K28*2*(H28/10+50)%)*10&lt;1,0,(IF(MAX(O28:AJ28)=99,J28-2,J28)-K28*2*(H28/10+50)%)*10)))))))</f>
        <v>-5.2200000000000024</v>
      </c>
      <c r="G28" s="162">
        <v>1215</v>
      </c>
      <c r="H28" s="165">
        <f>IF(L28=0,0,G28-L28)</f>
        <v>-21.727272727272748</v>
      </c>
      <c r="I28" s="166">
        <v>27</v>
      </c>
      <c r="J28" s="214">
        <v>10</v>
      </c>
      <c r="K28" s="168">
        <v>11</v>
      </c>
      <c r="L28" s="169">
        <f t="shared" si="0"/>
        <v>1236.7272727272727</v>
      </c>
      <c r="M28" s="207">
        <f t="shared" si="3"/>
        <v>110</v>
      </c>
      <c r="N28" s="213">
        <f t="shared" si="4"/>
        <v>106</v>
      </c>
      <c r="O28" s="171">
        <v>4</v>
      </c>
      <c r="P28" s="172">
        <v>0</v>
      </c>
      <c r="Q28" s="173">
        <v>35</v>
      </c>
      <c r="R28" s="174">
        <v>2</v>
      </c>
      <c r="S28" s="175">
        <v>2</v>
      </c>
      <c r="T28" s="177">
        <v>0</v>
      </c>
      <c r="U28" s="173">
        <v>31</v>
      </c>
      <c r="V28" s="177">
        <v>0</v>
      </c>
      <c r="W28" s="175">
        <v>40</v>
      </c>
      <c r="X28" s="176">
        <v>2</v>
      </c>
      <c r="Y28" s="175">
        <v>23</v>
      </c>
      <c r="Z28" s="177">
        <v>0</v>
      </c>
      <c r="AA28" s="175">
        <v>37</v>
      </c>
      <c r="AB28" s="174">
        <v>2</v>
      </c>
      <c r="AC28" s="171">
        <v>28</v>
      </c>
      <c r="AD28" s="172">
        <v>0</v>
      </c>
      <c r="AE28" s="178">
        <v>17</v>
      </c>
      <c r="AF28" s="174">
        <v>2</v>
      </c>
      <c r="AG28" s="173">
        <v>14</v>
      </c>
      <c r="AH28" s="177">
        <v>0</v>
      </c>
      <c r="AI28" s="173">
        <v>27</v>
      </c>
      <c r="AJ28" s="176">
        <v>2</v>
      </c>
      <c r="AK28" s="148"/>
      <c r="AL28" s="149">
        <f t="shared" si="1"/>
        <v>10</v>
      </c>
      <c r="AM28" s="148"/>
      <c r="AN28" s="179">
        <f>IF(B28=0,0,IF(B28="BRIVS",0,(LOOKUP(O28,$A$5:$A$44,$G$5:$G$44))))</f>
        <v>1481</v>
      </c>
      <c r="AO28" s="157">
        <f>IF(B28=0,0,IF(B28="BRIVS",0,(LOOKUP(Q28,$A$5:$A$44,$G$5:$G$44))))</f>
        <v>1090</v>
      </c>
      <c r="AP28" s="180">
        <f>IF(B28=0,0,IF(B28="BRIVS",0,(LOOKUP(S28,$A$5:$A$44,$G$5:$G$44))))</f>
        <v>1557</v>
      </c>
      <c r="AQ28" s="157">
        <f>IF(B28=0,0,IF(B28="BRIVS",0,(LOOKUP(U28,$A$5:$A$44,$G$5:$G$44))))</f>
        <v>1180</v>
      </c>
      <c r="AR28" s="180">
        <f>IF(B28=0,0,IF(B28="BRIVS",0,(LOOKUP(W28,$A$5:$A$44,$G$5:$G$44))))</f>
        <v>1000</v>
      </c>
      <c r="AS28" s="180">
        <f>IF(B28=0,0,IF(B28="BRIVS",0,(LOOKUP(Y28,$A$5:$A$44,$G$5:$G$44))))</f>
        <v>1216</v>
      </c>
      <c r="AT28" s="180">
        <f>IF(B28=0,0,IF(B28="BRIVS",0,(LOOKUP(AA28,$A$5:$A$44,$G$5:$G$44))))</f>
        <v>1060</v>
      </c>
      <c r="AU28" s="180">
        <f>IF(B28=0,0,IF(B28="BRIVS",0,(LOOKUP(AC28,$A$5:$A$44,$G$5:$G$44))))</f>
        <v>1199</v>
      </c>
      <c r="AV28" s="157">
        <f>IF(B28=0,0,IF(B28="BRIVS",0,(LOOKUP(AE28,$A$5:$A$44,$G$5:$G$44))))</f>
        <v>1279</v>
      </c>
      <c r="AW28" s="180">
        <f>IF(B28=0,0,IF(B28="BRIVS",0,(LOOKUP(AG28,$A$5:$A$44,$G$5:$G$44))))</f>
        <v>1332</v>
      </c>
      <c r="AX28" s="180">
        <f>IF(B28=0,0,IF(B28="BRIVS",0,(LOOKUP(AI28,$A$5:$A$44,$G$5:$G$44))))</f>
        <v>1210</v>
      </c>
      <c r="AY28" s="90"/>
      <c r="AZ28" s="181">
        <f>IF(O28="X",0,(LOOKUP($O28,$A$5:$A$45,$J$5:$J$45)))</f>
        <v>18</v>
      </c>
      <c r="BA28" s="182">
        <f>IF(Q28="X",0,(LOOKUP($Q28,$A$5:$A$45,$J$5:$J$45)))</f>
        <v>8</v>
      </c>
      <c r="BB28" s="182">
        <f>IF(S28="X",0,(LOOKUP($S28,$A$5:$A$45,$J$5:$J$45)))</f>
        <v>12</v>
      </c>
      <c r="BC28" s="155">
        <f>IF(U28="X",0,(LOOKUP($U28,$A$5:$A$45,$J$5:$J$45)))</f>
        <v>8</v>
      </c>
      <c r="BD28" s="182">
        <f>IF(W28="X",0,(LOOKUP($W28,$A$5:$A$45,$J$5:$J$45)))</f>
        <v>4</v>
      </c>
      <c r="BE28" s="182">
        <f>IF(Y28="X",0,(LOOKUP($Y28,$A$5:$A$45,$J$5:$J$45)))</f>
        <v>14</v>
      </c>
      <c r="BF28" s="182">
        <f>IF(AA28="X",0,(LOOKUP($AA28,$A$5:$A$45,$J$5:$J$45)))</f>
        <v>6</v>
      </c>
      <c r="BG28" s="182">
        <f>IF(AC28="X",0,(LOOKUP($AC28,$A$5:$A$45,$J$5:$J$45)))</f>
        <v>10</v>
      </c>
      <c r="BH28" s="182">
        <f>IF(AE28="X",0,(LOOKUP($AE28,$A$5:$A$45,$J$5:$J$45)))</f>
        <v>10</v>
      </c>
      <c r="BI28" s="182">
        <f>IF(AG28="X",0,(LOOKUP($AG28,$A$5:$A$45,$J$5:$J$45)))</f>
        <v>12</v>
      </c>
      <c r="BJ28" s="182">
        <f>IF(AI28="X",0,(LOOKUP($AI28,$A$5:$A$45,$J$5:$J$45)))</f>
        <v>8</v>
      </c>
      <c r="BK28" s="156">
        <f t="shared" si="5"/>
        <v>110</v>
      </c>
      <c r="BL28" s="157">
        <f t="shared" si="6"/>
        <v>4</v>
      </c>
      <c r="BM28" s="157">
        <f t="shared" si="7"/>
        <v>18</v>
      </c>
      <c r="BN28" s="158">
        <f t="shared" si="8"/>
        <v>106</v>
      </c>
      <c r="BO28" s="101"/>
    </row>
    <row r="29" spans="1:67" ht="13.8" x14ac:dyDescent="0.25">
      <c r="A29" s="159">
        <v>25</v>
      </c>
      <c r="B29" s="160" t="s">
        <v>31</v>
      </c>
      <c r="C29" s="183" t="s">
        <v>29</v>
      </c>
      <c r="D29" s="162"/>
      <c r="E29" s="163">
        <f t="shared" si="2"/>
        <v>1210.6600000000001</v>
      </c>
      <c r="F29" s="164">
        <f>IF(K29=0,0,IF(G29+(IF(H29&gt;-150,(IF(H29&gt;=150,IF(J29&gt;=$AT$1,0,SUM(IF(MAX(O29:AJ29)=99,J29-2,J29)-K29*2*(15+50)%)*10),SUM(IF(MAX(O29:AJ29)=99,J29-2,J29)-K29*2*(H29/10+50)%)*10)),(IF(H29&lt;-150,IF((IF(MAX(O29:AJ29)=99,J29-2,J29)-K29*2*(H29/10+50)%)*10&lt;1,0,(IF(MAX(O29:AJ29)=99,J29-2,J29)-K29*2*(H29/10+50)%)*10))))),(IF(H29&gt;-150,(IF(H29&gt;150,IF(J29&gt;=$AT$1,0,SUM(IF(MAX(O29:AJ29)=99,J29-2,J29)-K29*2*(15+50)%)*10),SUM(IF(MAX(O29:AJ29)=99,J29-2,J29)-K29*2*(H29/10+50)%)*10)),(IF(H29&lt;-150,IF((IF(MAX(O29:AJ29)=99,J29-2,J29)-K29*2*(H29/10+50)%)*10&lt;1,0,(IF(MAX(O29:AJ29)=99,J29-2,J29)-K29*2*(H29/10+50)%)*10)))))))</f>
        <v>-2.3400000000000176</v>
      </c>
      <c r="G29" s="162">
        <v>1213</v>
      </c>
      <c r="H29" s="165">
        <f>IF(L29=0,0,G29-L29)</f>
        <v>-34.818181818181756</v>
      </c>
      <c r="I29" s="166">
        <v>28</v>
      </c>
      <c r="J29" s="214">
        <v>10</v>
      </c>
      <c r="K29" s="168">
        <v>11</v>
      </c>
      <c r="L29" s="169">
        <f t="shared" si="0"/>
        <v>1247.8181818181818</v>
      </c>
      <c r="M29" s="207">
        <f t="shared" si="3"/>
        <v>108</v>
      </c>
      <c r="N29" s="213">
        <f t="shared" si="4"/>
        <v>102</v>
      </c>
      <c r="O29" s="171">
        <v>5</v>
      </c>
      <c r="P29" s="172">
        <v>0</v>
      </c>
      <c r="Q29" s="173">
        <v>38</v>
      </c>
      <c r="R29" s="174">
        <v>2</v>
      </c>
      <c r="S29" s="175">
        <v>11</v>
      </c>
      <c r="T29" s="176">
        <v>2</v>
      </c>
      <c r="U29" s="173">
        <v>4</v>
      </c>
      <c r="V29" s="177">
        <v>0</v>
      </c>
      <c r="W29" s="175">
        <v>21</v>
      </c>
      <c r="X29" s="177">
        <v>0</v>
      </c>
      <c r="Y29" s="175">
        <v>34</v>
      </c>
      <c r="Z29" s="177">
        <v>0</v>
      </c>
      <c r="AA29" s="175">
        <v>32</v>
      </c>
      <c r="AB29" s="187">
        <v>0</v>
      </c>
      <c r="AC29" s="171">
        <v>17</v>
      </c>
      <c r="AD29" s="172">
        <v>0</v>
      </c>
      <c r="AE29" s="178">
        <v>35</v>
      </c>
      <c r="AF29" s="174">
        <v>2</v>
      </c>
      <c r="AG29" s="173">
        <v>36</v>
      </c>
      <c r="AH29" s="176">
        <v>2</v>
      </c>
      <c r="AI29" s="173">
        <v>3</v>
      </c>
      <c r="AJ29" s="176">
        <v>2</v>
      </c>
      <c r="AK29" s="148"/>
      <c r="AL29" s="149">
        <f t="shared" si="1"/>
        <v>10</v>
      </c>
      <c r="AM29" s="148"/>
      <c r="AN29" s="179">
        <f>IF(B29=0,0,IF(B29="BRIVS",0,(LOOKUP(O29,$A$5:$A$44,$G$5:$G$44))))</f>
        <v>1453</v>
      </c>
      <c r="AO29" s="157">
        <f>IF(B29=0,0,IF(B29="BRIVS",0,(LOOKUP(Q29,$A$5:$A$44,$G$5:$G$44))))</f>
        <v>1015</v>
      </c>
      <c r="AP29" s="180">
        <f>IF(B29=0,0,IF(B29="BRIVS",0,(LOOKUP(S29,$A$5:$A$44,$G$5:$G$44))))</f>
        <v>1348</v>
      </c>
      <c r="AQ29" s="157">
        <f>IF(B29=0,0,IF(B29="BRIVS",0,(LOOKUP(U29,$A$5:$A$44,$G$5:$G$44))))</f>
        <v>1481</v>
      </c>
      <c r="AR29" s="180">
        <f>IF(B29=0,0,IF(B29="BRIVS",0,(LOOKUP(W29,$A$5:$A$44,$G$5:$G$44))))</f>
        <v>1228</v>
      </c>
      <c r="AS29" s="180">
        <f>IF(B29=0,0,IF(B29="BRIVS",0,(LOOKUP(Y29,$A$5:$A$44,$G$5:$G$44))))</f>
        <v>1116</v>
      </c>
      <c r="AT29" s="180">
        <f>IF(B29=0,0,IF(B29="BRIVS",0,(LOOKUP(AA29,$A$5:$A$44,$G$5:$G$44))))</f>
        <v>1158</v>
      </c>
      <c r="AU29" s="180">
        <f>IF(B29=0,0,IF(B29="BRIVS",0,(LOOKUP(AC29,$A$5:$A$44,$G$5:$G$44))))</f>
        <v>1279</v>
      </c>
      <c r="AV29" s="157">
        <f>IF(B29=0,0,IF(B29="BRIVS",0,(LOOKUP(AE29,$A$5:$A$44,$G$5:$G$44))))</f>
        <v>1090</v>
      </c>
      <c r="AW29" s="180">
        <f>IF(B29=0,0,IF(B29="BRIVS",0,(LOOKUP(AG29,$A$5:$A$44,$G$5:$G$44))))</f>
        <v>1064</v>
      </c>
      <c r="AX29" s="180">
        <f>IF(B29=0,0,IF(B29="BRIVS",0,(LOOKUP(AI29,$A$5:$A$44,$G$5:$G$44))))</f>
        <v>1494</v>
      </c>
      <c r="AY29" s="90"/>
      <c r="AZ29" s="181">
        <f>IF(O29="X",0,(LOOKUP($O29,$A$5:$A$45,$J$5:$J$45)))</f>
        <v>10</v>
      </c>
      <c r="BA29" s="182">
        <f>IF(Q29="X",0,(LOOKUP($Q29,$A$5:$A$45,$J$5:$J$45)))</f>
        <v>6</v>
      </c>
      <c r="BB29" s="182">
        <f>IF(S29="X",0,(LOOKUP($S29,$A$5:$A$45,$J$5:$J$45)))</f>
        <v>10</v>
      </c>
      <c r="BC29" s="155">
        <f>IF(U29="X",0,(LOOKUP($U29,$A$5:$A$45,$J$5:$J$45)))</f>
        <v>18</v>
      </c>
      <c r="BD29" s="182">
        <f>IF(W29="X",0,(LOOKUP($W29,$A$5:$A$45,$J$5:$J$45)))</f>
        <v>12</v>
      </c>
      <c r="BE29" s="182">
        <f>IF(Y29="X",0,(LOOKUP($Y29,$A$5:$A$45,$J$5:$J$45)))</f>
        <v>8</v>
      </c>
      <c r="BF29" s="182">
        <f>IF(AA29="X",0,(LOOKUP($AA29,$A$5:$A$45,$J$5:$J$45)))</f>
        <v>12</v>
      </c>
      <c r="BG29" s="182">
        <f>IF(AC29="X",0,(LOOKUP($AC29,$A$5:$A$45,$J$5:$J$45)))</f>
        <v>10</v>
      </c>
      <c r="BH29" s="182">
        <f>IF(AE29="X",0,(LOOKUP($AE29,$A$5:$A$45,$J$5:$J$45)))</f>
        <v>8</v>
      </c>
      <c r="BI29" s="182">
        <f>IF(AG29="X",0,(LOOKUP($AG29,$A$5:$A$45,$J$5:$J$45)))</f>
        <v>6</v>
      </c>
      <c r="BJ29" s="182">
        <f>IF(AI29="X",0,(LOOKUP($AI29,$A$5:$A$45,$J$5:$J$45)))</f>
        <v>8</v>
      </c>
      <c r="BK29" s="156">
        <f t="shared" si="5"/>
        <v>108</v>
      </c>
      <c r="BL29" s="157">
        <f t="shared" si="6"/>
        <v>6</v>
      </c>
      <c r="BM29" s="157">
        <f t="shared" si="7"/>
        <v>18</v>
      </c>
      <c r="BN29" s="158">
        <f t="shared" si="8"/>
        <v>102</v>
      </c>
      <c r="BO29" s="101"/>
    </row>
    <row r="30" spans="1:67" ht="13.8" x14ac:dyDescent="0.25">
      <c r="A30" s="159">
        <v>26</v>
      </c>
      <c r="B30" s="160" t="s">
        <v>44</v>
      </c>
      <c r="C30" s="183" t="s">
        <v>45</v>
      </c>
      <c r="D30" s="162"/>
      <c r="E30" s="163">
        <f t="shared" si="2"/>
        <v>1258.98</v>
      </c>
      <c r="F30" s="164">
        <f>IF(K30=0,0,IF(G30+(IF(H30&gt;-150,(IF(H30&gt;=150,IF(J30&gt;=$AT$1,0,SUM(IF(MAX(O30:AJ30)=99,J30-2,J30)-K30*2*(15+50)%)*10),SUM(IF(MAX(O30:AJ30)=99,J30-2,J30)-K30*2*(H30/10+50)%)*10)),(IF(H30&lt;-150,IF((IF(MAX(O30:AJ30)=99,J30-2,J30)-K30*2*(H30/10+50)%)*10&lt;1,0,(IF(MAX(O30:AJ30)=99,J30-2,J30)-K30*2*(H30/10+50)%)*10))))),(IF(H30&gt;-150,(IF(H30&gt;150,IF(J30&gt;=$AT$1,0,SUM(IF(MAX(O30:AJ30)=99,J30-2,J30)-K30*2*(15+50)%)*10),SUM(IF(MAX(O30:AJ30)=99,J30-2,J30)-K30*2*(H30/10+50)%)*10)),(IF(H30&lt;-150,IF((IF(MAX(O30:AJ30)=99,J30-2,J30)-K30*2*(H30/10+50)%)*10&lt;1,0,(IF(MAX(O30:AJ30)=99,J30-2,J30)-K30*2*(H30/10+50)%)*10)))))))</f>
        <v>46.980000000000004</v>
      </c>
      <c r="G30" s="162">
        <v>1212</v>
      </c>
      <c r="H30" s="165">
        <f>IF(L30=0,0,G30-L30)</f>
        <v>-77.181818181818244</v>
      </c>
      <c r="I30" s="166">
        <v>8</v>
      </c>
      <c r="J30" s="167">
        <v>14</v>
      </c>
      <c r="K30" s="168">
        <v>11</v>
      </c>
      <c r="L30" s="169">
        <f t="shared" si="0"/>
        <v>1289.1818181818182</v>
      </c>
      <c r="M30" s="207">
        <f t="shared" si="3"/>
        <v>130</v>
      </c>
      <c r="N30" s="213">
        <f t="shared" si="4"/>
        <v>126</v>
      </c>
      <c r="O30" s="171">
        <v>6</v>
      </c>
      <c r="P30" s="172">
        <v>0</v>
      </c>
      <c r="Q30" s="173">
        <v>39</v>
      </c>
      <c r="R30" s="174">
        <v>2</v>
      </c>
      <c r="S30" s="175">
        <v>10</v>
      </c>
      <c r="T30" s="176">
        <v>2</v>
      </c>
      <c r="U30" s="173">
        <v>29</v>
      </c>
      <c r="V30" s="176">
        <v>2</v>
      </c>
      <c r="W30" s="175">
        <v>7</v>
      </c>
      <c r="X30" s="177">
        <v>0</v>
      </c>
      <c r="Y30" s="175">
        <v>16</v>
      </c>
      <c r="Z30" s="177">
        <v>0</v>
      </c>
      <c r="AA30" s="175">
        <v>3</v>
      </c>
      <c r="AB30" s="174">
        <v>2</v>
      </c>
      <c r="AC30" s="171">
        <v>33</v>
      </c>
      <c r="AD30" s="186">
        <v>2</v>
      </c>
      <c r="AE30" s="178">
        <v>9</v>
      </c>
      <c r="AF30" s="187">
        <v>0</v>
      </c>
      <c r="AG30" s="173">
        <v>20</v>
      </c>
      <c r="AH30" s="176">
        <v>2</v>
      </c>
      <c r="AI30" s="173">
        <v>18</v>
      </c>
      <c r="AJ30" s="176">
        <v>2</v>
      </c>
      <c r="AK30" s="148"/>
      <c r="AL30" s="149">
        <f t="shared" si="1"/>
        <v>14</v>
      </c>
      <c r="AM30" s="148"/>
      <c r="AN30" s="179">
        <f>IF(B30=0,0,IF(B30="BRIVS",0,(LOOKUP(O30,$A$5:$A$44,$G$5:$G$44))))</f>
        <v>1441</v>
      </c>
      <c r="AO30" s="157">
        <f>IF(B30=0,0,IF(B30="BRIVS",0,(LOOKUP(Q30,$A$5:$A$44,$G$5:$G$44))))</f>
        <v>1000</v>
      </c>
      <c r="AP30" s="180">
        <f>IF(B30=0,0,IF(B30="BRIVS",0,(LOOKUP(S30,$A$5:$A$44,$G$5:$G$44))))</f>
        <v>1348</v>
      </c>
      <c r="AQ30" s="157">
        <f>IF(B30=0,0,IF(B30="BRIVS",0,(LOOKUP(U30,$A$5:$A$44,$G$5:$G$44))))</f>
        <v>1198</v>
      </c>
      <c r="AR30" s="180">
        <f>IF(B30=0,0,IF(B30="BRIVS",0,(LOOKUP(W30,$A$5:$A$44,$G$5:$G$44))))</f>
        <v>1406</v>
      </c>
      <c r="AS30" s="180">
        <f>IF(B30=0,0,IF(B30="BRIVS",0,(LOOKUP(Y30,$A$5:$A$44,$G$5:$G$44))))</f>
        <v>1280</v>
      </c>
      <c r="AT30" s="180">
        <f>IF(B30=0,0,IF(B30="BRIVS",0,(LOOKUP(AA30,$A$5:$A$44,$G$5:$G$44))))</f>
        <v>1494</v>
      </c>
      <c r="AU30" s="180">
        <f>IF(B30=0,0,IF(B30="BRIVS",0,(LOOKUP(AC30,$A$5:$A$44,$G$5:$G$44))))</f>
        <v>1125</v>
      </c>
      <c r="AV30" s="157">
        <f>IF(B30=0,0,IF(B30="BRIVS",0,(LOOKUP(AE30,$A$5:$A$44,$G$5:$G$44))))</f>
        <v>1388</v>
      </c>
      <c r="AW30" s="180">
        <f>IF(B30=0,0,IF(B30="BRIVS",0,(LOOKUP(AG30,$A$5:$A$44,$G$5:$G$44))))</f>
        <v>1228</v>
      </c>
      <c r="AX30" s="180">
        <f>IF(B30=0,0,IF(B30="BRIVS",0,(LOOKUP(AI30,$A$5:$A$44,$G$5:$G$44))))</f>
        <v>1273</v>
      </c>
      <c r="AY30" s="90"/>
      <c r="AZ30" s="181">
        <f>IF(O30="X",0,(LOOKUP($O30,$A$5:$A$45,$J$5:$J$45)))</f>
        <v>16</v>
      </c>
      <c r="BA30" s="182">
        <f>IF(Q30="X",0,(LOOKUP($Q30,$A$5:$A$45,$J$5:$J$45)))</f>
        <v>4</v>
      </c>
      <c r="BB30" s="182">
        <f>IF(S30="X",0,(LOOKUP($S30,$A$5:$A$45,$J$5:$J$45)))</f>
        <v>12</v>
      </c>
      <c r="BC30" s="155">
        <f>IF(U30="X",0,(LOOKUP($U30,$A$5:$A$45,$J$5:$J$45)))</f>
        <v>10</v>
      </c>
      <c r="BD30" s="182">
        <f>IF(W30="X",0,(LOOKUP($W30,$A$5:$A$45,$J$5:$J$45)))</f>
        <v>18</v>
      </c>
      <c r="BE30" s="182">
        <f>IF(Y30="X",0,(LOOKUP($Y30,$A$5:$A$45,$J$5:$J$45)))</f>
        <v>12</v>
      </c>
      <c r="BF30" s="182">
        <f>IF(AA30="X",0,(LOOKUP($AA30,$A$5:$A$45,$J$5:$J$45)))</f>
        <v>8</v>
      </c>
      <c r="BG30" s="182">
        <f>IF(AC30="X",0,(LOOKUP($AC30,$A$5:$A$45,$J$5:$J$45)))</f>
        <v>12</v>
      </c>
      <c r="BH30" s="182">
        <f>IF(AE30="X",0,(LOOKUP($AE30,$A$5:$A$45,$J$5:$J$45)))</f>
        <v>16</v>
      </c>
      <c r="BI30" s="182">
        <f>IF(AG30="X",0,(LOOKUP($AG30,$A$5:$A$45,$J$5:$J$45)))</f>
        <v>10</v>
      </c>
      <c r="BJ30" s="182">
        <f>IF(AI30="X",0,(LOOKUP($AI30,$A$5:$A$45,$J$5:$J$45)))</f>
        <v>12</v>
      </c>
      <c r="BK30" s="156">
        <f t="shared" si="5"/>
        <v>130</v>
      </c>
      <c r="BL30" s="157">
        <f t="shared" si="6"/>
        <v>4</v>
      </c>
      <c r="BM30" s="157">
        <f t="shared" si="7"/>
        <v>18</v>
      </c>
      <c r="BN30" s="158">
        <f t="shared" si="8"/>
        <v>126</v>
      </c>
      <c r="BO30" s="101"/>
    </row>
    <row r="31" spans="1:67" ht="13.8" x14ac:dyDescent="0.25">
      <c r="A31" s="159">
        <v>27</v>
      </c>
      <c r="B31" s="160" t="s">
        <v>41</v>
      </c>
      <c r="C31" s="183" t="s">
        <v>9</v>
      </c>
      <c r="D31" s="162"/>
      <c r="E31" s="163">
        <f t="shared" si="2"/>
        <v>1179.48</v>
      </c>
      <c r="F31" s="164">
        <f>IF(K31=0,0,IF(G31+(IF(H31&gt;-150,(IF(H31&gt;=150,IF(J31&gt;=$AT$1,0,SUM(IF(MAX(O31:AJ31)=99,J31-2,J31)-K31*2*(15+50)%)*10),SUM(IF(MAX(O31:AJ31)=99,J31-2,J31)-K31*2*(H31/10+50)%)*10)),(IF(H31&lt;-150,IF((IF(MAX(O31:AJ31)=99,J31-2,J31)-K31*2*(H31/10+50)%)*10&lt;1,0,(IF(MAX(O31:AJ31)=99,J31-2,J31)-K31*2*(H31/10+50)%)*10))))),(IF(H31&gt;-150,(IF(H31&gt;150,IF(J31&gt;=$AT$1,0,SUM(IF(MAX(O31:AJ31)=99,J31-2,J31)-K31*2*(15+50)%)*10),SUM(IF(MAX(O31:AJ31)=99,J31-2,J31)-K31*2*(H31/10+50)%)*10)),(IF(H31&lt;-150,IF((IF(MAX(O31:AJ31)=99,J31-2,J31)-K31*2*(H31/10+50)%)*10&lt;1,0,(IF(MAX(O31:AJ31)=99,J31-2,J31)-K31*2*(H31/10+50)%)*10)))))))</f>
        <v>-30.519999999999978</v>
      </c>
      <c r="G31" s="162">
        <v>1210</v>
      </c>
      <c r="H31" s="165">
        <f>IF(L31=0,0,G31-L31)</f>
        <v>2.3636363636362603</v>
      </c>
      <c r="I31" s="166">
        <v>34</v>
      </c>
      <c r="J31" s="167">
        <v>8</v>
      </c>
      <c r="K31" s="168">
        <v>11</v>
      </c>
      <c r="L31" s="169">
        <f t="shared" si="0"/>
        <v>1207.6363636363637</v>
      </c>
      <c r="M31" s="207">
        <f t="shared" si="3"/>
        <v>106</v>
      </c>
      <c r="N31" s="213">
        <f t="shared" si="4"/>
        <v>102</v>
      </c>
      <c r="O31" s="171">
        <v>7</v>
      </c>
      <c r="P31" s="172">
        <v>0</v>
      </c>
      <c r="Q31" s="173">
        <v>40</v>
      </c>
      <c r="R31" s="174">
        <v>2</v>
      </c>
      <c r="S31" s="175">
        <v>13</v>
      </c>
      <c r="T31" s="177">
        <v>0</v>
      </c>
      <c r="U31" s="173">
        <v>30</v>
      </c>
      <c r="V31" s="176">
        <v>2</v>
      </c>
      <c r="W31" s="175">
        <v>5</v>
      </c>
      <c r="X31" s="177">
        <v>0</v>
      </c>
      <c r="Y31" s="175">
        <v>28</v>
      </c>
      <c r="Z31" s="177">
        <v>0</v>
      </c>
      <c r="AA31" s="175">
        <v>11</v>
      </c>
      <c r="AB31" s="187">
        <v>0</v>
      </c>
      <c r="AC31" s="171">
        <v>39</v>
      </c>
      <c r="AD31" s="186">
        <v>2</v>
      </c>
      <c r="AE31" s="178">
        <v>34</v>
      </c>
      <c r="AF31" s="187">
        <v>0</v>
      </c>
      <c r="AG31" s="173">
        <v>38</v>
      </c>
      <c r="AH31" s="176">
        <v>2</v>
      </c>
      <c r="AI31" s="173">
        <v>24</v>
      </c>
      <c r="AJ31" s="177">
        <v>0</v>
      </c>
      <c r="AK31" s="148"/>
      <c r="AL31" s="149">
        <f t="shared" si="1"/>
        <v>8</v>
      </c>
      <c r="AM31" s="148"/>
      <c r="AN31" s="179">
        <f>IF(B31=0,0,IF(B31="BRIVS",0,(LOOKUP(O31,$A$5:$A$44,$G$5:$G$44))))</f>
        <v>1406</v>
      </c>
      <c r="AO31" s="157">
        <f>IF(B31=0,0,IF(B31="BRIVS",0,(LOOKUP(Q31,$A$5:$A$44,$G$5:$G$44))))</f>
        <v>1000</v>
      </c>
      <c r="AP31" s="180">
        <f>IF(B31=0,0,IF(B31="BRIVS",0,(LOOKUP(S31,$A$5:$A$44,$G$5:$G$44))))</f>
        <v>1336</v>
      </c>
      <c r="AQ31" s="157">
        <f>IF(B31=0,0,IF(B31="BRIVS",0,(LOOKUP(U31,$A$5:$A$44,$G$5:$G$44))))</f>
        <v>1196</v>
      </c>
      <c r="AR31" s="180">
        <f>IF(B31=0,0,IF(B31="BRIVS",0,(LOOKUP(W31,$A$5:$A$44,$G$5:$G$44))))</f>
        <v>1453</v>
      </c>
      <c r="AS31" s="180">
        <f>IF(B31=0,0,IF(B31="BRIVS",0,(LOOKUP(Y31,$A$5:$A$44,$G$5:$G$44))))</f>
        <v>1199</v>
      </c>
      <c r="AT31" s="180">
        <f>IF(B31=0,0,IF(B31="BRIVS",0,(LOOKUP(AA31,$A$5:$A$44,$G$5:$G$44))))</f>
        <v>1348</v>
      </c>
      <c r="AU31" s="180">
        <f>IF(B31=0,0,IF(B31="BRIVS",0,(LOOKUP(AC31,$A$5:$A$44,$G$5:$G$44))))</f>
        <v>1000</v>
      </c>
      <c r="AV31" s="157">
        <f>IF(B31=0,0,IF(B31="BRIVS",0,(LOOKUP(AE31,$A$5:$A$44,$G$5:$G$44))))</f>
        <v>1116</v>
      </c>
      <c r="AW31" s="180">
        <f>IF(B31=0,0,IF(B31="BRIVS",0,(LOOKUP(AG31,$A$5:$A$44,$G$5:$G$44))))</f>
        <v>1015</v>
      </c>
      <c r="AX31" s="180">
        <f>IF(B31=0,0,IF(B31="BRIVS",0,(LOOKUP(AI31,$A$5:$A$44,$G$5:$G$44))))</f>
        <v>1215</v>
      </c>
      <c r="AY31" s="90"/>
      <c r="AZ31" s="181">
        <f>IF(O31="X",0,(LOOKUP($O31,$A$5:$A$45,$J$5:$J$45)))</f>
        <v>18</v>
      </c>
      <c r="BA31" s="182">
        <f>IF(Q31="X",0,(LOOKUP($Q31,$A$5:$A$45,$J$5:$J$45)))</f>
        <v>4</v>
      </c>
      <c r="BB31" s="182">
        <f>IF(S31="X",0,(LOOKUP($S31,$A$5:$A$45,$J$5:$J$45)))</f>
        <v>14</v>
      </c>
      <c r="BC31" s="155">
        <f>IF(U31="X",0,(LOOKUP($U31,$A$5:$A$45,$J$5:$J$45)))</f>
        <v>12</v>
      </c>
      <c r="BD31" s="182">
        <f>IF(W31="X",0,(LOOKUP($W31,$A$5:$A$45,$J$5:$J$45)))</f>
        <v>10</v>
      </c>
      <c r="BE31" s="182">
        <f>IF(Y31="X",0,(LOOKUP($Y31,$A$5:$A$45,$J$5:$J$45)))</f>
        <v>10</v>
      </c>
      <c r="BF31" s="182">
        <f>IF(AA31="X",0,(LOOKUP($AA31,$A$5:$A$45,$J$5:$J$45)))</f>
        <v>10</v>
      </c>
      <c r="BG31" s="182">
        <f>IF(AC31="X",0,(LOOKUP($AC31,$A$5:$A$45,$J$5:$J$45)))</f>
        <v>4</v>
      </c>
      <c r="BH31" s="182">
        <f>IF(AE31="X",0,(LOOKUP($AE31,$A$5:$A$45,$J$5:$J$45)))</f>
        <v>8</v>
      </c>
      <c r="BI31" s="182">
        <f>IF(AG31="X",0,(LOOKUP($AG31,$A$5:$A$45,$J$5:$J$45)))</f>
        <v>6</v>
      </c>
      <c r="BJ31" s="182">
        <f>IF(AI31="X",0,(LOOKUP($AI31,$A$5:$A$45,$J$5:$J$45)))</f>
        <v>10</v>
      </c>
      <c r="BK31" s="156">
        <f t="shared" si="5"/>
        <v>106</v>
      </c>
      <c r="BL31" s="157">
        <f t="shared" si="6"/>
        <v>4</v>
      </c>
      <c r="BM31" s="157">
        <f t="shared" si="7"/>
        <v>18</v>
      </c>
      <c r="BN31" s="158">
        <f t="shared" si="8"/>
        <v>102</v>
      </c>
      <c r="BO31" s="101"/>
    </row>
    <row r="32" spans="1:67" ht="13.8" x14ac:dyDescent="0.25">
      <c r="A32" s="159">
        <v>28</v>
      </c>
      <c r="B32" s="160" t="s">
        <v>4</v>
      </c>
      <c r="C32" s="183" t="s">
        <v>6</v>
      </c>
      <c r="D32" s="162"/>
      <c r="E32" s="163">
        <f t="shared" si="2"/>
        <v>1198.22</v>
      </c>
      <c r="F32" s="164">
        <f>IF(K32=0,0,IF(G32+(IF(H32&gt;-150,(IF(H32&gt;=150,IF(J32&gt;=$AT$1,0,SUM(IF(MAX(O32:AJ32)=99,J32-2,J32)-K32*2*(15+50)%)*10),SUM(IF(MAX(O32:AJ32)=99,J32-2,J32)-K32*2*(H32/10+50)%)*10)),(IF(H32&lt;-150,IF((IF(MAX(O32:AJ32)=99,J32-2,J32)-K32*2*(H32/10+50)%)*10&lt;1,0,(IF(MAX(O32:AJ32)=99,J32-2,J32)-K32*2*(H32/10+50)%)*10))))),(IF(H32&gt;-150,(IF(H32&gt;150,IF(J32&gt;=$AT$1,0,SUM(IF(MAX(O32:AJ32)=99,J32-2,J32)-K32*2*(15+50)%)*10),SUM(IF(MAX(O32:AJ32)=99,J32-2,J32)-K32*2*(H32/10+50)%)*10)),(IF(H32&lt;-150,IF((IF(MAX(O32:AJ32)=99,J32-2,J32)-K32*2*(H32/10+50)%)*10&lt;1,0,(IF(MAX(O32:AJ32)=99,J32-2,J32)-K32*2*(H32/10+50)%)*10)))))))</f>
        <v>-0.77999999999997627</v>
      </c>
      <c r="G32" s="162">
        <v>1199</v>
      </c>
      <c r="H32" s="165">
        <f>IF(L32=0,0,G32-L32)</f>
        <v>-41.909090909090992</v>
      </c>
      <c r="I32" s="166">
        <v>26</v>
      </c>
      <c r="J32" s="167">
        <v>10</v>
      </c>
      <c r="K32" s="168">
        <v>11</v>
      </c>
      <c r="L32" s="169">
        <f t="shared" si="0"/>
        <v>1240.909090909091</v>
      </c>
      <c r="M32" s="207">
        <f t="shared" si="3"/>
        <v>112</v>
      </c>
      <c r="N32" s="213">
        <f t="shared" si="4"/>
        <v>108</v>
      </c>
      <c r="O32" s="171">
        <v>8</v>
      </c>
      <c r="P32" s="172">
        <v>0</v>
      </c>
      <c r="Q32" s="173">
        <v>2</v>
      </c>
      <c r="R32" s="187">
        <v>0</v>
      </c>
      <c r="S32" s="175">
        <v>35</v>
      </c>
      <c r="T32" s="177">
        <v>0</v>
      </c>
      <c r="U32" s="173">
        <v>39</v>
      </c>
      <c r="V32" s="176">
        <v>2</v>
      </c>
      <c r="W32" s="175">
        <v>11</v>
      </c>
      <c r="X32" s="176">
        <v>2</v>
      </c>
      <c r="Y32" s="175">
        <v>27</v>
      </c>
      <c r="Z32" s="176">
        <v>2</v>
      </c>
      <c r="AA32" s="175">
        <v>29</v>
      </c>
      <c r="AB32" s="187">
        <v>0</v>
      </c>
      <c r="AC32" s="171">
        <v>24</v>
      </c>
      <c r="AD32" s="186">
        <v>2</v>
      </c>
      <c r="AE32" s="178">
        <v>33</v>
      </c>
      <c r="AF32" s="174">
        <v>2</v>
      </c>
      <c r="AG32" s="173">
        <v>18</v>
      </c>
      <c r="AH32" s="177">
        <v>0</v>
      </c>
      <c r="AI32" s="173">
        <v>21</v>
      </c>
      <c r="AJ32" s="177">
        <v>0</v>
      </c>
      <c r="AK32" s="148"/>
      <c r="AL32" s="149">
        <f t="shared" si="1"/>
        <v>10</v>
      </c>
      <c r="AM32" s="148"/>
      <c r="AN32" s="179">
        <f>IF(B32=0,0,IF(B32="BRIVS",0,(LOOKUP(O32,$A$5:$A$44,$G$5:$G$44))))</f>
        <v>1406</v>
      </c>
      <c r="AO32" s="157">
        <f>IF(B32=0,0,IF(B32="BRIVS",0,(LOOKUP(Q32,$A$5:$A$44,$G$5:$G$44))))</f>
        <v>1557</v>
      </c>
      <c r="AP32" s="180">
        <f>IF(B32=0,0,IF(B32="BRIVS",0,(LOOKUP(S32,$A$5:$A$44,$G$5:$G$44))))</f>
        <v>1090</v>
      </c>
      <c r="AQ32" s="157">
        <f>IF(B32=0,0,IF(B32="BRIVS",0,(LOOKUP(U32,$A$5:$A$44,$G$5:$G$44))))</f>
        <v>1000</v>
      </c>
      <c r="AR32" s="180">
        <f>IF(B32=0,0,IF(B32="BRIVS",0,(LOOKUP(W32,$A$5:$A$44,$G$5:$G$44))))</f>
        <v>1348</v>
      </c>
      <c r="AS32" s="180">
        <f>IF(B32=0,0,IF(B32="BRIVS",0,(LOOKUP(Y32,$A$5:$A$44,$G$5:$G$44))))</f>
        <v>1210</v>
      </c>
      <c r="AT32" s="180">
        <f>IF(B32=0,0,IF(B32="BRIVS",0,(LOOKUP(AA32,$A$5:$A$44,$G$5:$G$44))))</f>
        <v>1198</v>
      </c>
      <c r="AU32" s="180">
        <f>IF(B32=0,0,IF(B32="BRIVS",0,(LOOKUP(AC32,$A$5:$A$44,$G$5:$G$44))))</f>
        <v>1215</v>
      </c>
      <c r="AV32" s="157">
        <f>IF(B32=0,0,IF(B32="BRIVS",0,(LOOKUP(AE32,$A$5:$A$44,$G$5:$G$44))))</f>
        <v>1125</v>
      </c>
      <c r="AW32" s="180">
        <f>IF(B32=0,0,IF(B32="BRIVS",0,(LOOKUP(AG32,$A$5:$A$44,$G$5:$G$44))))</f>
        <v>1273</v>
      </c>
      <c r="AX32" s="180">
        <f>IF(B32=0,0,IF(B32="BRIVS",0,(LOOKUP(AI32,$A$5:$A$44,$G$5:$G$44))))</f>
        <v>1228</v>
      </c>
      <c r="AY32" s="90"/>
      <c r="AZ32" s="181">
        <f>IF(O32="X",0,(LOOKUP($O32,$A$5:$A$45,$J$5:$J$45)))</f>
        <v>14</v>
      </c>
      <c r="BA32" s="182">
        <f>IF(Q32="X",0,(LOOKUP($Q32,$A$5:$A$45,$J$5:$J$45)))</f>
        <v>12</v>
      </c>
      <c r="BB32" s="182">
        <f>IF(S32="X",0,(LOOKUP($S32,$A$5:$A$45,$J$5:$J$45)))</f>
        <v>8</v>
      </c>
      <c r="BC32" s="155">
        <f>IF(U32="X",0,(LOOKUP($U32,$A$5:$A$45,$J$5:$J$45)))</f>
        <v>4</v>
      </c>
      <c r="BD32" s="182">
        <f>IF(W32="X",0,(LOOKUP($W32,$A$5:$A$45,$J$5:$J$45)))</f>
        <v>10</v>
      </c>
      <c r="BE32" s="182">
        <f>IF(Y32="X",0,(LOOKUP($Y32,$A$5:$A$45,$J$5:$J$45)))</f>
        <v>8</v>
      </c>
      <c r="BF32" s="182">
        <f>IF(AA32="X",0,(LOOKUP($AA32,$A$5:$A$45,$J$5:$J$45)))</f>
        <v>10</v>
      </c>
      <c r="BG32" s="182">
        <f>IF(AC32="X",0,(LOOKUP($AC32,$A$5:$A$45,$J$5:$J$45)))</f>
        <v>10</v>
      </c>
      <c r="BH32" s="182">
        <f>IF(AE32="X",0,(LOOKUP($AE32,$A$5:$A$45,$J$5:$J$45)))</f>
        <v>12</v>
      </c>
      <c r="BI32" s="182">
        <f>IF(AG32="X",0,(LOOKUP($AG32,$A$5:$A$45,$J$5:$J$45)))</f>
        <v>12</v>
      </c>
      <c r="BJ32" s="182">
        <f>IF(AI32="X",0,(LOOKUP($AI32,$A$5:$A$45,$J$5:$J$45)))</f>
        <v>12</v>
      </c>
      <c r="BK32" s="156">
        <f t="shared" si="5"/>
        <v>112</v>
      </c>
      <c r="BL32" s="157">
        <f t="shared" si="6"/>
        <v>4</v>
      </c>
      <c r="BM32" s="157">
        <f t="shared" si="7"/>
        <v>14</v>
      </c>
      <c r="BN32" s="158">
        <f t="shared" si="8"/>
        <v>108</v>
      </c>
      <c r="BO32" s="101"/>
    </row>
    <row r="33" spans="1:67" ht="13.8" x14ac:dyDescent="0.25">
      <c r="A33" s="159">
        <v>29</v>
      </c>
      <c r="B33" s="160" t="s">
        <v>103</v>
      </c>
      <c r="C33" s="183" t="s">
        <v>33</v>
      </c>
      <c r="D33" s="162"/>
      <c r="E33" s="163">
        <f t="shared" si="2"/>
        <v>1195.54</v>
      </c>
      <c r="F33" s="164">
        <f>IF(K33=0,0,IF(G33+(IF(H33&gt;-150,(IF(H33&gt;=150,IF(J33&gt;=$AT$1,0,SUM(IF(MAX(O33:AJ33)=99,J33-2,J33)-K33*2*(15+50)%)*10),SUM(IF(MAX(O33:AJ33)=99,J33-2,J33)-K33*2*(H33/10+50)%)*10)),(IF(H33&lt;-150,IF((IF(MAX(O33:AJ33)=99,J33-2,J33)-K33*2*(H33/10+50)%)*10&lt;1,0,(IF(MAX(O33:AJ33)=99,J33-2,J33)-K33*2*(H33/10+50)%)*10))))),(IF(H33&gt;-150,(IF(H33&gt;150,IF(J33&gt;=$AT$1,0,SUM(IF(MAX(O33:AJ33)=99,J33-2,J33)-K33*2*(15+50)%)*10),SUM(IF(MAX(O33:AJ33)=99,J33-2,J33)-K33*2*(H33/10+50)%)*10)),(IF(H33&lt;-150,IF((IF(MAX(O33:AJ33)=99,J33-2,J33)-K33*2*(H33/10+50)%)*10&lt;1,0,(IF(MAX(O33:AJ33)=99,J33-2,J33)-K33*2*(H33/10+50)%)*10)))))))</f>
        <v>-2.4600000000000044</v>
      </c>
      <c r="G33" s="162">
        <v>1198</v>
      </c>
      <c r="H33" s="165">
        <f>IF(L33=0,0,G33-L33)</f>
        <v>-34.272727272727252</v>
      </c>
      <c r="I33" s="166">
        <v>24</v>
      </c>
      <c r="J33" s="167">
        <v>10</v>
      </c>
      <c r="K33" s="168">
        <v>11</v>
      </c>
      <c r="L33" s="169">
        <f t="shared" si="0"/>
        <v>1232.2727272727273</v>
      </c>
      <c r="M33" s="207">
        <f t="shared" si="3"/>
        <v>120</v>
      </c>
      <c r="N33" s="213">
        <f t="shared" si="4"/>
        <v>114</v>
      </c>
      <c r="O33" s="171">
        <v>9</v>
      </c>
      <c r="P33" s="186">
        <v>2</v>
      </c>
      <c r="Q33" s="173">
        <v>10</v>
      </c>
      <c r="R33" s="174">
        <v>2</v>
      </c>
      <c r="S33" s="175">
        <v>12</v>
      </c>
      <c r="T33" s="177">
        <v>0</v>
      </c>
      <c r="U33" s="173">
        <v>26</v>
      </c>
      <c r="V33" s="177">
        <v>0</v>
      </c>
      <c r="W33" s="175">
        <v>38</v>
      </c>
      <c r="X33" s="176">
        <v>2</v>
      </c>
      <c r="Y33" s="175">
        <v>20</v>
      </c>
      <c r="Z33" s="177">
        <v>0</v>
      </c>
      <c r="AA33" s="175">
        <v>28</v>
      </c>
      <c r="AB33" s="174">
        <v>2</v>
      </c>
      <c r="AC33" s="171">
        <v>19</v>
      </c>
      <c r="AD33" s="172">
        <v>0</v>
      </c>
      <c r="AE33" s="178">
        <v>32</v>
      </c>
      <c r="AF33" s="187">
        <v>0</v>
      </c>
      <c r="AG33" s="173">
        <v>11</v>
      </c>
      <c r="AH33" s="177">
        <v>0</v>
      </c>
      <c r="AI33" s="173">
        <v>37</v>
      </c>
      <c r="AJ33" s="176">
        <v>2</v>
      </c>
      <c r="AK33" s="148"/>
      <c r="AL33" s="149">
        <f t="shared" si="1"/>
        <v>10</v>
      </c>
      <c r="AM33" s="148"/>
      <c r="AN33" s="179">
        <f>IF(B33=0,0,IF(B33="BRIVS",0,(LOOKUP(O33,$A$5:$A$44,$G$5:$G$44))))</f>
        <v>1388</v>
      </c>
      <c r="AO33" s="157">
        <f>IF(B33=0,0,IF(B33="BRIVS",0,(LOOKUP(Q33,$A$5:$A$44,$G$5:$G$44))))</f>
        <v>1348</v>
      </c>
      <c r="AP33" s="180">
        <f>IF(B33=0,0,IF(B33="BRIVS",0,(LOOKUP(S33,$A$5:$A$44,$G$5:$G$44))))</f>
        <v>1348</v>
      </c>
      <c r="AQ33" s="157">
        <f>IF(B33=0,0,IF(B33="BRIVS",0,(LOOKUP(U33,$A$5:$A$44,$G$5:$G$44))))</f>
        <v>1212</v>
      </c>
      <c r="AR33" s="180">
        <f>IF(B33=0,0,IF(B33="BRIVS",0,(LOOKUP(W33,$A$5:$A$44,$G$5:$G$44))))</f>
        <v>1015</v>
      </c>
      <c r="AS33" s="180">
        <f>IF(B33=0,0,IF(B33="BRIVS",0,(LOOKUP(Y33,$A$5:$A$44,$G$5:$G$44))))</f>
        <v>1228</v>
      </c>
      <c r="AT33" s="180">
        <f>IF(B33=0,0,IF(B33="BRIVS",0,(LOOKUP(AA33,$A$5:$A$44,$G$5:$G$44))))</f>
        <v>1199</v>
      </c>
      <c r="AU33" s="180">
        <f>IF(B33=0,0,IF(B33="BRIVS",0,(LOOKUP(AC33,$A$5:$A$44,$G$5:$G$44))))</f>
        <v>1251</v>
      </c>
      <c r="AV33" s="157">
        <f>IF(B33=0,0,IF(B33="BRIVS",0,(LOOKUP(AE33,$A$5:$A$44,$G$5:$G$44))))</f>
        <v>1158</v>
      </c>
      <c r="AW33" s="180">
        <f>IF(B33=0,0,IF(B33="BRIVS",0,(LOOKUP(AG33,$A$5:$A$44,$G$5:$G$44))))</f>
        <v>1348</v>
      </c>
      <c r="AX33" s="180">
        <f>IF(B33=0,0,IF(B33="BRIVS",0,(LOOKUP(AI33,$A$5:$A$44,$G$5:$G$44))))</f>
        <v>1060</v>
      </c>
      <c r="AY33" s="90"/>
      <c r="AZ33" s="181">
        <f>IF(O33="X",0,(LOOKUP($O33,$A$5:$A$45,$J$5:$J$45)))</f>
        <v>16</v>
      </c>
      <c r="BA33" s="182">
        <f>IF(Q33="X",0,(LOOKUP($Q33,$A$5:$A$45,$J$5:$J$45)))</f>
        <v>12</v>
      </c>
      <c r="BB33" s="182">
        <f>IF(S33="X",0,(LOOKUP($S33,$A$5:$A$45,$J$5:$J$45)))</f>
        <v>12</v>
      </c>
      <c r="BC33" s="155">
        <f>IF(U33="X",0,(LOOKUP($U33,$A$5:$A$45,$J$5:$J$45)))</f>
        <v>14</v>
      </c>
      <c r="BD33" s="182">
        <f>IF(W33="X",0,(LOOKUP($W33,$A$5:$A$45,$J$5:$J$45)))</f>
        <v>6</v>
      </c>
      <c r="BE33" s="182">
        <f>IF(Y33="X",0,(LOOKUP($Y33,$A$5:$A$45,$J$5:$J$45)))</f>
        <v>10</v>
      </c>
      <c r="BF33" s="182">
        <f>IF(AA33="X",0,(LOOKUP($AA33,$A$5:$A$45,$J$5:$J$45)))</f>
        <v>10</v>
      </c>
      <c r="BG33" s="182">
        <f>IF(AC33="X",0,(LOOKUP($AC33,$A$5:$A$45,$J$5:$J$45)))</f>
        <v>12</v>
      </c>
      <c r="BH33" s="182">
        <f>IF(AE33="X",0,(LOOKUP($AE33,$A$5:$A$45,$J$5:$J$45)))</f>
        <v>12</v>
      </c>
      <c r="BI33" s="182">
        <f>IF(AG33="X",0,(LOOKUP($AG33,$A$5:$A$45,$J$5:$J$45)))</f>
        <v>10</v>
      </c>
      <c r="BJ33" s="182">
        <f>IF(AI33="X",0,(LOOKUP($AI33,$A$5:$A$45,$J$5:$J$45)))</f>
        <v>6</v>
      </c>
      <c r="BK33" s="156">
        <f t="shared" si="5"/>
        <v>120</v>
      </c>
      <c r="BL33" s="157">
        <f t="shared" si="6"/>
        <v>6</v>
      </c>
      <c r="BM33" s="157">
        <f t="shared" si="7"/>
        <v>16</v>
      </c>
      <c r="BN33" s="158">
        <f t="shared" si="8"/>
        <v>114</v>
      </c>
      <c r="BO33" s="101"/>
    </row>
    <row r="34" spans="1:67" ht="13.8" x14ac:dyDescent="0.25">
      <c r="A34" s="159">
        <v>30</v>
      </c>
      <c r="B34" s="160" t="s">
        <v>47</v>
      </c>
      <c r="C34" s="183" t="s">
        <v>33</v>
      </c>
      <c r="D34" s="162"/>
      <c r="E34" s="163">
        <f t="shared" si="2"/>
        <v>1229.94</v>
      </c>
      <c r="F34" s="164">
        <f>IF(K34=0,0,IF(G34+(IF(H34&gt;-150,(IF(H34&gt;=150,IF(J34&gt;=$AT$1,0,SUM(IF(MAX(O34:AJ34)=99,J34-2,J34)-K34*2*(15+50)%)*10),SUM(IF(MAX(O34:AJ34)=99,J34-2,J34)-K34*2*(H34/10+50)%)*10)),(IF(H34&lt;-150,IF((IF(MAX(O34:AJ34)=99,J34-2,J34)-K34*2*(H34/10+50)%)*10&lt;1,0,(IF(MAX(O34:AJ34)=99,J34-2,J34)-K34*2*(H34/10+50)%)*10))))),(IF(H34&gt;-150,(IF(H34&gt;150,IF(J34&gt;=$AT$1,0,SUM(IF(MAX(O34:AJ34)=99,J34-2,J34)-K34*2*(15+50)%)*10),SUM(IF(MAX(O34:AJ34)=99,J34-2,J34)-K34*2*(H34/10+50)%)*10)),(IF(H34&lt;-150,IF((IF(MAX(O34:AJ34)=99,J34-2,J34)-K34*2*(H34/10+50)%)*10&lt;1,0,(IF(MAX(O34:AJ34)=99,J34-2,J34)-K34*2*(H34/10+50)%)*10)))))))</f>
        <v>33.939999999999984</v>
      </c>
      <c r="G34" s="162">
        <v>1196</v>
      </c>
      <c r="H34" s="165">
        <f>IF(L34=0,0,G34-L34)</f>
        <v>-108.81818181818176</v>
      </c>
      <c r="I34" s="166">
        <v>15</v>
      </c>
      <c r="J34" s="167">
        <v>12</v>
      </c>
      <c r="K34" s="168">
        <v>11</v>
      </c>
      <c r="L34" s="169">
        <f t="shared" si="0"/>
        <v>1304.8181818181818</v>
      </c>
      <c r="M34" s="207">
        <f t="shared" si="3"/>
        <v>132</v>
      </c>
      <c r="N34" s="213">
        <f t="shared" si="4"/>
        <v>126</v>
      </c>
      <c r="O34" s="171">
        <v>10</v>
      </c>
      <c r="P34" s="172">
        <v>0</v>
      </c>
      <c r="Q34" s="173">
        <v>9</v>
      </c>
      <c r="R34" s="187">
        <v>0</v>
      </c>
      <c r="S34" s="175">
        <v>36</v>
      </c>
      <c r="T34" s="176">
        <v>2</v>
      </c>
      <c r="U34" s="173">
        <v>27</v>
      </c>
      <c r="V34" s="177">
        <v>0</v>
      </c>
      <c r="W34" s="175">
        <v>17</v>
      </c>
      <c r="X34" s="176">
        <v>2</v>
      </c>
      <c r="Y34" s="175">
        <v>2</v>
      </c>
      <c r="Z34" s="176">
        <v>2</v>
      </c>
      <c r="AA34" s="175">
        <v>14</v>
      </c>
      <c r="AB34" s="174">
        <v>2</v>
      </c>
      <c r="AC34" s="171">
        <v>18</v>
      </c>
      <c r="AD34" s="186">
        <v>2</v>
      </c>
      <c r="AE34" s="178">
        <v>16</v>
      </c>
      <c r="AF34" s="174">
        <v>2</v>
      </c>
      <c r="AG34" s="173">
        <v>7</v>
      </c>
      <c r="AH34" s="177">
        <v>0</v>
      </c>
      <c r="AI34" s="173">
        <v>23</v>
      </c>
      <c r="AJ34" s="177">
        <v>0</v>
      </c>
      <c r="AK34" s="148"/>
      <c r="AL34" s="149">
        <f t="shared" si="1"/>
        <v>12</v>
      </c>
      <c r="AM34" s="148"/>
      <c r="AN34" s="179">
        <f>IF(B34=0,0,IF(B34="BRIVS",0,(LOOKUP(O34,$A$5:$A$44,$G$5:$G$44))))</f>
        <v>1348</v>
      </c>
      <c r="AO34" s="157">
        <f>IF(B34=0,0,IF(B34="BRIVS",0,(LOOKUP(Q34,$A$5:$A$44,$G$5:$G$44))))</f>
        <v>1388</v>
      </c>
      <c r="AP34" s="180">
        <f>IF(B34=0,0,IF(B34="BRIVS",0,(LOOKUP(S34,$A$5:$A$44,$G$5:$G$44))))</f>
        <v>1064</v>
      </c>
      <c r="AQ34" s="157">
        <f>IF(B34=0,0,IF(B34="BRIVS",0,(LOOKUP(U34,$A$5:$A$44,$G$5:$G$44))))</f>
        <v>1210</v>
      </c>
      <c r="AR34" s="180">
        <f>IF(B34=0,0,IF(B34="BRIVS",0,(LOOKUP(W34,$A$5:$A$44,$G$5:$G$44))))</f>
        <v>1279</v>
      </c>
      <c r="AS34" s="180">
        <f>IF(B34=0,0,IF(B34="BRIVS",0,(LOOKUP(Y34,$A$5:$A$44,$G$5:$G$44))))</f>
        <v>1557</v>
      </c>
      <c r="AT34" s="180">
        <f>IF(B34=0,0,IF(B34="BRIVS",0,(LOOKUP(AA34,$A$5:$A$44,$G$5:$G$44))))</f>
        <v>1332</v>
      </c>
      <c r="AU34" s="180">
        <f>IF(B34=0,0,IF(B34="BRIVS",0,(LOOKUP(AC34,$A$5:$A$44,$G$5:$G$44))))</f>
        <v>1273</v>
      </c>
      <c r="AV34" s="157">
        <f>IF(B34=0,0,IF(B34="BRIVS",0,(LOOKUP(AE34,$A$5:$A$44,$G$5:$G$44))))</f>
        <v>1280</v>
      </c>
      <c r="AW34" s="180">
        <f>IF(B34=0,0,IF(B34="BRIVS",0,(LOOKUP(AG34,$A$5:$A$44,$G$5:$G$44))))</f>
        <v>1406</v>
      </c>
      <c r="AX34" s="180">
        <f>IF(B34=0,0,IF(B34="BRIVS",0,(LOOKUP(AI34,$A$5:$A$44,$G$5:$G$44))))</f>
        <v>1216</v>
      </c>
      <c r="AY34" s="90"/>
      <c r="AZ34" s="181">
        <f>IF(O34="X",0,(LOOKUP($O34,$A$5:$A$45,$J$5:$J$45)))</f>
        <v>12</v>
      </c>
      <c r="BA34" s="182">
        <f>IF(Q34="X",0,(LOOKUP($Q34,$A$5:$A$45,$J$5:$J$45)))</f>
        <v>16</v>
      </c>
      <c r="BB34" s="182">
        <f>IF(S34="X",0,(LOOKUP($S34,$A$5:$A$45,$J$5:$J$45)))</f>
        <v>6</v>
      </c>
      <c r="BC34" s="155">
        <f>IF(U34="X",0,(LOOKUP($U34,$A$5:$A$45,$J$5:$J$45)))</f>
        <v>8</v>
      </c>
      <c r="BD34" s="182">
        <f>IF(W34="X",0,(LOOKUP($W34,$A$5:$A$45,$J$5:$J$45)))</f>
        <v>10</v>
      </c>
      <c r="BE34" s="182">
        <f>IF(Y34="X",0,(LOOKUP($Y34,$A$5:$A$45,$J$5:$J$45)))</f>
        <v>12</v>
      </c>
      <c r="BF34" s="182">
        <f>IF(AA34="X",0,(LOOKUP($AA34,$A$5:$A$45,$J$5:$J$45)))</f>
        <v>12</v>
      </c>
      <c r="BG34" s="182">
        <f>IF(AC34="X",0,(LOOKUP($AC34,$A$5:$A$45,$J$5:$J$45)))</f>
        <v>12</v>
      </c>
      <c r="BH34" s="182">
        <f>IF(AE34="X",0,(LOOKUP($AE34,$A$5:$A$45,$J$5:$J$45)))</f>
        <v>12</v>
      </c>
      <c r="BI34" s="182">
        <f>IF(AG34="X",0,(LOOKUP($AG34,$A$5:$A$45,$J$5:$J$45)))</f>
        <v>18</v>
      </c>
      <c r="BJ34" s="182">
        <f>IF(AI34="X",0,(LOOKUP($AI34,$A$5:$A$45,$J$5:$J$45)))</f>
        <v>14</v>
      </c>
      <c r="BK34" s="156">
        <f t="shared" si="5"/>
        <v>132</v>
      </c>
      <c r="BL34" s="157">
        <f t="shared" si="6"/>
        <v>6</v>
      </c>
      <c r="BM34" s="157">
        <f t="shared" si="7"/>
        <v>18</v>
      </c>
      <c r="BN34" s="158">
        <f t="shared" si="8"/>
        <v>126</v>
      </c>
      <c r="BO34" s="101"/>
    </row>
    <row r="35" spans="1:67" ht="13.8" x14ac:dyDescent="0.25">
      <c r="A35" s="159">
        <v>31</v>
      </c>
      <c r="B35" s="160" t="s">
        <v>137</v>
      </c>
      <c r="C35" s="183" t="s">
        <v>37</v>
      </c>
      <c r="D35" s="215"/>
      <c r="E35" s="163">
        <f t="shared" si="2"/>
        <v>1169</v>
      </c>
      <c r="F35" s="164">
        <f>IF(K35=0,0,IF(G35+(IF(H35&gt;-150,(IF(H35&gt;=150,IF(J35&gt;=$AT$1,0,SUM(IF(MAX(O35:AJ35)=99,J35-2,J35)-K35*2*(15+50)%)*10),SUM(IF(MAX(O35:AJ35)=99,J35-2,J35)-K35*2*(H35/10+50)%)*10)),(IF(H35&lt;-150,IF((IF(MAX(O35:AJ35)=99,J35-2,J35)-K35*2*(H35/10+50)%)*10&lt;1,0,(IF(MAX(O35:AJ35)=99,J35-2,J35)-K35*2*(H35/10+50)%)*10))))),(IF(H35&gt;-150,(IF(H35&gt;150,IF(J35&gt;=$AT$1,0,SUM(IF(MAX(O35:AJ35)=99,J35-2,J35)-K35*2*(15+50)%)*10),SUM(IF(MAX(O35:AJ35)=99,J35-2,J35)-K35*2*(H35/10+50)%)*10)),(IF(H35&lt;-150,IF((IF(MAX(O35:AJ35)=99,J35-2,J35)-K35*2*(H35/10+50)%)*10&lt;1,0,(IF(MAX(O35:AJ35)=99,J35-2,J35)-K35*2*(H35/10+50)%)*10)))))))</f>
        <v>-11.000000000000032</v>
      </c>
      <c r="G35" s="165">
        <v>1180</v>
      </c>
      <c r="H35" s="165">
        <f>IF(L35=0,0,G35-L35)</f>
        <v>-86.36363636363626</v>
      </c>
      <c r="I35" s="166">
        <v>31</v>
      </c>
      <c r="J35" s="167">
        <v>8</v>
      </c>
      <c r="K35" s="168">
        <v>11</v>
      </c>
      <c r="L35" s="169">
        <f t="shared" si="0"/>
        <v>1266.3636363636363</v>
      </c>
      <c r="M35" s="165">
        <f t="shared" si="3"/>
        <v>116</v>
      </c>
      <c r="N35" s="170">
        <f t="shared" si="4"/>
        <v>110</v>
      </c>
      <c r="O35" s="171">
        <v>11</v>
      </c>
      <c r="P35" s="172">
        <v>0</v>
      </c>
      <c r="Q35" s="173">
        <v>13</v>
      </c>
      <c r="R35" s="187">
        <v>0</v>
      </c>
      <c r="S35" s="175">
        <v>38</v>
      </c>
      <c r="T35" s="176">
        <v>2</v>
      </c>
      <c r="U35" s="173">
        <v>24</v>
      </c>
      <c r="V35" s="176">
        <v>2</v>
      </c>
      <c r="W35" s="175">
        <v>15</v>
      </c>
      <c r="X35" s="177">
        <v>0</v>
      </c>
      <c r="Y35" s="175">
        <v>22</v>
      </c>
      <c r="Z35" s="176">
        <v>2</v>
      </c>
      <c r="AA35" s="175">
        <v>19</v>
      </c>
      <c r="AB35" s="187">
        <v>0</v>
      </c>
      <c r="AC35" s="171">
        <v>34</v>
      </c>
      <c r="AD35" s="186">
        <v>2</v>
      </c>
      <c r="AE35" s="178">
        <v>18</v>
      </c>
      <c r="AF35" s="187">
        <v>0</v>
      </c>
      <c r="AG35" s="173">
        <v>2</v>
      </c>
      <c r="AH35" s="177">
        <v>0</v>
      </c>
      <c r="AI35" s="173">
        <v>17</v>
      </c>
      <c r="AJ35" s="177">
        <v>0</v>
      </c>
      <c r="AK35" s="148"/>
      <c r="AL35" s="149">
        <f t="shared" si="1"/>
        <v>8</v>
      </c>
      <c r="AM35" s="148"/>
      <c r="AN35" s="179">
        <f>IF(B35=0,0,IF(B35="BRIVS",0,(LOOKUP(O35,$A$5:$A$44,$G$5:$G$44))))</f>
        <v>1348</v>
      </c>
      <c r="AO35" s="157">
        <f>IF(B35=0,0,IF(B35="BRIVS",0,(LOOKUP(Q35,$A$5:$A$44,$G$5:$G$44))))</f>
        <v>1336</v>
      </c>
      <c r="AP35" s="180">
        <f>IF(B35=0,0,IF(B35="BRIVS",0,(LOOKUP(S35,$A$5:$A$44,$G$5:$G$44))))</f>
        <v>1015</v>
      </c>
      <c r="AQ35" s="157">
        <f>IF(B35=0,0,IF(B35="BRIVS",0,(LOOKUP(U35,$A$5:$A$44,$G$5:$G$44))))</f>
        <v>1215</v>
      </c>
      <c r="AR35" s="180">
        <f>IF(B35=0,0,IF(B35="BRIVS",0,(LOOKUP(W35,$A$5:$A$44,$G$5:$G$44))))</f>
        <v>1316</v>
      </c>
      <c r="AS35" s="180">
        <f>IF(B35=0,0,IF(B35="BRIVS",0,(LOOKUP(Y35,$A$5:$A$44,$G$5:$G$44))))</f>
        <v>1224</v>
      </c>
      <c r="AT35" s="180">
        <f>IF(B35=0,0,IF(B35="BRIVS",0,(LOOKUP(AA35,$A$5:$A$44,$G$5:$G$44))))</f>
        <v>1251</v>
      </c>
      <c r="AU35" s="180">
        <f>IF(B35=0,0,IF(B35="BRIVS",0,(LOOKUP(AC35,$A$5:$A$44,$G$5:$G$44))))</f>
        <v>1116</v>
      </c>
      <c r="AV35" s="157">
        <f>IF(B35=0,0,IF(B35="BRIVS",0,(LOOKUP(AE35,$A$5:$A$44,$G$5:$G$44))))</f>
        <v>1273</v>
      </c>
      <c r="AW35" s="180">
        <f>IF(B35=0,0,IF(B35="BRIVS",0,(LOOKUP(AG35,$A$5:$A$44,$G$5:$G$44))))</f>
        <v>1557</v>
      </c>
      <c r="AX35" s="180">
        <f>IF(B35=0,0,IF(B35="BRIVS",0,(LOOKUP(AI35,$A$5:$A$44,$G$5:$G$44))))</f>
        <v>1279</v>
      </c>
      <c r="AY35" s="90"/>
      <c r="AZ35" s="181">
        <f>IF(O35="X",0,(LOOKUP($O35,$A$5:$A$45,$J$5:$J$45)))</f>
        <v>10</v>
      </c>
      <c r="BA35" s="182">
        <f>IF(Q35="X",0,(LOOKUP($Q35,$A$5:$A$45,$J$5:$J$45)))</f>
        <v>14</v>
      </c>
      <c r="BB35" s="182">
        <f>IF(S35="X",0,(LOOKUP($S35,$A$5:$A$45,$J$5:$J$45)))</f>
        <v>6</v>
      </c>
      <c r="BC35" s="155">
        <f>IF(U35="X",0,(LOOKUP($U35,$A$5:$A$45,$J$5:$J$45)))</f>
        <v>10</v>
      </c>
      <c r="BD35" s="182">
        <f>IF(W35="X",0,(LOOKUP($W35,$A$5:$A$45,$J$5:$J$45)))</f>
        <v>14</v>
      </c>
      <c r="BE35" s="182">
        <f>IF(Y35="X",0,(LOOKUP($Y35,$A$5:$A$45,$J$5:$J$45)))</f>
        <v>8</v>
      </c>
      <c r="BF35" s="182">
        <f>IF(AA35="X",0,(LOOKUP($AA35,$A$5:$A$45,$J$5:$J$45)))</f>
        <v>12</v>
      </c>
      <c r="BG35" s="182">
        <f>IF(AC35="X",0,(LOOKUP($AC35,$A$5:$A$45,$J$5:$J$45)))</f>
        <v>8</v>
      </c>
      <c r="BH35" s="182">
        <f>IF(AE35="X",0,(LOOKUP($AE35,$A$5:$A$45,$J$5:$J$45)))</f>
        <v>12</v>
      </c>
      <c r="BI35" s="182">
        <f>IF(AG35="X",0,(LOOKUP($AG35,$A$5:$A$45,$J$5:$J$45)))</f>
        <v>12</v>
      </c>
      <c r="BJ35" s="182">
        <f>IF(AI35="X",0,(LOOKUP($AI35,$A$5:$A$45,$J$5:$J$45)))</f>
        <v>10</v>
      </c>
      <c r="BK35" s="156">
        <f t="shared" si="5"/>
        <v>116</v>
      </c>
      <c r="BL35" s="157">
        <f t="shared" si="6"/>
        <v>6</v>
      </c>
      <c r="BM35" s="157">
        <f t="shared" si="7"/>
        <v>14</v>
      </c>
      <c r="BN35" s="158">
        <f t="shared" si="8"/>
        <v>110</v>
      </c>
      <c r="BO35" s="101"/>
    </row>
    <row r="36" spans="1:67" ht="13.8" x14ac:dyDescent="0.25">
      <c r="A36" s="159">
        <v>32</v>
      </c>
      <c r="B36" s="160" t="s">
        <v>40</v>
      </c>
      <c r="C36" s="183" t="s">
        <v>37</v>
      </c>
      <c r="D36" s="215"/>
      <c r="E36" s="163">
        <f t="shared" si="2"/>
        <v>1176.46</v>
      </c>
      <c r="F36" s="164">
        <f>IF(K36=0,0,IF(G36+(IF(H36&gt;-150,(IF(H36&gt;=150,IF(J36&gt;=$AT$1,0,SUM(IF(MAX(O36:AJ36)=99,J36-2,J36)-K36*2*(15+50)%)*10),SUM(IF(MAX(O36:AJ36)=99,J36-2,J36)-K36*2*(H36/10+50)%)*10)),(IF(H36&lt;-150,IF((IF(MAX(O36:AJ36)=99,J36-2,J36)-K36*2*(H36/10+50)%)*10&lt;1,0,(IF(MAX(O36:AJ36)=99,J36-2,J36)-K36*2*(H36/10+50)%)*10))))),(IF(H36&gt;-150,(IF(H36&gt;150,IF(J36&gt;=$AT$1,0,SUM(IF(MAX(O36:AJ36)=99,J36-2,J36)-K36*2*(15+50)%)*10),SUM(IF(MAX(O36:AJ36)=99,J36-2,J36)-K36*2*(H36/10+50)%)*10)),(IF(H36&lt;-150,IF((IF(MAX(O36:AJ36)=99,J36-2,J36)-K36*2*(H36/10+50)%)*10&lt;1,0,(IF(MAX(O36:AJ36)=99,J36-2,J36)-K36*2*(H36/10+50)%)*10)))))))</f>
        <v>18.460000000000019</v>
      </c>
      <c r="G36" s="165">
        <v>1158</v>
      </c>
      <c r="H36" s="165">
        <f>IF(L36=0,0,G36-L36)</f>
        <v>-38.454545454545496</v>
      </c>
      <c r="I36" s="166">
        <v>21</v>
      </c>
      <c r="J36" s="167">
        <v>12</v>
      </c>
      <c r="K36" s="168">
        <v>11</v>
      </c>
      <c r="L36" s="169">
        <f t="shared" si="0"/>
        <v>1196.4545454545455</v>
      </c>
      <c r="M36" s="165">
        <f t="shared" si="3"/>
        <v>102</v>
      </c>
      <c r="N36" s="170">
        <f t="shared" si="4"/>
        <v>98</v>
      </c>
      <c r="O36" s="171">
        <v>12</v>
      </c>
      <c r="P36" s="172">
        <v>0</v>
      </c>
      <c r="Q36" s="173">
        <v>17</v>
      </c>
      <c r="R36" s="187">
        <v>0</v>
      </c>
      <c r="S36" s="175">
        <v>40</v>
      </c>
      <c r="T36" s="177">
        <v>0</v>
      </c>
      <c r="U36" s="173">
        <v>38</v>
      </c>
      <c r="V36" s="177">
        <v>0</v>
      </c>
      <c r="W36" s="175">
        <v>39</v>
      </c>
      <c r="X36" s="176">
        <v>2</v>
      </c>
      <c r="Y36" s="175">
        <v>35</v>
      </c>
      <c r="Z36" s="176">
        <v>2</v>
      </c>
      <c r="AA36" s="175">
        <v>25</v>
      </c>
      <c r="AB36" s="174">
        <v>2</v>
      </c>
      <c r="AC36" s="171">
        <v>14</v>
      </c>
      <c r="AD36" s="186">
        <v>2</v>
      </c>
      <c r="AE36" s="178">
        <v>29</v>
      </c>
      <c r="AF36" s="174">
        <v>2</v>
      </c>
      <c r="AG36" s="173">
        <v>16</v>
      </c>
      <c r="AH36" s="176">
        <v>2</v>
      </c>
      <c r="AI36" s="173">
        <v>8</v>
      </c>
      <c r="AJ36" s="177">
        <v>0</v>
      </c>
      <c r="AK36" s="148"/>
      <c r="AL36" s="149">
        <f t="shared" si="1"/>
        <v>12</v>
      </c>
      <c r="AM36" s="148"/>
      <c r="AN36" s="179">
        <f>IF(B36=0,0,IF(B36="BRIVS",0,(LOOKUP(O36,$A$5:$A$44,$G$5:$G$44))))</f>
        <v>1348</v>
      </c>
      <c r="AO36" s="157">
        <f>IF(B36=0,0,IF(B36="BRIVS",0,(LOOKUP(Q36,$A$5:$A$44,$G$5:$G$44))))</f>
        <v>1279</v>
      </c>
      <c r="AP36" s="180">
        <f>IF(B36=0,0,IF(B36="BRIVS",0,(LOOKUP(S36,$A$5:$A$44,$G$5:$G$44))))</f>
        <v>1000</v>
      </c>
      <c r="AQ36" s="157">
        <f>IF(B36=0,0,IF(B36="BRIVS",0,(LOOKUP(U36,$A$5:$A$44,$G$5:$G$44))))</f>
        <v>1015</v>
      </c>
      <c r="AR36" s="180">
        <f>IF(B36=0,0,IF(B36="BRIVS",0,(LOOKUP(W36,$A$5:$A$44,$G$5:$G$44))))</f>
        <v>1000</v>
      </c>
      <c r="AS36" s="180">
        <f>IF(B36=0,0,IF(B36="BRIVS",0,(LOOKUP(Y36,$A$5:$A$44,$G$5:$G$44))))</f>
        <v>1090</v>
      </c>
      <c r="AT36" s="180">
        <f>IF(B36=0,0,IF(B36="BRIVS",0,(LOOKUP(AA36,$A$5:$A$44,$G$5:$G$44))))</f>
        <v>1213</v>
      </c>
      <c r="AU36" s="180">
        <f>IF(B36=0,0,IF(B36="BRIVS",0,(LOOKUP(AC36,$A$5:$A$44,$G$5:$G$44))))</f>
        <v>1332</v>
      </c>
      <c r="AV36" s="157">
        <f>IF(B36=0,0,IF(B36="BRIVS",0,(LOOKUP(AE36,$A$5:$A$44,$G$5:$G$44))))</f>
        <v>1198</v>
      </c>
      <c r="AW36" s="180">
        <f>IF(B36=0,0,IF(B36="BRIVS",0,(LOOKUP(AG36,$A$5:$A$44,$G$5:$G$44))))</f>
        <v>1280</v>
      </c>
      <c r="AX36" s="180">
        <f>IF(B36=0,0,IF(B36="BRIVS",0,(LOOKUP(AI36,$A$5:$A$44,$G$5:$G$44))))</f>
        <v>1406</v>
      </c>
      <c r="AY36" s="90"/>
      <c r="AZ36" s="181">
        <f>IF(O36="X",0,(LOOKUP($O36,$A$5:$A$45,$J$5:$J$45)))</f>
        <v>12</v>
      </c>
      <c r="BA36" s="182">
        <f>IF(Q36="X",0,(LOOKUP($Q36,$A$5:$A$45,$J$5:$J$45)))</f>
        <v>10</v>
      </c>
      <c r="BB36" s="182">
        <f>IF(S36="X",0,(LOOKUP($S36,$A$5:$A$45,$J$5:$J$45)))</f>
        <v>4</v>
      </c>
      <c r="BC36" s="155">
        <f>IF(U36="X",0,(LOOKUP($U36,$A$5:$A$45,$J$5:$J$45)))</f>
        <v>6</v>
      </c>
      <c r="BD36" s="182">
        <f>IF(W36="X",0,(LOOKUP($W36,$A$5:$A$45,$J$5:$J$45)))</f>
        <v>4</v>
      </c>
      <c r="BE36" s="182">
        <f>IF(Y36="X",0,(LOOKUP($Y36,$A$5:$A$45,$J$5:$J$45)))</f>
        <v>8</v>
      </c>
      <c r="BF36" s="182">
        <f>IF(AA36="X",0,(LOOKUP($AA36,$A$5:$A$45,$J$5:$J$45)))</f>
        <v>10</v>
      </c>
      <c r="BG36" s="182">
        <f>IF(AC36="X",0,(LOOKUP($AC36,$A$5:$A$45,$J$5:$J$45)))</f>
        <v>12</v>
      </c>
      <c r="BH36" s="182">
        <f>IF(AE36="X",0,(LOOKUP($AE36,$A$5:$A$45,$J$5:$J$45)))</f>
        <v>10</v>
      </c>
      <c r="BI36" s="182">
        <f>IF(AG36="X",0,(LOOKUP($AG36,$A$5:$A$45,$J$5:$J$45)))</f>
        <v>12</v>
      </c>
      <c r="BJ36" s="182">
        <f>IF(AI36="X",0,(LOOKUP($AI36,$A$5:$A$45,$J$5:$J$45)))</f>
        <v>14</v>
      </c>
      <c r="BK36" s="156">
        <f t="shared" si="5"/>
        <v>102</v>
      </c>
      <c r="BL36" s="157">
        <f t="shared" si="6"/>
        <v>4</v>
      </c>
      <c r="BM36" s="157">
        <f t="shared" si="7"/>
        <v>14</v>
      </c>
      <c r="BN36" s="158">
        <f t="shared" si="8"/>
        <v>98</v>
      </c>
      <c r="BO36" s="101"/>
    </row>
    <row r="37" spans="1:67" ht="13.8" x14ac:dyDescent="0.25">
      <c r="A37" s="159">
        <v>33</v>
      </c>
      <c r="B37" s="160" t="s">
        <v>42</v>
      </c>
      <c r="C37" s="183" t="s">
        <v>7</v>
      </c>
      <c r="D37" s="215"/>
      <c r="E37" s="163">
        <f t="shared" si="2"/>
        <v>1179.08</v>
      </c>
      <c r="F37" s="164">
        <f>IF(K37=0,0,IF(G37+(IF(H37&gt;-150,(IF(H37&gt;=150,IF(J37&gt;=$AT$1,0,SUM(IF(MAX(O37:AJ37)=99,J37-2,J37)-K37*2*(15+50)%)*10),SUM(IF(MAX(O37:AJ37)=99,J37-2,J37)-K37*2*(H37/10+50)%)*10)),(IF(H37&lt;-150,IF((IF(MAX(O37:AJ37)=99,J37-2,J37)-K37*2*(H37/10+50)%)*10&lt;1,0,(IF(MAX(O37:AJ37)=99,J37-2,J37)-K37*2*(H37/10+50)%)*10))))),(IF(H37&gt;-150,(IF(H37&gt;150,IF(J37&gt;=$AT$1,0,SUM(IF(MAX(O37:AJ37)=99,J37-2,J37)-K37*2*(15+50)%)*10),SUM(IF(MAX(O37:AJ37)=99,J37-2,J37)-K37*2*(H37/10+50)%)*10)),(IF(H37&lt;-150,IF((IF(MAX(O37:AJ37)=99,J37-2,J37)-K37*2*(H37/10+50)%)*10&lt;1,0,(IF(MAX(O37:AJ37)=99,J37-2,J37)-K37*2*(H37/10+50)%)*10)))))))</f>
        <v>54.079999999999977</v>
      </c>
      <c r="G37" s="165">
        <v>1125</v>
      </c>
      <c r="H37" s="165">
        <f>IF(L37=0,0,G37-L37)</f>
        <v>-200.36363636363626</v>
      </c>
      <c r="I37" s="166">
        <v>13</v>
      </c>
      <c r="J37" s="167">
        <v>12</v>
      </c>
      <c r="K37" s="168">
        <v>11</v>
      </c>
      <c r="L37" s="169">
        <f t="shared" si="0"/>
        <v>1325.3636363636363</v>
      </c>
      <c r="M37" s="165">
        <f t="shared" si="3"/>
        <v>134</v>
      </c>
      <c r="N37" s="170">
        <f t="shared" si="4"/>
        <v>126</v>
      </c>
      <c r="O37" s="171">
        <v>13</v>
      </c>
      <c r="P37" s="186">
        <v>2</v>
      </c>
      <c r="Q37" s="173">
        <v>11</v>
      </c>
      <c r="R37" s="174">
        <v>2</v>
      </c>
      <c r="S37" s="175">
        <v>14</v>
      </c>
      <c r="T37" s="176">
        <v>2</v>
      </c>
      <c r="U37" s="173">
        <v>8</v>
      </c>
      <c r="V37" s="176">
        <v>2</v>
      </c>
      <c r="W37" s="175">
        <v>4</v>
      </c>
      <c r="X37" s="177">
        <v>0</v>
      </c>
      <c r="Y37" s="175">
        <v>10</v>
      </c>
      <c r="Z37" s="177">
        <v>0</v>
      </c>
      <c r="AA37" s="175">
        <v>12</v>
      </c>
      <c r="AB37" s="187">
        <v>0</v>
      </c>
      <c r="AC37" s="171">
        <v>26</v>
      </c>
      <c r="AD37" s="172">
        <v>0</v>
      </c>
      <c r="AE37" s="178">
        <v>28</v>
      </c>
      <c r="AF37" s="187">
        <v>0</v>
      </c>
      <c r="AG37" s="173">
        <v>34</v>
      </c>
      <c r="AH37" s="176">
        <v>2</v>
      </c>
      <c r="AI37" s="173">
        <v>5</v>
      </c>
      <c r="AJ37" s="176">
        <v>2</v>
      </c>
      <c r="AK37" s="148"/>
      <c r="AL37" s="149">
        <f t="shared" si="1"/>
        <v>12</v>
      </c>
      <c r="AM37" s="148"/>
      <c r="AN37" s="179">
        <f>IF(B37=0,0,IF(B37="BRIVS",0,(LOOKUP(O37,$A$5:$A$44,$G$5:$G$44))))</f>
        <v>1336</v>
      </c>
      <c r="AO37" s="157">
        <f>IF(B37=0,0,IF(B37="BRIVS",0,(LOOKUP(Q37,$A$5:$A$44,$G$5:$G$44))))</f>
        <v>1348</v>
      </c>
      <c r="AP37" s="180">
        <f>IF(B37=0,0,IF(B37="BRIVS",0,(LOOKUP(S37,$A$5:$A$44,$G$5:$G$44))))</f>
        <v>1332</v>
      </c>
      <c r="AQ37" s="157">
        <f>IF(B37=0,0,IF(B37="BRIVS",0,(LOOKUP(U37,$A$5:$A$44,$G$5:$G$44))))</f>
        <v>1406</v>
      </c>
      <c r="AR37" s="180">
        <f>IF(B37=0,0,IF(B37="BRIVS",0,(LOOKUP(W37,$A$5:$A$44,$G$5:$G$44))))</f>
        <v>1481</v>
      </c>
      <c r="AS37" s="180">
        <f>IF(B37=0,0,IF(B37="BRIVS",0,(LOOKUP(Y37,$A$5:$A$44,$G$5:$G$44))))</f>
        <v>1348</v>
      </c>
      <c r="AT37" s="180">
        <f>IF(B37=0,0,IF(B37="BRIVS",0,(LOOKUP(AA37,$A$5:$A$44,$G$5:$G$44))))</f>
        <v>1348</v>
      </c>
      <c r="AU37" s="180">
        <f>IF(B37=0,0,IF(B37="BRIVS",0,(LOOKUP(AC37,$A$5:$A$44,$G$5:$G$44))))</f>
        <v>1212</v>
      </c>
      <c r="AV37" s="157">
        <f>IF(B37=0,0,IF(B37="BRIVS",0,(LOOKUP(AE37,$A$5:$A$44,$G$5:$G$44))))</f>
        <v>1199</v>
      </c>
      <c r="AW37" s="180">
        <f>IF(B37=0,0,IF(B37="BRIVS",0,(LOOKUP(AG37,$A$5:$A$44,$G$5:$G$44))))</f>
        <v>1116</v>
      </c>
      <c r="AX37" s="180">
        <f>IF(B37=0,0,IF(B37="BRIVS",0,(LOOKUP(AI37,$A$5:$A$44,$G$5:$G$44))))</f>
        <v>1453</v>
      </c>
      <c r="AY37" s="90"/>
      <c r="AZ37" s="181">
        <f>IF(O37="X",0,(LOOKUP($O37,$A$5:$A$45,$J$5:$J$45)))</f>
        <v>14</v>
      </c>
      <c r="BA37" s="182">
        <f>IF(Q37="X",0,(LOOKUP($Q37,$A$5:$A$45,$J$5:$J$45)))</f>
        <v>10</v>
      </c>
      <c r="BB37" s="182">
        <f>IF(S37="X",0,(LOOKUP($S37,$A$5:$A$45,$J$5:$J$45)))</f>
        <v>12</v>
      </c>
      <c r="BC37" s="155">
        <f>IF(U37="X",0,(LOOKUP($U37,$A$5:$A$45,$J$5:$J$45)))</f>
        <v>14</v>
      </c>
      <c r="BD37" s="182">
        <f>IF(W37="X",0,(LOOKUP($W37,$A$5:$A$45,$J$5:$J$45)))</f>
        <v>18</v>
      </c>
      <c r="BE37" s="182">
        <f>IF(Y37="X",0,(LOOKUP($Y37,$A$5:$A$45,$J$5:$J$45)))</f>
        <v>12</v>
      </c>
      <c r="BF37" s="182">
        <f>IF(AA37="X",0,(LOOKUP($AA37,$A$5:$A$45,$J$5:$J$45)))</f>
        <v>12</v>
      </c>
      <c r="BG37" s="182">
        <f>IF(AC37="X",0,(LOOKUP($AC37,$A$5:$A$45,$J$5:$J$45)))</f>
        <v>14</v>
      </c>
      <c r="BH37" s="182">
        <f>IF(AE37="X",0,(LOOKUP($AE37,$A$5:$A$45,$J$5:$J$45)))</f>
        <v>10</v>
      </c>
      <c r="BI37" s="182">
        <f>IF(AG37="X",0,(LOOKUP($AG37,$A$5:$A$45,$J$5:$J$45)))</f>
        <v>8</v>
      </c>
      <c r="BJ37" s="182">
        <f>IF(AI37="X",0,(LOOKUP($AI37,$A$5:$A$45,$J$5:$J$45)))</f>
        <v>10</v>
      </c>
      <c r="BK37" s="156">
        <f t="shared" si="5"/>
        <v>134</v>
      </c>
      <c r="BL37" s="157">
        <f t="shared" si="6"/>
        <v>8</v>
      </c>
      <c r="BM37" s="157">
        <f t="shared" si="7"/>
        <v>18</v>
      </c>
      <c r="BN37" s="158">
        <f t="shared" si="8"/>
        <v>126</v>
      </c>
      <c r="BO37" s="101"/>
    </row>
    <row r="38" spans="1:67" ht="13.8" x14ac:dyDescent="0.25">
      <c r="A38" s="159">
        <v>34</v>
      </c>
      <c r="B38" s="160" t="s">
        <v>46</v>
      </c>
      <c r="C38" s="183" t="s">
        <v>9</v>
      </c>
      <c r="D38" s="215"/>
      <c r="E38" s="163">
        <f t="shared" si="2"/>
        <v>1106.4000000000001</v>
      </c>
      <c r="F38" s="164">
        <f>IF(K38=0,0,IF(G38+(IF(H38&gt;-150,(IF(H38&gt;=150,IF(J38&gt;=$AT$1,0,SUM(IF(MAX(O38:AJ38)=99,J38-2,J38)-K38*2*(15+50)%)*10),SUM(IF(MAX(O38:AJ38)=99,J38-2,J38)-K38*2*(H38/10+50)%)*10)),(IF(H38&lt;-150,IF((IF(MAX(O38:AJ38)=99,J38-2,J38)-K38*2*(H38/10+50)%)*10&lt;1,0,(IF(MAX(O38:AJ38)=99,J38-2,J38)-K38*2*(H38/10+50)%)*10))))),(IF(H38&gt;-150,(IF(H38&gt;150,IF(J38&gt;=$AT$1,0,SUM(IF(MAX(O38:AJ38)=99,J38-2,J38)-K38*2*(15+50)%)*10),SUM(IF(MAX(O38:AJ38)=99,J38-2,J38)-K38*2*(H38/10+50)%)*10)),(IF(H38&lt;-150,IF((IF(MAX(O38:AJ38)=99,J38-2,J38)-K38*2*(H38/10+50)%)*10&lt;1,0,(IF(MAX(O38:AJ38)=99,J38-2,J38)-K38*2*(H38/10+50)%)*10)))))))</f>
        <v>-9.6000000000000085</v>
      </c>
      <c r="G38" s="165">
        <v>1116</v>
      </c>
      <c r="H38" s="165">
        <f>IF(L38=0,0,G38-L38)</f>
        <v>-92.727272727272748</v>
      </c>
      <c r="I38" s="166">
        <v>32</v>
      </c>
      <c r="J38" s="167">
        <v>8</v>
      </c>
      <c r="K38" s="168">
        <v>11</v>
      </c>
      <c r="L38" s="169">
        <f t="shared" si="0"/>
        <v>1208.7272727272727</v>
      </c>
      <c r="M38" s="165">
        <f t="shared" si="3"/>
        <v>110</v>
      </c>
      <c r="N38" s="170">
        <f t="shared" si="4"/>
        <v>106</v>
      </c>
      <c r="O38" s="171">
        <v>14</v>
      </c>
      <c r="P38" s="172">
        <v>0</v>
      </c>
      <c r="Q38" s="173">
        <v>21</v>
      </c>
      <c r="R38" s="187">
        <v>0</v>
      </c>
      <c r="S38" s="175">
        <v>39</v>
      </c>
      <c r="T38" s="176">
        <v>2</v>
      </c>
      <c r="U38" s="173">
        <v>10</v>
      </c>
      <c r="V38" s="177">
        <v>0</v>
      </c>
      <c r="W38" s="175">
        <v>36</v>
      </c>
      <c r="X38" s="176">
        <v>2</v>
      </c>
      <c r="Y38" s="175">
        <v>25</v>
      </c>
      <c r="Z38" s="176">
        <v>2</v>
      </c>
      <c r="AA38" s="175">
        <v>15</v>
      </c>
      <c r="AB38" s="187">
        <v>0</v>
      </c>
      <c r="AC38" s="171">
        <v>31</v>
      </c>
      <c r="AD38" s="172">
        <v>0</v>
      </c>
      <c r="AE38" s="178">
        <v>27</v>
      </c>
      <c r="AF38" s="174">
        <v>2</v>
      </c>
      <c r="AG38" s="173">
        <v>33</v>
      </c>
      <c r="AH38" s="177">
        <v>0</v>
      </c>
      <c r="AI38" s="173">
        <v>16</v>
      </c>
      <c r="AJ38" s="177">
        <v>0</v>
      </c>
      <c r="AK38" s="148"/>
      <c r="AL38" s="149">
        <f t="shared" si="1"/>
        <v>8</v>
      </c>
      <c r="AM38" s="148"/>
      <c r="AN38" s="179">
        <f>IF(B38=0,0,IF(B38="BRIVS",0,(LOOKUP(O38,$A$5:$A$44,$G$5:$G$44))))</f>
        <v>1332</v>
      </c>
      <c r="AO38" s="157">
        <f>IF(B38=0,0,IF(B38="BRIVS",0,(LOOKUP(Q38,$A$5:$A$44,$G$5:$G$44))))</f>
        <v>1228</v>
      </c>
      <c r="AP38" s="180">
        <f>IF(B38=0,0,IF(B38="BRIVS",0,(LOOKUP(S38,$A$5:$A$44,$G$5:$G$44))))</f>
        <v>1000</v>
      </c>
      <c r="AQ38" s="157">
        <f>IF(B38=0,0,IF(B38="BRIVS",0,(LOOKUP(U38,$A$5:$A$44,$G$5:$G$44))))</f>
        <v>1348</v>
      </c>
      <c r="AR38" s="180">
        <f>IF(B38=0,0,IF(B38="BRIVS",0,(LOOKUP(W38,$A$5:$A$44,$G$5:$G$44))))</f>
        <v>1064</v>
      </c>
      <c r="AS38" s="180">
        <f>IF(B38=0,0,IF(B38="BRIVS",0,(LOOKUP(Y38,$A$5:$A$44,$G$5:$G$44))))</f>
        <v>1213</v>
      </c>
      <c r="AT38" s="180">
        <f>IF(B38=0,0,IF(B38="BRIVS",0,(LOOKUP(AA38,$A$5:$A$44,$G$5:$G$44))))</f>
        <v>1316</v>
      </c>
      <c r="AU38" s="180">
        <f>IF(B38=0,0,IF(B38="BRIVS",0,(LOOKUP(AC38,$A$5:$A$44,$G$5:$G$44))))</f>
        <v>1180</v>
      </c>
      <c r="AV38" s="157">
        <f>IF(B38=0,0,IF(B38="BRIVS",0,(LOOKUP(AE38,$A$5:$A$44,$G$5:$G$44))))</f>
        <v>1210</v>
      </c>
      <c r="AW38" s="180">
        <f>IF(B38=0,0,IF(B38="BRIVS",0,(LOOKUP(AG38,$A$5:$A$44,$G$5:$G$44))))</f>
        <v>1125</v>
      </c>
      <c r="AX38" s="180">
        <f>IF(B38=0,0,IF(B38="BRIVS",0,(LOOKUP(AI38,$A$5:$A$44,$G$5:$G$44))))</f>
        <v>1280</v>
      </c>
      <c r="AY38" s="90"/>
      <c r="AZ38" s="181">
        <f>IF(O38="X",0,(LOOKUP($O38,$A$5:$A$45,$J$5:$J$45)))</f>
        <v>12</v>
      </c>
      <c r="BA38" s="182">
        <f>IF(Q38="X",0,(LOOKUP($Q38,$A$5:$A$45,$J$5:$J$45)))</f>
        <v>12</v>
      </c>
      <c r="BB38" s="182">
        <f>IF(S38="X",0,(LOOKUP($S38,$A$5:$A$45,$J$5:$J$45)))</f>
        <v>4</v>
      </c>
      <c r="BC38" s="155">
        <f>IF(U38="X",0,(LOOKUP($U38,$A$5:$A$45,$J$5:$J$45)))</f>
        <v>12</v>
      </c>
      <c r="BD38" s="182">
        <f>IF(W38="X",0,(LOOKUP($W38,$A$5:$A$45,$J$5:$J$45)))</f>
        <v>6</v>
      </c>
      <c r="BE38" s="182">
        <f>IF(Y38="X",0,(LOOKUP($Y38,$A$5:$A$45,$J$5:$J$45)))</f>
        <v>10</v>
      </c>
      <c r="BF38" s="182">
        <f>IF(AA38="X",0,(LOOKUP($AA38,$A$5:$A$45,$J$5:$J$45)))</f>
        <v>14</v>
      </c>
      <c r="BG38" s="182">
        <f>IF(AC38="X",0,(LOOKUP($AC38,$A$5:$A$45,$J$5:$J$45)))</f>
        <v>8</v>
      </c>
      <c r="BH38" s="182">
        <f>IF(AE38="X",0,(LOOKUP($AE38,$A$5:$A$45,$J$5:$J$45)))</f>
        <v>8</v>
      </c>
      <c r="BI38" s="182">
        <f>IF(AG38="X",0,(LOOKUP($AG38,$A$5:$A$45,$J$5:$J$45)))</f>
        <v>12</v>
      </c>
      <c r="BJ38" s="182">
        <f>IF(AI38="X",0,(LOOKUP($AI38,$A$5:$A$45,$J$5:$J$45)))</f>
        <v>12</v>
      </c>
      <c r="BK38" s="156">
        <f t="shared" si="5"/>
        <v>110</v>
      </c>
      <c r="BL38" s="157">
        <f t="shared" si="6"/>
        <v>4</v>
      </c>
      <c r="BM38" s="157">
        <f t="shared" si="7"/>
        <v>14</v>
      </c>
      <c r="BN38" s="158">
        <f t="shared" si="8"/>
        <v>106</v>
      </c>
      <c r="BO38" s="101"/>
    </row>
    <row r="39" spans="1:67" ht="13.8" x14ac:dyDescent="0.25">
      <c r="A39" s="159">
        <v>35</v>
      </c>
      <c r="B39" s="160" t="s">
        <v>110</v>
      </c>
      <c r="C39" s="183" t="s">
        <v>185</v>
      </c>
      <c r="D39" s="215"/>
      <c r="E39" s="163">
        <f t="shared" si="2"/>
        <v>1078.24</v>
      </c>
      <c r="F39" s="164">
        <f>IF(K39=0,0,IF(G39+(IF(H39&gt;-150,(IF(H39&gt;=150,IF(J39&gt;=$AT$1,0,SUM(IF(MAX(O39:AJ39)=99,J39-2,J39)-K39*2*(15+50)%)*10),SUM(IF(MAX(O39:AJ39)=99,J39-2,J39)-K39*2*(H39/10+50)%)*10)),(IF(H39&lt;-150,IF((IF(MAX(O39:AJ39)=99,J39-2,J39)-K39*2*(H39/10+50)%)*10&lt;1,0,(IF(MAX(O39:AJ39)=99,J39-2,J39)-K39*2*(H39/10+50)%)*10))))),(IF(H39&gt;-150,(IF(H39&gt;150,IF(J39&gt;=$AT$1,0,SUM(IF(MAX(O39:AJ39)=99,J39-2,J39)-K39*2*(15+50)%)*10),SUM(IF(MAX(O39:AJ39)=99,J39-2,J39)-K39*2*(H39/10+50)%)*10)),(IF(H39&lt;-150,IF((IF(MAX(O39:AJ39)=99,J39-2,J39)-K39*2*(H39/10+50)%)*10&lt;1,0,(IF(MAX(O39:AJ39)=99,J39-2,J39)-K39*2*(H39/10+50)%)*10)))))))</f>
        <v>-11.759999999999984</v>
      </c>
      <c r="G39" s="165">
        <v>1090</v>
      </c>
      <c r="H39" s="165">
        <f>IF(L39=0,0,G39-L39)</f>
        <v>-82.909090909090992</v>
      </c>
      <c r="I39" s="166">
        <v>35</v>
      </c>
      <c r="J39" s="167">
        <v>8</v>
      </c>
      <c r="K39" s="168">
        <v>11</v>
      </c>
      <c r="L39" s="169">
        <f t="shared" si="0"/>
        <v>1172.909090909091</v>
      </c>
      <c r="M39" s="165">
        <f t="shared" si="3"/>
        <v>94</v>
      </c>
      <c r="N39" s="170">
        <f t="shared" si="4"/>
        <v>90</v>
      </c>
      <c r="O39" s="171">
        <v>15</v>
      </c>
      <c r="P39" s="172">
        <v>0</v>
      </c>
      <c r="Q39" s="173">
        <v>24</v>
      </c>
      <c r="R39" s="187">
        <v>0</v>
      </c>
      <c r="S39" s="175">
        <v>28</v>
      </c>
      <c r="T39" s="176">
        <v>2</v>
      </c>
      <c r="U39" s="173">
        <v>5</v>
      </c>
      <c r="V39" s="177">
        <v>0</v>
      </c>
      <c r="W39" s="175">
        <v>22</v>
      </c>
      <c r="X39" s="177">
        <v>0</v>
      </c>
      <c r="Y39" s="175">
        <v>32</v>
      </c>
      <c r="Z39" s="177">
        <v>0</v>
      </c>
      <c r="AA39" s="175">
        <v>39</v>
      </c>
      <c r="AB39" s="187">
        <v>0</v>
      </c>
      <c r="AC39" s="171">
        <v>36</v>
      </c>
      <c r="AD39" s="186">
        <v>2</v>
      </c>
      <c r="AE39" s="178">
        <v>25</v>
      </c>
      <c r="AF39" s="187">
        <v>0</v>
      </c>
      <c r="AG39" s="173">
        <v>37</v>
      </c>
      <c r="AH39" s="176">
        <v>2</v>
      </c>
      <c r="AI39" s="173">
        <v>40</v>
      </c>
      <c r="AJ39" s="176">
        <v>2</v>
      </c>
      <c r="AK39" s="148"/>
      <c r="AL39" s="149">
        <f t="shared" si="1"/>
        <v>8</v>
      </c>
      <c r="AM39" s="148"/>
      <c r="AN39" s="179">
        <f>IF(B39=0,0,IF(B39="BRIVS",0,(LOOKUP(O39,$A$5:$A$44,$G$5:$G$44))))</f>
        <v>1316</v>
      </c>
      <c r="AO39" s="157">
        <f>IF(B39=0,0,IF(B39="BRIVS",0,(LOOKUP(Q39,$A$5:$A$44,$G$5:$G$44))))</f>
        <v>1215</v>
      </c>
      <c r="AP39" s="180">
        <f>IF(B39=0,0,IF(B39="BRIVS",0,(LOOKUP(S39,$A$5:$A$44,$G$5:$G$44))))</f>
        <v>1199</v>
      </c>
      <c r="AQ39" s="157">
        <f>IF(B39=0,0,IF(B39="BRIVS",0,(LOOKUP(U39,$A$5:$A$44,$G$5:$G$44))))</f>
        <v>1453</v>
      </c>
      <c r="AR39" s="180">
        <f>IF(B39=0,0,IF(B39="BRIVS",0,(LOOKUP(W39,$A$5:$A$44,$G$5:$G$44))))</f>
        <v>1224</v>
      </c>
      <c r="AS39" s="180">
        <f>IF(B39=0,0,IF(B39="BRIVS",0,(LOOKUP(Y39,$A$5:$A$44,$G$5:$G$44))))</f>
        <v>1158</v>
      </c>
      <c r="AT39" s="180">
        <f>IF(B39=0,0,IF(B39="BRIVS",0,(LOOKUP(AA39,$A$5:$A$44,$G$5:$G$44))))</f>
        <v>1000</v>
      </c>
      <c r="AU39" s="180">
        <f>IF(B39=0,0,IF(B39="BRIVS",0,(LOOKUP(AC39,$A$5:$A$44,$G$5:$G$44))))</f>
        <v>1064</v>
      </c>
      <c r="AV39" s="157">
        <f>IF(B39=0,0,IF(B39="BRIVS",0,(LOOKUP(AE39,$A$5:$A$44,$G$5:$G$44))))</f>
        <v>1213</v>
      </c>
      <c r="AW39" s="180">
        <f>IF(B39=0,0,IF(B39="BRIVS",0,(LOOKUP(AG39,$A$5:$A$44,$G$5:$G$44))))</f>
        <v>1060</v>
      </c>
      <c r="AX39" s="180">
        <f>IF(B39=0,0,IF(B39="BRIVS",0,(LOOKUP(AI39,$A$5:$A$44,$G$5:$G$44))))</f>
        <v>1000</v>
      </c>
      <c r="AY39" s="90"/>
      <c r="AZ39" s="181">
        <f>IF(O39="X",0,(LOOKUP($O39,$A$5:$A$45,$J$5:$J$45)))</f>
        <v>14</v>
      </c>
      <c r="BA39" s="182">
        <f>IF(Q39="X",0,(LOOKUP($Q39,$A$5:$A$45,$J$5:$J$45)))</f>
        <v>10</v>
      </c>
      <c r="BB39" s="182">
        <f>IF(S39="X",0,(LOOKUP($S39,$A$5:$A$45,$J$5:$J$45)))</f>
        <v>10</v>
      </c>
      <c r="BC39" s="155">
        <f>IF(U39="X",0,(LOOKUP($U39,$A$5:$A$45,$J$5:$J$45)))</f>
        <v>10</v>
      </c>
      <c r="BD39" s="182">
        <f>IF(W39="X",0,(LOOKUP($W39,$A$5:$A$45,$J$5:$J$45)))</f>
        <v>8</v>
      </c>
      <c r="BE39" s="182">
        <f>IF(Y39="X",0,(LOOKUP($Y39,$A$5:$A$45,$J$5:$J$45)))</f>
        <v>12</v>
      </c>
      <c r="BF39" s="182">
        <f>IF(AA39="X",0,(LOOKUP($AA39,$A$5:$A$45,$J$5:$J$45)))</f>
        <v>4</v>
      </c>
      <c r="BG39" s="182">
        <f>IF(AC39="X",0,(LOOKUP($AC39,$A$5:$A$45,$J$5:$J$45)))</f>
        <v>6</v>
      </c>
      <c r="BH39" s="182">
        <f>IF(AE39="X",0,(LOOKUP($AE39,$A$5:$A$45,$J$5:$J$45)))</f>
        <v>10</v>
      </c>
      <c r="BI39" s="182">
        <f>IF(AG39="X",0,(LOOKUP($AG39,$A$5:$A$45,$J$5:$J$45)))</f>
        <v>6</v>
      </c>
      <c r="BJ39" s="182">
        <f>IF(AI39="X",0,(LOOKUP($AI39,$A$5:$A$45,$J$5:$J$45)))</f>
        <v>4</v>
      </c>
      <c r="BK39" s="156">
        <f t="shared" si="5"/>
        <v>94</v>
      </c>
      <c r="BL39" s="157">
        <f t="shared" si="6"/>
        <v>4</v>
      </c>
      <c r="BM39" s="157">
        <f t="shared" si="7"/>
        <v>14</v>
      </c>
      <c r="BN39" s="158">
        <f t="shared" si="8"/>
        <v>90</v>
      </c>
      <c r="BO39" s="101"/>
    </row>
    <row r="40" spans="1:67" ht="13.8" x14ac:dyDescent="0.25">
      <c r="A40" s="159">
        <v>36</v>
      </c>
      <c r="B40" s="160" t="s">
        <v>111</v>
      </c>
      <c r="C40" s="183" t="s">
        <v>34</v>
      </c>
      <c r="D40" s="215"/>
      <c r="E40" s="163">
        <f t="shared" si="2"/>
        <v>1032.5</v>
      </c>
      <c r="F40" s="164">
        <f>IF(K40=0,0,IF(G40+(IF(H40&gt;-150,(IF(H40&gt;=150,IF(J40&gt;=$AT$1,0,SUM(IF(MAX(O40:AJ40)=99,J40-2,J40)-K40*2*(15+50)%)*10),SUM(IF(MAX(O40:AJ40)=99,J40-2,J40)-K40*2*(H40/10+50)%)*10)),(IF(H40&lt;-150,IF((IF(MAX(O40:AJ40)=99,J40-2,J40)-K40*2*(H40/10+50)%)*10&lt;1,0,(IF(MAX(O40:AJ40)=99,J40-2,J40)-K40*2*(H40/10+50)%)*10))))),(IF(H40&gt;-150,(IF(H40&gt;150,IF(J40&gt;=$AT$1,0,SUM(IF(MAX(O40:AJ40)=99,J40-2,J40)-K40*2*(15+50)%)*10),SUM(IF(MAX(O40:AJ40)=99,J40-2,J40)-K40*2*(H40/10+50)%)*10)),(IF(H40&lt;-150,IF((IF(MAX(O40:AJ40)=99,J40-2,J40)-K40*2*(H40/10+50)%)*10&lt;1,0,(IF(MAX(O40:AJ40)=99,J40-2,J40)-K40*2*(H40/10+50)%)*10)))))))</f>
        <v>-31.500000000000021</v>
      </c>
      <c r="G40" s="165">
        <v>1064</v>
      </c>
      <c r="H40" s="165">
        <f>IF(L40=0,0,G40-L40)</f>
        <v>-84.090909090909008</v>
      </c>
      <c r="I40" s="166">
        <v>38</v>
      </c>
      <c r="J40" s="167">
        <v>6</v>
      </c>
      <c r="K40" s="168">
        <v>11</v>
      </c>
      <c r="L40" s="169">
        <f t="shared" si="0"/>
        <v>1148.090909090909</v>
      </c>
      <c r="M40" s="165">
        <f t="shared" si="3"/>
        <v>96</v>
      </c>
      <c r="N40" s="170">
        <f t="shared" si="4"/>
        <v>92</v>
      </c>
      <c r="O40" s="171">
        <v>16</v>
      </c>
      <c r="P40" s="172">
        <v>0</v>
      </c>
      <c r="Q40" s="173">
        <v>23</v>
      </c>
      <c r="R40" s="187">
        <v>0</v>
      </c>
      <c r="S40" s="175">
        <v>30</v>
      </c>
      <c r="T40" s="177">
        <v>0</v>
      </c>
      <c r="U40" s="173">
        <v>22</v>
      </c>
      <c r="V40" s="176">
        <v>2</v>
      </c>
      <c r="W40" s="175">
        <v>34</v>
      </c>
      <c r="X40" s="177">
        <v>0</v>
      </c>
      <c r="Y40" s="175">
        <v>40</v>
      </c>
      <c r="Z40" s="177">
        <v>0</v>
      </c>
      <c r="AA40" s="175">
        <v>17</v>
      </c>
      <c r="AB40" s="187">
        <v>0</v>
      </c>
      <c r="AC40" s="171">
        <v>35</v>
      </c>
      <c r="AD40" s="172">
        <v>0</v>
      </c>
      <c r="AE40" s="178">
        <v>39</v>
      </c>
      <c r="AF40" s="174">
        <v>2</v>
      </c>
      <c r="AG40" s="173">
        <v>25</v>
      </c>
      <c r="AH40" s="177">
        <v>0</v>
      </c>
      <c r="AI40" s="173">
        <v>38</v>
      </c>
      <c r="AJ40" s="176">
        <v>2</v>
      </c>
      <c r="AK40" s="148"/>
      <c r="AL40" s="149">
        <f t="shared" si="1"/>
        <v>6</v>
      </c>
      <c r="AM40" s="148"/>
      <c r="AN40" s="179">
        <f>IF(B40=0,0,IF(B40="BRIVS",0,(LOOKUP(O40,$A$5:$A$44,$G$5:$G$44))))</f>
        <v>1280</v>
      </c>
      <c r="AO40" s="157">
        <f>IF(B40=0,0,IF(B40="BRIVS",0,(LOOKUP(Q40,$A$5:$A$44,$G$5:$G$44))))</f>
        <v>1216</v>
      </c>
      <c r="AP40" s="180">
        <f>IF(B40=0,0,IF(B40="BRIVS",0,(LOOKUP(S40,$A$5:$A$44,$G$5:$G$44))))</f>
        <v>1196</v>
      </c>
      <c r="AQ40" s="157">
        <f>IF(B40=0,0,IF(B40="BRIVS",0,(LOOKUP(U40,$A$5:$A$44,$G$5:$G$44))))</f>
        <v>1224</v>
      </c>
      <c r="AR40" s="180">
        <f>IF(B40=0,0,IF(B40="BRIVS",0,(LOOKUP(W40,$A$5:$A$44,$G$5:$G$44))))</f>
        <v>1116</v>
      </c>
      <c r="AS40" s="180">
        <f>IF(B40=0,0,IF(B40="BRIVS",0,(LOOKUP(Y40,$A$5:$A$44,$G$5:$G$44))))</f>
        <v>1000</v>
      </c>
      <c r="AT40" s="180">
        <f>IF(B40=0,0,IF(B40="BRIVS",0,(LOOKUP(AA40,$A$5:$A$44,$G$5:$G$44))))</f>
        <v>1279</v>
      </c>
      <c r="AU40" s="180">
        <f>IF(B40=0,0,IF(B40="BRIVS",0,(LOOKUP(AC40,$A$5:$A$44,$G$5:$G$44))))</f>
        <v>1090</v>
      </c>
      <c r="AV40" s="157">
        <f>IF(B40=0,0,IF(B40="BRIVS",0,(LOOKUP(AE40,$A$5:$A$44,$G$5:$G$44))))</f>
        <v>1000</v>
      </c>
      <c r="AW40" s="180">
        <f>IF(B40=0,0,IF(B40="BRIVS",0,(LOOKUP(AG40,$A$5:$A$44,$G$5:$G$44))))</f>
        <v>1213</v>
      </c>
      <c r="AX40" s="180">
        <f>IF(B40=0,0,IF(B40="BRIVS",0,(LOOKUP(AI40,$A$5:$A$44,$G$5:$G$44))))</f>
        <v>1015</v>
      </c>
      <c r="AY40" s="90"/>
      <c r="AZ40" s="181">
        <f>IF(O40="X",0,(LOOKUP($O40,$A$5:$A$45,$J$5:$J$45)))</f>
        <v>12</v>
      </c>
      <c r="BA40" s="182">
        <f>IF(Q40="X",0,(LOOKUP($Q40,$A$5:$A$45,$J$5:$J$45)))</f>
        <v>14</v>
      </c>
      <c r="BB40" s="182">
        <f>IF(S40="X",0,(LOOKUP($S40,$A$5:$A$45,$J$5:$J$45)))</f>
        <v>12</v>
      </c>
      <c r="BC40" s="155">
        <f>IF(U40="X",0,(LOOKUP($U40,$A$5:$A$45,$J$5:$J$45)))</f>
        <v>8</v>
      </c>
      <c r="BD40" s="182">
        <f>IF(W40="X",0,(LOOKUP($W40,$A$5:$A$45,$J$5:$J$45)))</f>
        <v>8</v>
      </c>
      <c r="BE40" s="182">
        <f>IF(Y40="X",0,(LOOKUP($Y40,$A$5:$A$45,$J$5:$J$45)))</f>
        <v>4</v>
      </c>
      <c r="BF40" s="182">
        <f>IF(AA40="X",0,(LOOKUP($AA40,$A$5:$A$45,$J$5:$J$45)))</f>
        <v>10</v>
      </c>
      <c r="BG40" s="182">
        <f>IF(AC40="X",0,(LOOKUP($AC40,$A$5:$A$45,$J$5:$J$45)))</f>
        <v>8</v>
      </c>
      <c r="BH40" s="182">
        <f>IF(AE40="X",0,(LOOKUP($AE40,$A$5:$A$45,$J$5:$J$45)))</f>
        <v>4</v>
      </c>
      <c r="BI40" s="182">
        <f>IF(AG40="X",0,(LOOKUP($AG40,$A$5:$A$45,$J$5:$J$45)))</f>
        <v>10</v>
      </c>
      <c r="BJ40" s="182">
        <f>IF(AI40="X",0,(LOOKUP($AI40,$A$5:$A$45,$J$5:$J$45)))</f>
        <v>6</v>
      </c>
      <c r="BK40" s="156">
        <f t="shared" si="5"/>
        <v>96</v>
      </c>
      <c r="BL40" s="157">
        <f t="shared" si="6"/>
        <v>4</v>
      </c>
      <c r="BM40" s="157">
        <f t="shared" si="7"/>
        <v>14</v>
      </c>
      <c r="BN40" s="158">
        <f t="shared" si="8"/>
        <v>92</v>
      </c>
      <c r="BO40" s="101"/>
    </row>
    <row r="41" spans="1:67" ht="13.8" x14ac:dyDescent="0.25">
      <c r="A41" s="159">
        <v>37</v>
      </c>
      <c r="B41" s="160" t="s">
        <v>179</v>
      </c>
      <c r="C41" s="183" t="s">
        <v>185</v>
      </c>
      <c r="D41" s="215"/>
      <c r="E41" s="163">
        <f t="shared" si="2"/>
        <v>1060</v>
      </c>
      <c r="F41" s="164">
        <f>IF(K41=0,0,IF(G41+(IF(H41&gt;-150,(IF(H41&gt;=150,IF(J41&gt;=$AT$1,0,SUM(IF(MAX(O41:AJ41)=99,J41-2,J41)-K41*2*(15+50)%)*10),SUM(IF(MAX(O41:AJ41)=99,J41-2,J41)-K41*2*(H41/10+50)%)*10)),(IF(H41&lt;-150,IF((IF(MAX(O41:AJ41)=99,J41-2,J41)-K41*2*(H41/10+50)%)*10&lt;1,0,(IF(MAX(O41:AJ41)=99,J41-2,J41)-K41*2*(H41/10+50)%)*10))))),(IF(H41&gt;-150,(IF(H41&gt;150,IF(J41&gt;=$AT$1,0,SUM(IF(MAX(O41:AJ41)=99,J41-2,J41)-K41*2*(15+50)%)*10),SUM(IF(MAX(O41:AJ41)=99,J41-2,J41)-K41*2*(H41/10+50)%)*10)),(IF(H41&lt;-150,IF((IF(MAX(O41:AJ41)=99,J41-2,J41)-K41*2*(H41/10+50)%)*10&lt;1,0,(IF(MAX(O41:AJ41)=99,J41-2,J41)-K41*2*(H41/10+50)%)*10)))))))</f>
        <v>0</v>
      </c>
      <c r="G41" s="165">
        <v>1060</v>
      </c>
      <c r="H41" s="165">
        <f>IF(L41=0,0,G41-L41)</f>
        <v>-208.4545454545455</v>
      </c>
      <c r="I41" s="166">
        <v>36</v>
      </c>
      <c r="J41" s="167">
        <v>6</v>
      </c>
      <c r="K41" s="168">
        <v>11</v>
      </c>
      <c r="L41" s="169">
        <f t="shared" si="0"/>
        <v>1268.4545454545455</v>
      </c>
      <c r="M41" s="165">
        <f t="shared" si="3"/>
        <v>110</v>
      </c>
      <c r="N41" s="170">
        <f t="shared" si="4"/>
        <v>106</v>
      </c>
      <c r="O41" s="171">
        <v>17</v>
      </c>
      <c r="P41" s="186">
        <v>2</v>
      </c>
      <c r="Q41" s="173">
        <v>12</v>
      </c>
      <c r="R41" s="187">
        <v>0</v>
      </c>
      <c r="S41" s="175">
        <v>15</v>
      </c>
      <c r="T41" s="177">
        <v>0</v>
      </c>
      <c r="U41" s="173">
        <v>40</v>
      </c>
      <c r="V41" s="176">
        <v>2</v>
      </c>
      <c r="W41" s="175">
        <v>6</v>
      </c>
      <c r="X41" s="177">
        <v>0</v>
      </c>
      <c r="Y41" s="175">
        <v>3</v>
      </c>
      <c r="Z41" s="177">
        <v>0</v>
      </c>
      <c r="AA41" s="175">
        <v>24</v>
      </c>
      <c r="AB41" s="187">
        <v>0</v>
      </c>
      <c r="AC41" s="171">
        <v>38</v>
      </c>
      <c r="AD41" s="186">
        <v>2</v>
      </c>
      <c r="AE41" s="178">
        <v>2</v>
      </c>
      <c r="AF41" s="187">
        <v>0</v>
      </c>
      <c r="AG41" s="173">
        <v>35</v>
      </c>
      <c r="AH41" s="177">
        <v>0</v>
      </c>
      <c r="AI41" s="173">
        <v>29</v>
      </c>
      <c r="AJ41" s="177">
        <v>0</v>
      </c>
      <c r="AK41" s="148"/>
      <c r="AL41" s="149">
        <f t="shared" si="1"/>
        <v>6</v>
      </c>
      <c r="AM41" s="148"/>
      <c r="AN41" s="179">
        <f>IF(B41=0,0,IF(B41="BRIVS",0,(LOOKUP(O41,$A$5:$A$44,$G$5:$G$44))))</f>
        <v>1279</v>
      </c>
      <c r="AO41" s="157">
        <f>IF(B41=0,0,IF(B41="BRIVS",0,(LOOKUP(Q41,$A$5:$A$44,$G$5:$G$44))))</f>
        <v>1348</v>
      </c>
      <c r="AP41" s="180">
        <f>IF(B41=0,0,IF(B41="BRIVS",0,(LOOKUP(S41,$A$5:$A$44,$G$5:$G$44))))</f>
        <v>1316</v>
      </c>
      <c r="AQ41" s="157">
        <f>IF(B41=0,0,IF(B41="BRIVS",0,(LOOKUP(U41,$A$5:$A$44,$G$5:$G$44))))</f>
        <v>1000</v>
      </c>
      <c r="AR41" s="180">
        <f>IF(B41=0,0,IF(B41="BRIVS",0,(LOOKUP(W41,$A$5:$A$44,$G$5:$G$44))))</f>
        <v>1441</v>
      </c>
      <c r="AS41" s="180">
        <f>IF(B41=0,0,IF(B41="BRIVS",0,(LOOKUP(Y41,$A$5:$A$44,$G$5:$G$44))))</f>
        <v>1494</v>
      </c>
      <c r="AT41" s="180">
        <f>IF(B41=0,0,IF(B41="BRIVS",0,(LOOKUP(AA41,$A$5:$A$44,$G$5:$G$44))))</f>
        <v>1215</v>
      </c>
      <c r="AU41" s="180">
        <f>IF(B41=0,0,IF(B41="BRIVS",0,(LOOKUP(AC41,$A$5:$A$44,$G$5:$G$44))))</f>
        <v>1015</v>
      </c>
      <c r="AV41" s="157">
        <f>IF(B41=0,0,IF(B41="BRIVS",0,(LOOKUP(AE41,$A$5:$A$44,$G$5:$G$44))))</f>
        <v>1557</v>
      </c>
      <c r="AW41" s="180">
        <f>IF(B41=0,0,IF(B41="BRIVS",0,(LOOKUP(AG41,$A$5:$A$44,$G$5:$G$44))))</f>
        <v>1090</v>
      </c>
      <c r="AX41" s="180">
        <f>IF(B41=0,0,IF(B41="BRIVS",0,(LOOKUP(AI41,$A$5:$A$44,$G$5:$G$44))))</f>
        <v>1198</v>
      </c>
      <c r="AY41" s="90"/>
      <c r="AZ41" s="181">
        <f>IF(O41="X",0,(LOOKUP($O41,$A$5:$A$45,$J$5:$J$45)))</f>
        <v>10</v>
      </c>
      <c r="BA41" s="182">
        <f>IF(Q41="X",0,(LOOKUP($Q41,$A$5:$A$45,$J$5:$J$45)))</f>
        <v>12</v>
      </c>
      <c r="BB41" s="182">
        <f>IF(S41="X",0,(LOOKUP($S41,$A$5:$A$45,$J$5:$J$45)))</f>
        <v>14</v>
      </c>
      <c r="BC41" s="155">
        <f>IF(U41="X",0,(LOOKUP($U41,$A$5:$A$45,$J$5:$J$45)))</f>
        <v>4</v>
      </c>
      <c r="BD41" s="182">
        <f>IF(W41="X",0,(LOOKUP($W41,$A$5:$A$45,$J$5:$J$45)))</f>
        <v>16</v>
      </c>
      <c r="BE41" s="182">
        <f>IF(Y41="X",0,(LOOKUP($Y41,$A$5:$A$45,$J$5:$J$45)))</f>
        <v>8</v>
      </c>
      <c r="BF41" s="182">
        <f>IF(AA41="X",0,(LOOKUP($AA41,$A$5:$A$45,$J$5:$J$45)))</f>
        <v>10</v>
      </c>
      <c r="BG41" s="182">
        <f>IF(AC41="X",0,(LOOKUP($AC41,$A$5:$A$45,$J$5:$J$45)))</f>
        <v>6</v>
      </c>
      <c r="BH41" s="182">
        <f>IF(AE41="X",0,(LOOKUP($AE41,$A$5:$A$45,$J$5:$J$45)))</f>
        <v>12</v>
      </c>
      <c r="BI41" s="182">
        <f>IF(AG41="X",0,(LOOKUP($AG41,$A$5:$A$45,$J$5:$J$45)))</f>
        <v>8</v>
      </c>
      <c r="BJ41" s="182">
        <f>IF(AI41="X",0,(LOOKUP($AI41,$A$5:$A$45,$J$5:$J$45)))</f>
        <v>10</v>
      </c>
      <c r="BK41" s="156">
        <f t="shared" si="5"/>
        <v>110</v>
      </c>
      <c r="BL41" s="157">
        <f t="shared" si="6"/>
        <v>4</v>
      </c>
      <c r="BM41" s="157">
        <f t="shared" si="7"/>
        <v>16</v>
      </c>
      <c r="BN41" s="158">
        <f t="shared" si="8"/>
        <v>106</v>
      </c>
      <c r="BO41" s="101"/>
    </row>
    <row r="42" spans="1:67" ht="13.8" x14ac:dyDescent="0.25">
      <c r="A42" s="159">
        <v>38</v>
      </c>
      <c r="B42" s="160" t="s">
        <v>139</v>
      </c>
      <c r="C42" s="183" t="s">
        <v>6</v>
      </c>
      <c r="D42" s="215"/>
      <c r="E42" s="163">
        <f t="shared" si="2"/>
        <v>1015</v>
      </c>
      <c r="F42" s="164">
        <f>IF(K42=0,0,IF(G42+(IF(H42&gt;-150,(IF(H42&gt;=150,IF(J42&gt;=$AT$1,0,SUM(IF(MAX(O42:AJ42)=99,J42-2,J42)-K42*2*(15+50)%)*10),SUM(IF(MAX(O42:AJ42)=99,J42-2,J42)-K42*2*(H42/10+50)%)*10)),(IF(H42&lt;-150,IF((IF(MAX(O42:AJ42)=99,J42-2,J42)-K42*2*(H42/10+50)%)*10&lt;1,0,(IF(MAX(O42:AJ42)=99,J42-2,J42)-K42*2*(H42/10+50)%)*10))))),(IF(H42&gt;-150,(IF(H42&gt;150,IF(J42&gt;=$AT$1,0,SUM(IF(MAX(O42:AJ42)=99,J42-2,J42)-K42*2*(15+50)%)*10),SUM(IF(MAX(O42:AJ42)=99,J42-2,J42)-K42*2*(H42/10+50)%)*10)),(IF(H42&lt;-150,IF((IF(MAX(O42:AJ42)=99,J42-2,J42)-K42*2*(H42/10+50)%)*10&lt;1,0,(IF(MAX(O42:AJ42)=99,J42-2,J42)-K42*2*(H42/10+50)%)*10)))))))</f>
        <v>0</v>
      </c>
      <c r="G42" s="165">
        <v>1015</v>
      </c>
      <c r="H42" s="165">
        <f>IF(L42=0,0,G42-L42)</f>
        <v>-184.27272727272725</v>
      </c>
      <c r="I42" s="166">
        <v>37</v>
      </c>
      <c r="J42" s="214">
        <v>6</v>
      </c>
      <c r="K42" s="168">
        <v>11</v>
      </c>
      <c r="L42" s="169">
        <f t="shared" si="0"/>
        <v>1199.2727272727273</v>
      </c>
      <c r="M42" s="165">
        <f t="shared" si="3"/>
        <v>98</v>
      </c>
      <c r="N42" s="170">
        <f t="shared" si="4"/>
        <v>94</v>
      </c>
      <c r="O42" s="171">
        <v>18</v>
      </c>
      <c r="P42" s="172">
        <v>0</v>
      </c>
      <c r="Q42" s="173">
        <v>25</v>
      </c>
      <c r="R42" s="187">
        <v>0</v>
      </c>
      <c r="S42" s="175">
        <v>31</v>
      </c>
      <c r="T42" s="177">
        <v>0</v>
      </c>
      <c r="U42" s="173">
        <v>32</v>
      </c>
      <c r="V42" s="176">
        <v>2</v>
      </c>
      <c r="W42" s="175">
        <v>29</v>
      </c>
      <c r="X42" s="177">
        <v>0</v>
      </c>
      <c r="Y42" s="175">
        <v>17</v>
      </c>
      <c r="Z42" s="176">
        <v>2</v>
      </c>
      <c r="AA42" s="175">
        <v>2</v>
      </c>
      <c r="AB42" s="187">
        <v>0</v>
      </c>
      <c r="AC42" s="171">
        <v>37</v>
      </c>
      <c r="AD42" s="172">
        <v>0</v>
      </c>
      <c r="AE42" s="178">
        <v>40</v>
      </c>
      <c r="AF42" s="174">
        <v>2</v>
      </c>
      <c r="AG42" s="173">
        <v>27</v>
      </c>
      <c r="AH42" s="177">
        <v>0</v>
      </c>
      <c r="AI42" s="173">
        <v>36</v>
      </c>
      <c r="AJ42" s="177">
        <v>0</v>
      </c>
      <c r="AK42" s="148"/>
      <c r="AL42" s="149">
        <f t="shared" si="1"/>
        <v>6</v>
      </c>
      <c r="AM42" s="148"/>
      <c r="AN42" s="179">
        <f>IF(B42=0,0,IF(B42="BRIVS",0,(LOOKUP(O42,$A$5:$A$44,$G$5:$G$44))))</f>
        <v>1273</v>
      </c>
      <c r="AO42" s="157">
        <f>IF(B42=0,0,IF(B42="BRIVS",0,(LOOKUP(Q42,$A$5:$A$44,$G$5:$G$44))))</f>
        <v>1213</v>
      </c>
      <c r="AP42" s="180">
        <f>IF(B42=0,0,IF(B42="BRIVS",0,(LOOKUP(S42,$A$5:$A$44,$G$5:$G$44))))</f>
        <v>1180</v>
      </c>
      <c r="AQ42" s="157">
        <f>IF(B42=0,0,IF(B42="BRIVS",0,(LOOKUP(U42,$A$5:$A$44,$G$5:$G$44))))</f>
        <v>1158</v>
      </c>
      <c r="AR42" s="180">
        <f>IF(B42=0,0,IF(B42="BRIVS",0,(LOOKUP(W42,$A$5:$A$44,$G$5:$G$44))))</f>
        <v>1198</v>
      </c>
      <c r="AS42" s="180">
        <f>IF(B42=0,0,IF(B42="BRIVS",0,(LOOKUP(Y42,$A$5:$A$44,$G$5:$G$44))))</f>
        <v>1279</v>
      </c>
      <c r="AT42" s="180">
        <f>IF(B42=0,0,IF(B42="BRIVS",0,(LOOKUP(AA42,$A$5:$A$44,$G$5:$G$44))))</f>
        <v>1557</v>
      </c>
      <c r="AU42" s="180">
        <f>IF(B42=0,0,IF(B42="BRIVS",0,(LOOKUP(AC42,$A$5:$A$44,$G$5:$G$44))))</f>
        <v>1060</v>
      </c>
      <c r="AV42" s="157">
        <f>IF(B42=0,0,IF(B42="BRIVS",0,(LOOKUP(AE42,$A$5:$A$44,$G$5:$G$44))))</f>
        <v>1000</v>
      </c>
      <c r="AW42" s="180">
        <f>IF(B42=0,0,IF(B42="BRIVS",0,(LOOKUP(AG42,$A$5:$A$44,$G$5:$G$44))))</f>
        <v>1210</v>
      </c>
      <c r="AX42" s="180">
        <f>IF(B42=0,0,IF(B42="BRIVS",0,(LOOKUP(AI42,$A$5:$A$44,$G$5:$G$44))))</f>
        <v>1064</v>
      </c>
      <c r="AY42" s="90"/>
      <c r="AZ42" s="181">
        <f>IF(O42="X",0,(LOOKUP($O42,$A$5:$A$45,$J$5:$J$45)))</f>
        <v>12</v>
      </c>
      <c r="BA42" s="182">
        <f>IF(Q42="X",0,(LOOKUP($Q42,$A$5:$A$45,$J$5:$J$45)))</f>
        <v>10</v>
      </c>
      <c r="BB42" s="182">
        <f>IF(S42="X",0,(LOOKUP($S42,$A$5:$A$45,$J$5:$J$45)))</f>
        <v>8</v>
      </c>
      <c r="BC42" s="155">
        <f>IF(U42="X",0,(LOOKUP($U42,$A$5:$A$45,$J$5:$J$45)))</f>
        <v>12</v>
      </c>
      <c r="BD42" s="182">
        <f>IF(W42="X",0,(LOOKUP($W42,$A$5:$A$45,$J$5:$J$45)))</f>
        <v>10</v>
      </c>
      <c r="BE42" s="182">
        <f>IF(Y42="X",0,(LOOKUP($Y42,$A$5:$A$45,$J$5:$J$45)))</f>
        <v>10</v>
      </c>
      <c r="BF42" s="182">
        <f>IF(AA42="X",0,(LOOKUP($AA42,$A$5:$A$45,$J$5:$J$45)))</f>
        <v>12</v>
      </c>
      <c r="BG42" s="182">
        <f>IF(AC42="X",0,(LOOKUP($AC42,$A$5:$A$45,$J$5:$J$45)))</f>
        <v>6</v>
      </c>
      <c r="BH42" s="182">
        <f>IF(AE42="X",0,(LOOKUP($AE42,$A$5:$A$45,$J$5:$J$45)))</f>
        <v>4</v>
      </c>
      <c r="BI42" s="182">
        <f>IF(AG42="X",0,(LOOKUP($AG42,$A$5:$A$45,$J$5:$J$45)))</f>
        <v>8</v>
      </c>
      <c r="BJ42" s="182">
        <f>IF(AI42="X",0,(LOOKUP($AI42,$A$5:$A$45,$J$5:$J$45)))</f>
        <v>6</v>
      </c>
      <c r="BK42" s="156">
        <f t="shared" si="5"/>
        <v>98</v>
      </c>
      <c r="BL42" s="157">
        <f t="shared" si="6"/>
        <v>4</v>
      </c>
      <c r="BM42" s="157">
        <f t="shared" si="7"/>
        <v>12</v>
      </c>
      <c r="BN42" s="158">
        <f t="shared" si="8"/>
        <v>94</v>
      </c>
      <c r="BO42" s="101"/>
    </row>
    <row r="43" spans="1:67" ht="13.8" x14ac:dyDescent="0.25">
      <c r="A43" s="159">
        <v>39</v>
      </c>
      <c r="B43" s="160" t="s">
        <v>180</v>
      </c>
      <c r="C43" s="183" t="s">
        <v>33</v>
      </c>
      <c r="D43" s="215"/>
      <c r="E43" s="163">
        <f t="shared" si="2"/>
        <v>1000</v>
      </c>
      <c r="F43" s="164">
        <f>IF(K43=0,0,IF(G43+(IF(H43&gt;-150,(IF(H43&gt;=150,IF(J43&gt;=$AT$1,0,SUM(IF(MAX(O43:AJ43)=99,J43-2,J43)-K43*2*(15+50)%)*10),SUM(IF(MAX(O43:AJ43)=99,J43-2,J43)-K43*2*(H43/10+50)%)*10)),(IF(H43&lt;-150,IF((IF(MAX(O43:AJ43)=99,J43-2,J43)-K43*2*(H43/10+50)%)*10&lt;1,0,(IF(MAX(O43:AJ43)=99,J43-2,J43)-K43*2*(H43/10+50)%)*10))))),(IF(H43&gt;-150,(IF(H43&gt;150,IF(J43&gt;=$AT$1,0,SUM(IF(MAX(O43:AJ43)=99,J43-2,J43)-K43*2*(15+50)%)*10),SUM(IF(MAX(O43:AJ43)=99,J43-2,J43)-K43*2*(H43/10+50)%)*10)),(IF(H43&lt;-150,IF((IF(MAX(O43:AJ43)=99,J43-2,J43)-K43*2*(H43/10+50)%)*10&lt;1,0,(IF(MAX(O43:AJ43)=99,J43-2,J43)-K43*2*(H43/10+50)%)*10)))))))</f>
        <v>0</v>
      </c>
      <c r="G43" s="165">
        <v>1000</v>
      </c>
      <c r="H43" s="165">
        <f>IF(L43=0,0,G43-L43)</f>
        <v>-170.18181818181824</v>
      </c>
      <c r="I43" s="166">
        <v>39</v>
      </c>
      <c r="J43" s="167">
        <v>4</v>
      </c>
      <c r="K43" s="168">
        <v>11</v>
      </c>
      <c r="L43" s="169">
        <f t="shared" si="0"/>
        <v>1170.1818181818182</v>
      </c>
      <c r="M43" s="165">
        <f t="shared" si="3"/>
        <v>100</v>
      </c>
      <c r="N43" s="170">
        <f t="shared" si="4"/>
        <v>96</v>
      </c>
      <c r="O43" s="171">
        <v>19</v>
      </c>
      <c r="P43" s="172">
        <v>0</v>
      </c>
      <c r="Q43" s="173">
        <v>26</v>
      </c>
      <c r="R43" s="187">
        <v>0</v>
      </c>
      <c r="S43" s="175">
        <v>34</v>
      </c>
      <c r="T43" s="177">
        <v>0</v>
      </c>
      <c r="U43" s="173">
        <v>28</v>
      </c>
      <c r="V43" s="177">
        <v>0</v>
      </c>
      <c r="W43" s="175">
        <v>32</v>
      </c>
      <c r="X43" s="177">
        <v>0</v>
      </c>
      <c r="Y43" s="175">
        <v>11</v>
      </c>
      <c r="Z43" s="177">
        <v>0</v>
      </c>
      <c r="AA43" s="175">
        <v>35</v>
      </c>
      <c r="AB43" s="174">
        <v>2</v>
      </c>
      <c r="AC43" s="171">
        <v>27</v>
      </c>
      <c r="AD43" s="172">
        <v>0</v>
      </c>
      <c r="AE43" s="178">
        <v>36</v>
      </c>
      <c r="AF43" s="187">
        <v>0</v>
      </c>
      <c r="AG43" s="173">
        <v>40</v>
      </c>
      <c r="AH43" s="176">
        <v>2</v>
      </c>
      <c r="AI43" s="173">
        <v>22</v>
      </c>
      <c r="AJ43" s="177">
        <v>0</v>
      </c>
      <c r="AK43" s="148"/>
      <c r="AL43" s="149">
        <f t="shared" si="1"/>
        <v>4</v>
      </c>
      <c r="AM43" s="148"/>
      <c r="AN43" s="179">
        <f>IF(B43=0,0,IF(B43="BRIVS",0,(LOOKUP(O43,$A$5:$A$44,$G$5:$G$44))))</f>
        <v>1251</v>
      </c>
      <c r="AO43" s="157">
        <f>IF(B43=0,0,IF(B43="BRIVS",0,(LOOKUP(Q43,$A$5:$A$44,$G$5:$G$44))))</f>
        <v>1212</v>
      </c>
      <c r="AP43" s="180">
        <f>IF(B43=0,0,IF(B43="BRIVS",0,(LOOKUP(S43,$A$5:$A$44,$G$5:$G$44))))</f>
        <v>1116</v>
      </c>
      <c r="AQ43" s="157">
        <f>IF(B43=0,0,IF(B43="BRIVS",0,(LOOKUP(U43,$A$5:$A$44,$G$5:$G$44))))</f>
        <v>1199</v>
      </c>
      <c r="AR43" s="180">
        <f>IF(B43=0,0,IF(B43="BRIVS",0,(LOOKUP(W43,$A$5:$A$44,$G$5:$G$44))))</f>
        <v>1158</v>
      </c>
      <c r="AS43" s="180">
        <f>IF(B43=0,0,IF(B43="BRIVS",0,(LOOKUP(Y43,$A$5:$A$44,$G$5:$G$44))))</f>
        <v>1348</v>
      </c>
      <c r="AT43" s="180">
        <f>IF(B43=0,0,IF(B43="BRIVS",0,(LOOKUP(AA43,$A$5:$A$44,$G$5:$G$44))))</f>
        <v>1090</v>
      </c>
      <c r="AU43" s="180">
        <f>IF(B43=0,0,IF(B43="BRIVS",0,(LOOKUP(AC43,$A$5:$A$44,$G$5:$G$44))))</f>
        <v>1210</v>
      </c>
      <c r="AV43" s="157">
        <f>IF(B43=0,0,IF(B43="BRIVS",0,(LOOKUP(AE43,$A$5:$A$44,$G$5:$G$44))))</f>
        <v>1064</v>
      </c>
      <c r="AW43" s="180">
        <f>IF(B43=0,0,IF(B43="BRIVS",0,(LOOKUP(AG43,$A$5:$A$44,$G$5:$G$44))))</f>
        <v>1000</v>
      </c>
      <c r="AX43" s="180">
        <f>IF(B43=0,0,IF(B43="BRIVS",0,(LOOKUP(AI43,$A$5:$A$44,$G$5:$G$44))))</f>
        <v>1224</v>
      </c>
      <c r="AY43" s="90"/>
      <c r="AZ43" s="181">
        <f>IF(O43="X",0,(LOOKUP($O43,$A$5:$A$45,$J$5:$J$45)))</f>
        <v>12</v>
      </c>
      <c r="BA43" s="182">
        <f>IF(Q43="X",0,(LOOKUP($Q43,$A$5:$A$45,$J$5:$J$45)))</f>
        <v>14</v>
      </c>
      <c r="BB43" s="182">
        <f>IF(S43="X",0,(LOOKUP($S43,$A$5:$A$45,$J$5:$J$45)))</f>
        <v>8</v>
      </c>
      <c r="BC43" s="155">
        <f>IF(U43="X",0,(LOOKUP($U43,$A$5:$A$45,$J$5:$J$45)))</f>
        <v>10</v>
      </c>
      <c r="BD43" s="182">
        <f>IF(W43="X",0,(LOOKUP($W43,$A$5:$A$45,$J$5:$J$45)))</f>
        <v>12</v>
      </c>
      <c r="BE43" s="182">
        <f>IF(Y43="X",0,(LOOKUP($Y43,$A$5:$A$45,$J$5:$J$45)))</f>
        <v>10</v>
      </c>
      <c r="BF43" s="182">
        <f>IF(AA43="X",0,(LOOKUP($AA43,$A$5:$A$45,$J$5:$J$45)))</f>
        <v>8</v>
      </c>
      <c r="BG43" s="182">
        <f>IF(AC43="X",0,(LOOKUP($AC43,$A$5:$A$45,$J$5:$J$45)))</f>
        <v>8</v>
      </c>
      <c r="BH43" s="182">
        <f>IF(AE43="X",0,(LOOKUP($AE43,$A$5:$A$45,$J$5:$J$45)))</f>
        <v>6</v>
      </c>
      <c r="BI43" s="182">
        <f>IF(AG43="X",0,(LOOKUP($AG43,$A$5:$A$45,$J$5:$J$45)))</f>
        <v>4</v>
      </c>
      <c r="BJ43" s="182">
        <f>IF(AI43="X",0,(LOOKUP($AI43,$A$5:$A$45,$J$5:$J$45)))</f>
        <v>8</v>
      </c>
      <c r="BK43" s="156">
        <f t="shared" si="5"/>
        <v>100</v>
      </c>
      <c r="BL43" s="157">
        <f t="shared" si="6"/>
        <v>4</v>
      </c>
      <c r="BM43" s="157">
        <f t="shared" si="7"/>
        <v>14</v>
      </c>
      <c r="BN43" s="158">
        <f t="shared" si="8"/>
        <v>96</v>
      </c>
      <c r="BO43" s="101"/>
    </row>
    <row r="44" spans="1:67" ht="13.8" x14ac:dyDescent="0.25">
      <c r="A44" s="159">
        <v>40</v>
      </c>
      <c r="B44" s="160" t="s">
        <v>36</v>
      </c>
      <c r="C44" s="183" t="s">
        <v>7</v>
      </c>
      <c r="D44" s="215"/>
      <c r="E44" s="163">
        <f t="shared" si="2"/>
        <v>1000</v>
      </c>
      <c r="F44" s="164">
        <f>IF(K44=0,0,IF(G44+(IF(H44&gt;-150,(IF(H44&gt;=150,IF(J44&gt;=$AT$1,0,SUM(IF(MAX(O44:AJ44)=99,J44-2,J44)-K44*2*(15+50)%)*10),SUM(IF(MAX(O44:AJ44)=99,J44-2,J44)-K44*2*(H44/10+50)%)*10)),(IF(H44&lt;-150,IF((IF(MAX(O44:AJ44)=99,J44-2,J44)-K44*2*(H44/10+50)%)*10&lt;1,0,(IF(MAX(O44:AJ44)=99,J44-2,J44)-K44*2*(H44/10+50)%)*10))))),(IF(H44&gt;-150,(IF(H44&gt;150,IF(J44&gt;=$AT$1,0,SUM(IF(MAX(O44:AJ44)=99,J44-2,J44)-K44*2*(15+50)%)*10),SUM(IF(MAX(O44:AJ44)=99,J44-2,J44)-K44*2*(H44/10+50)%)*10)),(IF(H44&lt;-150,IF((IF(MAX(O44:AJ44)=99,J44-2,J44)-K44*2*(H44/10+50)%)*10&lt;1,0,(IF(MAX(O44:AJ44)=99,J44-2,J44)-K44*2*(H44/10+50)%)*10)))))))</f>
        <v>0</v>
      </c>
      <c r="G44" s="165">
        <v>1000</v>
      </c>
      <c r="H44" s="165">
        <f>IF(L44=0,0,G44-L44)</f>
        <v>-159.81818181818176</v>
      </c>
      <c r="I44" s="166">
        <v>40</v>
      </c>
      <c r="J44" s="214">
        <v>4</v>
      </c>
      <c r="K44" s="168">
        <v>11</v>
      </c>
      <c r="L44" s="169">
        <f t="shared" si="0"/>
        <v>1159.8181818181818</v>
      </c>
      <c r="M44" s="165">
        <f t="shared" si="3"/>
        <v>86</v>
      </c>
      <c r="N44" s="170">
        <f t="shared" si="4"/>
        <v>82</v>
      </c>
      <c r="O44" s="171">
        <v>20</v>
      </c>
      <c r="P44" s="172">
        <v>0</v>
      </c>
      <c r="Q44" s="173">
        <v>27</v>
      </c>
      <c r="R44" s="187">
        <v>0</v>
      </c>
      <c r="S44" s="175">
        <v>32</v>
      </c>
      <c r="T44" s="176">
        <v>2</v>
      </c>
      <c r="U44" s="173">
        <v>37</v>
      </c>
      <c r="V44" s="177">
        <v>0</v>
      </c>
      <c r="W44" s="175">
        <v>24</v>
      </c>
      <c r="X44" s="177">
        <v>0</v>
      </c>
      <c r="Y44" s="175">
        <v>36</v>
      </c>
      <c r="Z44" s="176">
        <v>2</v>
      </c>
      <c r="AA44" s="175">
        <v>22</v>
      </c>
      <c r="AB44" s="187">
        <v>0</v>
      </c>
      <c r="AC44" s="171">
        <v>3</v>
      </c>
      <c r="AD44" s="172">
        <v>0</v>
      </c>
      <c r="AE44" s="178">
        <v>38</v>
      </c>
      <c r="AF44" s="187">
        <v>0</v>
      </c>
      <c r="AG44" s="173">
        <v>39</v>
      </c>
      <c r="AH44" s="177">
        <v>0</v>
      </c>
      <c r="AI44" s="173">
        <v>35</v>
      </c>
      <c r="AJ44" s="177">
        <v>0</v>
      </c>
      <c r="AK44" s="148"/>
      <c r="AL44" s="149">
        <f t="shared" si="1"/>
        <v>4</v>
      </c>
      <c r="AM44" s="148"/>
      <c r="AN44" s="179">
        <f>IF(B44=0,0,IF(B44="BRIVS",0,(LOOKUP(O44,$A$5:$A$44,$G$5:$G$44))))</f>
        <v>1228</v>
      </c>
      <c r="AO44" s="157">
        <f>IF(B44=0,0,IF(B44="BRIVS",0,(LOOKUP(Q44,$A$5:$A$44,$G$5:$G$44))))</f>
        <v>1210</v>
      </c>
      <c r="AP44" s="180">
        <f>IF(B44=0,0,IF(B44="BRIVS",0,(LOOKUP(S44,$A$5:$A$44,$G$5:$G$44))))</f>
        <v>1158</v>
      </c>
      <c r="AQ44" s="157">
        <f>IF(B44=0,0,IF(B44="BRIVS",0,(LOOKUP(U44,$A$5:$A$44,$G$5:$G$44))))</f>
        <v>1060</v>
      </c>
      <c r="AR44" s="180">
        <f>IF(B44=0,0,IF(B44="BRIVS",0,(LOOKUP(W44,$A$5:$A$44,$G$5:$G$44))))</f>
        <v>1215</v>
      </c>
      <c r="AS44" s="180">
        <f>IF(B44=0,0,IF(B44="BRIVS",0,(LOOKUP(Y44,$A$5:$A$44,$G$5:$G$44))))</f>
        <v>1064</v>
      </c>
      <c r="AT44" s="180">
        <f>IF(B44=0,0,IF(B44="BRIVS",0,(LOOKUP(AA44,$A$5:$A$44,$G$5:$G$44))))</f>
        <v>1224</v>
      </c>
      <c r="AU44" s="180">
        <f>IF(B44=0,0,IF(B44="BRIVS",0,(LOOKUP(AC44,$A$5:$A$44,$G$5:$G$44))))</f>
        <v>1494</v>
      </c>
      <c r="AV44" s="157">
        <f>IF(B44=0,0,IF(B44="BRIVS",0,(LOOKUP(AE44,$A$5:$A$44,$G$5:$G$44))))</f>
        <v>1015</v>
      </c>
      <c r="AW44" s="180">
        <f>IF(B44=0,0,IF(B44="BRIVS",0,(LOOKUP(AG44,$A$5:$A$44,$G$5:$G$44))))</f>
        <v>1000</v>
      </c>
      <c r="AX44" s="180">
        <f>IF(B44=0,0,IF(B44="BRIVS",0,(LOOKUP(AI44,$A$5:$A$44,$G$5:$G$44))))</f>
        <v>1090</v>
      </c>
      <c r="AY44" s="90"/>
      <c r="AZ44" s="181">
        <f>IF(O44="X",0,(LOOKUP($O44,$A$5:$A$45,$J$5:$J$45)))</f>
        <v>10</v>
      </c>
      <c r="BA44" s="182">
        <f>IF(Q44="X",0,(LOOKUP($Q44,$A$5:$A$45,$J$5:$J$45)))</f>
        <v>8</v>
      </c>
      <c r="BB44" s="182">
        <f>IF(S44="X",0,(LOOKUP($S44,$A$5:$A$45,$J$5:$J$45)))</f>
        <v>12</v>
      </c>
      <c r="BC44" s="155">
        <f>IF(U44="X",0,(LOOKUP($U44,$A$5:$A$45,$J$5:$J$45)))</f>
        <v>6</v>
      </c>
      <c r="BD44" s="182">
        <f>IF(W44="X",0,(LOOKUP($W44,$A$5:$A$45,$J$5:$J$45)))</f>
        <v>10</v>
      </c>
      <c r="BE44" s="182">
        <f>IF(Y44="X",0,(LOOKUP($Y44,$A$5:$A$45,$J$5:$J$45)))</f>
        <v>6</v>
      </c>
      <c r="BF44" s="182">
        <f>IF(AA44="X",0,(LOOKUP($AA44,$A$5:$A$45,$J$5:$J$45)))</f>
        <v>8</v>
      </c>
      <c r="BG44" s="182">
        <f>IF(AC44="X",0,(LOOKUP($AC44,$A$5:$A$45,$J$5:$J$45)))</f>
        <v>8</v>
      </c>
      <c r="BH44" s="182">
        <f>IF(AE44="X",0,(LOOKUP($AE44,$A$5:$A$45,$J$5:$J$45)))</f>
        <v>6</v>
      </c>
      <c r="BI44" s="182">
        <f>IF(AG44="X",0,(LOOKUP($AG44,$A$5:$A$45,$J$5:$J$45)))</f>
        <v>4</v>
      </c>
      <c r="BJ44" s="182">
        <f>IF(AI44="X",0,(LOOKUP($AI44,$A$5:$A$45,$J$5:$J$45)))</f>
        <v>8</v>
      </c>
      <c r="BK44" s="156">
        <f t="shared" si="5"/>
        <v>86</v>
      </c>
      <c r="BL44" s="157">
        <f t="shared" si="6"/>
        <v>4</v>
      </c>
      <c r="BM44" s="157">
        <f t="shared" si="7"/>
        <v>12</v>
      </c>
      <c r="BN44" s="158">
        <f t="shared" si="8"/>
        <v>82</v>
      </c>
      <c r="BO44" s="101"/>
    </row>
    <row r="45" spans="1:67" ht="29.25" hidden="1" customHeight="1" x14ac:dyDescent="0.25">
      <c r="A45" s="216">
        <f>IF(B5=0,0,COUNTA(A5:A44)+1)</f>
        <v>41</v>
      </c>
      <c r="B45" s="160"/>
      <c r="C45" s="217"/>
      <c r="D45" s="218"/>
      <c r="E45" s="219"/>
      <c r="F45" s="220"/>
      <c r="G45" s="221"/>
      <c r="H45" s="221"/>
      <c r="I45" s="222"/>
      <c r="J45" s="223"/>
      <c r="K45" s="224"/>
      <c r="L45" s="225"/>
      <c r="M45" s="226"/>
      <c r="N45" s="226"/>
      <c r="O45" s="227"/>
      <c r="P45" s="172">
        <v>0</v>
      </c>
      <c r="Q45" s="227"/>
      <c r="R45" s="187">
        <v>0</v>
      </c>
      <c r="S45" s="175" t="s">
        <v>140</v>
      </c>
      <c r="T45" s="228"/>
      <c r="U45" s="229"/>
      <c r="V45" s="228"/>
      <c r="W45" s="175" t="s">
        <v>140</v>
      </c>
      <c r="X45" s="228"/>
      <c r="Y45" s="229"/>
      <c r="Z45" s="228"/>
      <c r="AA45" s="229"/>
      <c r="AB45" s="228"/>
      <c r="AC45" s="227"/>
      <c r="AD45" s="172">
        <v>0</v>
      </c>
      <c r="AE45" s="178" t="s">
        <v>140</v>
      </c>
      <c r="AF45" s="228"/>
      <c r="AG45" s="173" t="s">
        <v>140</v>
      </c>
      <c r="AH45" s="177">
        <v>0</v>
      </c>
      <c r="AI45" s="173" t="s">
        <v>140</v>
      </c>
      <c r="AJ45" s="228"/>
      <c r="AK45" s="148"/>
      <c r="AL45" s="149">
        <f>SUM(P45+R45+T45+V45+X45+Z45+AB45+AD45+AF45+AH45+AJ45)</f>
        <v>0</v>
      </c>
      <c r="AM45" s="148"/>
      <c r="AN45" s="230"/>
      <c r="AO45" s="230"/>
      <c r="AP45" s="230"/>
      <c r="AQ45" s="157">
        <f>IF(B45=0,0,IF(B45="BRIVS",0,(LOOKUP(U45,$A$5:$A$44,$G$5:$G$44))))</f>
        <v>0</v>
      </c>
      <c r="AR45" s="230"/>
      <c r="AS45" s="230"/>
      <c r="AT45" s="230"/>
      <c r="AU45" s="230"/>
      <c r="AV45" s="230"/>
      <c r="AW45" s="230"/>
      <c r="AX45" s="230"/>
      <c r="AY45" s="90"/>
      <c r="AZ45" s="181" t="e">
        <f>IF(O45="X",0,(LOOKUP($O45,$A$5:$A$45,$J$5:$J$45)))</f>
        <v>#N/A</v>
      </c>
      <c r="BA45" s="231" t="e">
        <f>IF(Q45="X",0,(LOOKUP($Q45,$A$5:$A$45,$J$5:$J$45)))</f>
        <v>#N/A</v>
      </c>
      <c r="BB45" s="232"/>
      <c r="BC45" s="232"/>
      <c r="BD45" s="182">
        <f>IF(W45="X",0,(LOOKUP($W45,$A$5:$A$45,$J$5:$J$45)))</f>
        <v>0</v>
      </c>
      <c r="BE45" s="231" t="e">
        <f>IF(Y45="X",0,(LOOKUP($Y45,$A$5:$A$45,$J$5:$J$45)))</f>
        <v>#N/A</v>
      </c>
      <c r="BF45" s="182" t="e">
        <f>IF(AA45="X",0,(LOOKUP($AA45,$A$5:$A$45,$J$5:$J$45)))</f>
        <v>#N/A</v>
      </c>
      <c r="BG45" s="232"/>
      <c r="BH45" s="182">
        <f>IF(AE45="X",0,(LOOKUP($AE45,$A$5:$A$45,$J$5:$J$45)))</f>
        <v>0</v>
      </c>
      <c r="BI45" s="182">
        <f>IF(AG45="X",0,(LOOKUP($AG45,$A$5:$A$45,$J$5:$J$45)))</f>
        <v>0</v>
      </c>
      <c r="BJ45" s="231">
        <f>IF(AI45="X",0,(LOOKUP($AI45,$A$5:$A$45,$J$5:$J$45)))</f>
        <v>0</v>
      </c>
      <c r="BK45" s="233"/>
      <c r="BL45" s="157" t="e">
        <f t="shared" si="6"/>
        <v>#N/A</v>
      </c>
      <c r="BM45" s="157" t="e">
        <f t="shared" si="7"/>
        <v>#N/A</v>
      </c>
      <c r="BN45" s="158" t="e">
        <f t="shared" si="8"/>
        <v>#N/A</v>
      </c>
      <c r="BO45" s="101"/>
    </row>
    <row r="46" spans="1:67" ht="15" customHeight="1" x14ac:dyDescent="0.25">
      <c r="A46" s="234">
        <f>IF(B5=0,0,COUNTA(A5:A44))</f>
        <v>40</v>
      </c>
      <c r="B46" s="235"/>
      <c r="C46" s="236"/>
      <c r="D46" s="236"/>
      <c r="E46" s="236"/>
      <c r="F46" s="237"/>
      <c r="G46" s="238"/>
      <c r="H46" s="239"/>
      <c r="I46" s="239"/>
      <c r="J46" s="223"/>
      <c r="K46" s="239"/>
      <c r="L46" s="239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40"/>
      <c r="AF46" s="236"/>
      <c r="AG46" s="236"/>
      <c r="AH46" s="236"/>
      <c r="AI46" s="236"/>
      <c r="AJ46" s="236"/>
      <c r="AK46" s="236"/>
      <c r="AL46" s="236"/>
      <c r="AM46" s="236"/>
      <c r="AN46" s="230"/>
      <c r="AO46" s="241"/>
      <c r="AP46" s="241"/>
      <c r="AQ46" s="230"/>
      <c r="AR46" s="230"/>
      <c r="AS46" s="230"/>
      <c r="AT46" s="230"/>
      <c r="AU46" s="230"/>
      <c r="AV46" s="230"/>
      <c r="AW46" s="230"/>
      <c r="AX46" s="241"/>
      <c r="AY46" s="90"/>
      <c r="AZ46" s="90"/>
      <c r="BA46" s="90"/>
      <c r="BB46" s="100"/>
      <c r="BC46" s="100"/>
      <c r="BD46" s="241"/>
      <c r="BE46" s="232"/>
      <c r="BF46" s="241"/>
      <c r="BG46" s="241"/>
      <c r="BH46" s="241"/>
      <c r="BI46" s="241"/>
      <c r="BJ46" s="241"/>
      <c r="BK46" s="241"/>
      <c r="BL46" s="230"/>
      <c r="BM46" s="241"/>
      <c r="BN46" s="100"/>
      <c r="BO46" s="101"/>
    </row>
    <row r="47" spans="1:67" ht="18" customHeight="1" x14ac:dyDescent="0.25">
      <c r="A47" s="242"/>
      <c r="B47" s="243"/>
      <c r="C47" s="236"/>
      <c r="D47" s="236"/>
      <c r="E47" s="236"/>
      <c r="F47" s="237"/>
      <c r="G47" s="238"/>
      <c r="H47" s="239"/>
      <c r="I47" s="239"/>
      <c r="J47" s="223"/>
      <c r="K47" s="239"/>
      <c r="L47" s="239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0"/>
      <c r="AO47" s="241"/>
      <c r="AP47" s="241"/>
      <c r="AQ47" s="230"/>
      <c r="AR47" s="230"/>
      <c r="AS47" s="230"/>
      <c r="AT47" s="230"/>
      <c r="AU47" s="230"/>
      <c r="AV47" s="230"/>
      <c r="AW47" s="230"/>
      <c r="AX47" s="241"/>
      <c r="AY47" s="90"/>
      <c r="AZ47" s="90"/>
      <c r="BA47" s="90"/>
      <c r="BB47" s="100"/>
      <c r="BC47" s="100"/>
      <c r="BD47" s="241"/>
      <c r="BE47" s="232"/>
      <c r="BF47" s="241"/>
      <c r="BG47" s="241"/>
      <c r="BH47" s="241"/>
      <c r="BI47" s="241"/>
      <c r="BJ47" s="241"/>
      <c r="BK47" s="241"/>
      <c r="BL47" s="230"/>
      <c r="BM47" s="241"/>
      <c r="BN47" s="100"/>
      <c r="BO47" s="101"/>
    </row>
    <row r="48" spans="1:67" x14ac:dyDescent="0.25">
      <c r="A48" s="244"/>
      <c r="B48" s="245"/>
      <c r="C48" s="236"/>
      <c r="D48" s="236"/>
      <c r="E48" s="236"/>
      <c r="F48" s="90"/>
      <c r="G48" s="238"/>
      <c r="H48" s="239"/>
      <c r="I48" s="239"/>
      <c r="J48" s="239"/>
      <c r="K48" s="239"/>
      <c r="L48" s="239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100"/>
      <c r="AO48" s="100"/>
      <c r="AP48" s="100"/>
      <c r="AQ48" s="230"/>
      <c r="AR48" s="230"/>
      <c r="AS48" s="230"/>
      <c r="AT48" s="230"/>
      <c r="AU48" s="230"/>
      <c r="AV48" s="230"/>
      <c r="AW48" s="230"/>
      <c r="AX48" s="100"/>
      <c r="AY48" s="90"/>
      <c r="AZ48" s="90"/>
      <c r="BA48" s="90"/>
      <c r="BB48" s="100"/>
      <c r="BC48" s="100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100"/>
      <c r="BO48" s="101"/>
    </row>
    <row r="49" spans="1:67" ht="15.6" x14ac:dyDescent="0.3">
      <c r="A49" s="56" t="s">
        <v>186</v>
      </c>
      <c r="B49" s="56"/>
      <c r="C49" s="246" t="s">
        <v>134</v>
      </c>
      <c r="D49" s="246"/>
      <c r="E49" s="246"/>
      <c r="F49" s="246"/>
      <c r="G49" s="246"/>
      <c r="H49" s="246"/>
      <c r="I49" s="246"/>
      <c r="J49" s="246"/>
      <c r="K49" s="58" t="s">
        <v>135</v>
      </c>
      <c r="L49" s="58"/>
      <c r="M49" s="58"/>
      <c r="N49" s="58"/>
      <c r="O49" s="58"/>
      <c r="P49" s="246" t="s">
        <v>189</v>
      </c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39"/>
      <c r="AE49" s="39"/>
      <c r="AF49" s="39"/>
      <c r="AG49" s="39"/>
      <c r="AH49" s="39"/>
      <c r="AI49" s="39"/>
      <c r="AJ49" s="39"/>
      <c r="AK49" s="40"/>
      <c r="AL49" s="40"/>
      <c r="AM49" s="40"/>
      <c r="AN49" s="90"/>
      <c r="AO49" s="90"/>
      <c r="AP49" s="90"/>
      <c r="AQ49" s="247"/>
      <c r="AR49" s="247"/>
      <c r="AS49" s="247"/>
      <c r="AT49" s="247"/>
      <c r="AU49" s="247"/>
      <c r="AV49" s="247"/>
      <c r="AW49" s="247"/>
      <c r="AX49" s="90"/>
      <c r="AY49" s="90"/>
      <c r="AZ49" s="90"/>
      <c r="BA49" s="9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1"/>
    </row>
    <row r="50" spans="1:67" x14ac:dyDescent="0.25">
      <c r="A50" s="90"/>
      <c r="B50" s="90"/>
      <c r="C50" s="90"/>
      <c r="D50" s="90"/>
      <c r="E50" s="248"/>
      <c r="F50" s="248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1"/>
    </row>
    <row r="51" spans="1:67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1"/>
    </row>
    <row r="52" spans="1:67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249"/>
    </row>
    <row r="53" spans="1:67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249"/>
    </row>
    <row r="54" spans="1:67" x14ac:dyDescent="0.25">
      <c r="A54" s="90"/>
      <c r="B54" s="90"/>
      <c r="C54" s="247"/>
      <c r="D54" s="90"/>
      <c r="E54" s="90"/>
      <c r="F54" s="90"/>
      <c r="G54" s="90"/>
      <c r="H54" s="90"/>
      <c r="I54" s="90"/>
      <c r="J54" s="90"/>
      <c r="K54" s="90"/>
      <c r="L54" s="247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249"/>
    </row>
    <row r="55" spans="1:67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49"/>
    </row>
    <row r="56" spans="1:67" x14ac:dyDescent="0.25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</row>
    <row r="57" spans="1:67" x14ac:dyDescent="0.25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</row>
    <row r="58" spans="1:67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</row>
    <row r="59" spans="1:67" x14ac:dyDescent="0.25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</row>
    <row r="60" spans="1:67" x14ac:dyDescent="0.25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</row>
    <row r="61" spans="1:67" x14ac:dyDescent="0.2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</row>
    <row r="62" spans="1:67" x14ac:dyDescent="0.2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</row>
    <row r="63" spans="1:67" x14ac:dyDescent="0.25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</row>
    <row r="64" spans="1:67" x14ac:dyDescent="0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</row>
    <row r="65" spans="1:38" x14ac:dyDescent="0.25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</row>
    <row r="66" spans="1:38" x14ac:dyDescent="0.2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</row>
    <row r="67" spans="1:38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</row>
    <row r="68" spans="1:38" x14ac:dyDescent="0.25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</row>
    <row r="69" spans="1:38" x14ac:dyDescent="0.25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</row>
    <row r="70" spans="1:38" x14ac:dyDescent="0.25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</row>
    <row r="71" spans="1:38" x14ac:dyDescent="0.2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</row>
    <row r="72" spans="1:38" x14ac:dyDescent="0.25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</row>
    <row r="73" spans="1:38" x14ac:dyDescent="0.25">
      <c r="A73" s="249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</row>
    <row r="74" spans="1:38" x14ac:dyDescent="0.25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</row>
    <row r="75" spans="1:38" x14ac:dyDescent="0.25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</row>
    <row r="76" spans="1:38" x14ac:dyDescent="0.25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</row>
    <row r="77" spans="1:38" x14ac:dyDescent="0.25">
      <c r="A77" s="249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</row>
    <row r="78" spans="1:38" x14ac:dyDescent="0.25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</row>
    <row r="79" spans="1:38" x14ac:dyDescent="0.25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</row>
    <row r="80" spans="1:38" x14ac:dyDescent="0.25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</row>
    <row r="81" spans="1:38" x14ac:dyDescent="0.25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</row>
    <row r="82" spans="1:38" x14ac:dyDescent="0.25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</row>
    <row r="83" spans="1:38" x14ac:dyDescent="0.25">
      <c r="A83" s="249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</row>
    <row r="84" spans="1:38" x14ac:dyDescent="0.25">
      <c r="A84" s="249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</row>
    <row r="85" spans="1:38" x14ac:dyDescent="0.25">
      <c r="A85" s="249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</row>
    <row r="86" spans="1:38" x14ac:dyDescent="0.25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</row>
    <row r="87" spans="1:38" x14ac:dyDescent="0.25">
      <c r="A87" s="249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</row>
    <row r="88" spans="1:38" x14ac:dyDescent="0.25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</row>
    <row r="89" spans="1:38" x14ac:dyDescent="0.25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</row>
    <row r="90" spans="1:38" x14ac:dyDescent="0.25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</row>
    <row r="91" spans="1:38" x14ac:dyDescent="0.25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</row>
    <row r="92" spans="1:38" x14ac:dyDescent="0.25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</row>
    <row r="93" spans="1:38" x14ac:dyDescent="0.25">
      <c r="A93" s="249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</row>
    <row r="94" spans="1:38" x14ac:dyDescent="0.2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</row>
    <row r="95" spans="1:38" x14ac:dyDescent="0.25">
      <c r="A95" s="249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</row>
    <row r="96" spans="1:38" x14ac:dyDescent="0.25">
      <c r="A96" s="249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</row>
  </sheetData>
  <protectedRanges>
    <protectedRange sqref="K5:K44" name="Diapazons4"/>
    <protectedRange sqref="W45 P45 R45:S45 AD45:AE45 AG45:AI45 O5:AJ44" name="Diapazons2"/>
    <protectedRange sqref="A1 A3 J45:J47 G5:G44 A46 B47 J5:K44 B45 A5:D44" name="Diapazons1"/>
    <protectedRange sqref="P3 C49 P49 I5:I45" name="Diapazons3"/>
  </protectedRanges>
  <mergeCells count="28">
    <mergeCell ref="E50:F50"/>
    <mergeCell ref="AA4:AB4"/>
    <mergeCell ref="AC4:AD4"/>
    <mergeCell ref="AE4:AF4"/>
    <mergeCell ref="AG4:AH4"/>
    <mergeCell ref="AI4:AJ4"/>
    <mergeCell ref="A49:B49"/>
    <mergeCell ref="C49:J49"/>
    <mergeCell ref="K49:O49"/>
    <mergeCell ref="P49:AC49"/>
    <mergeCell ref="O4:P4"/>
    <mergeCell ref="Q4:R4"/>
    <mergeCell ref="S4:T4"/>
    <mergeCell ref="U4:V4"/>
    <mergeCell ref="W4:X4"/>
    <mergeCell ref="Y4:Z4"/>
    <mergeCell ref="A3:B3"/>
    <mergeCell ref="D3:G3"/>
    <mergeCell ref="L3:O3"/>
    <mergeCell ref="P3:AJ3"/>
    <mergeCell ref="AN3:AX3"/>
    <mergeCell ref="AZ3:BN3"/>
    <mergeCell ref="A1:AF2"/>
    <mergeCell ref="AN1:AO1"/>
    <mergeCell ref="AQ1:AS1"/>
    <mergeCell ref="AU1:AV1"/>
    <mergeCell ref="AN2:AO2"/>
    <mergeCell ref="AP2:AW2"/>
  </mergeCells>
  <conditionalFormatting sqref="B5:B45">
    <cfRule type="expression" dxfId="82" priority="1" stopIfTrue="1">
      <formula>I5=1</formula>
    </cfRule>
    <cfRule type="expression" dxfId="81" priority="2" stopIfTrue="1">
      <formula>I5=2</formula>
    </cfRule>
    <cfRule type="expression" dxfId="80" priority="3" stopIfTrue="1">
      <formula>I5=3</formula>
    </cfRule>
  </conditionalFormatting>
  <conditionalFormatting sqref="E5:E44">
    <cfRule type="expression" dxfId="79" priority="4" stopIfTrue="1">
      <formula>B5=0</formula>
    </cfRule>
  </conditionalFormatting>
  <conditionalFormatting sqref="F5:F44">
    <cfRule type="expression" dxfId="78" priority="5" stopIfTrue="1">
      <formula>B5=0</formula>
    </cfRule>
  </conditionalFormatting>
  <conditionalFormatting sqref="H5:H44">
    <cfRule type="expression" dxfId="77" priority="6" stopIfTrue="1">
      <formula>B5=0</formula>
    </cfRule>
    <cfRule type="expression" dxfId="76" priority="7" stopIfTrue="1">
      <formula>H5&gt;150</formula>
    </cfRule>
    <cfRule type="expression" dxfId="75" priority="8" stopIfTrue="1">
      <formula>H5&lt;-150</formula>
    </cfRule>
  </conditionalFormatting>
  <conditionalFormatting sqref="L5:L44">
    <cfRule type="expression" dxfId="74" priority="9" stopIfTrue="1">
      <formula>B5=0</formula>
    </cfRule>
  </conditionalFormatting>
  <conditionalFormatting sqref="M5:M44">
    <cfRule type="expression" dxfId="73" priority="10" stopIfTrue="1">
      <formula>B5=0</formula>
    </cfRule>
  </conditionalFormatting>
  <conditionalFormatting sqref="N5:N44">
    <cfRule type="expression" dxfId="72" priority="11" stopIfTrue="1">
      <formula>B5=0</formula>
    </cfRule>
  </conditionalFormatting>
  <conditionalFormatting sqref="P5:P44">
    <cfRule type="expression" dxfId="71" priority="12" stopIfTrue="1">
      <formula>B5=0</formula>
    </cfRule>
  </conditionalFormatting>
  <conditionalFormatting sqref="P45">
    <cfRule type="expression" dxfId="70" priority="13" stopIfTrue="1">
      <formula>B$6=0</formula>
    </cfRule>
  </conditionalFormatting>
  <conditionalFormatting sqref="R5:R45">
    <cfRule type="expression" dxfId="69" priority="14" stopIfTrue="1">
      <formula>B5=0</formula>
    </cfRule>
  </conditionalFormatting>
  <conditionalFormatting sqref="T5:T44">
    <cfRule type="expression" dxfId="68" priority="15" stopIfTrue="1">
      <formula>B5=0</formula>
    </cfRule>
  </conditionalFormatting>
  <conditionalFormatting sqref="V5:V44">
    <cfRule type="expression" dxfId="67" priority="16" stopIfTrue="1">
      <formula>B5=0</formula>
    </cfRule>
  </conditionalFormatting>
  <conditionalFormatting sqref="X5:X44">
    <cfRule type="expression" dxfId="66" priority="17" stopIfTrue="1">
      <formula>B5=0</formula>
    </cfRule>
  </conditionalFormatting>
  <conditionalFormatting sqref="Z5:Z44">
    <cfRule type="expression" dxfId="65" priority="18" stopIfTrue="1">
      <formula>B5=0</formula>
    </cfRule>
  </conditionalFormatting>
  <conditionalFormatting sqref="AB5:AB44">
    <cfRule type="expression" dxfId="64" priority="19" stopIfTrue="1">
      <formula>B5=0</formula>
    </cfRule>
  </conditionalFormatting>
  <conditionalFormatting sqref="AD5:AD45">
    <cfRule type="expression" dxfId="63" priority="20" stopIfTrue="1">
      <formula>B5=0</formula>
    </cfRule>
  </conditionalFormatting>
  <conditionalFormatting sqref="AF5:AF44">
    <cfRule type="expression" dxfId="62" priority="21" stopIfTrue="1">
      <formula>B5=0</formula>
    </cfRule>
  </conditionalFormatting>
  <conditionalFormatting sqref="AG5:AG45">
    <cfRule type="expression" dxfId="61" priority="22" stopIfTrue="1">
      <formula>B5=0</formula>
    </cfRule>
    <cfRule type="expression" dxfId="60" priority="23" stopIfTrue="1">
      <formula>AG5="X"</formula>
    </cfRule>
  </conditionalFormatting>
  <conditionalFormatting sqref="AH5:AH45">
    <cfRule type="expression" dxfId="59" priority="24" stopIfTrue="1">
      <formula>B5=0</formula>
    </cfRule>
  </conditionalFormatting>
  <conditionalFormatting sqref="AJ5:AJ44">
    <cfRule type="expression" dxfId="58" priority="25" stopIfTrue="1">
      <formula>B5=0</formula>
    </cfRule>
  </conditionalFormatting>
  <conditionalFormatting sqref="AI5">
    <cfRule type="expression" dxfId="57" priority="26" stopIfTrue="1">
      <formula>B5=0</formula>
    </cfRule>
    <cfRule type="expression" dxfId="56" priority="27" stopIfTrue="1">
      <formula>AI5="X"</formula>
    </cfRule>
  </conditionalFormatting>
  <conditionalFormatting sqref="AI6:AI45">
    <cfRule type="expression" dxfId="55" priority="28" stopIfTrue="1">
      <formula>B6=0</formula>
    </cfRule>
    <cfRule type="expression" dxfId="54" priority="29" stopIfTrue="1">
      <formula>AI6="X"</formula>
    </cfRule>
  </conditionalFormatting>
  <conditionalFormatting sqref="AE5">
    <cfRule type="expression" dxfId="53" priority="30" stopIfTrue="1">
      <formula>B5=0</formula>
    </cfRule>
    <cfRule type="expression" dxfId="52" priority="31" stopIfTrue="1">
      <formula>AE5="X"</formula>
    </cfRule>
  </conditionalFormatting>
  <conditionalFormatting sqref="AE6:AE45">
    <cfRule type="expression" dxfId="51" priority="32" stopIfTrue="1">
      <formula>B6=0</formula>
    </cfRule>
    <cfRule type="expression" dxfId="50" priority="33" stopIfTrue="1">
      <formula>AE6="X"</formula>
    </cfRule>
  </conditionalFormatting>
  <conditionalFormatting sqref="AC5">
    <cfRule type="expression" dxfId="49" priority="34" stopIfTrue="1">
      <formula>B5=0</formula>
    </cfRule>
    <cfRule type="expression" dxfId="48" priority="35" stopIfTrue="1">
      <formula>AC5="X"</formula>
    </cfRule>
  </conditionalFormatting>
  <conditionalFormatting sqref="AC6:AC44">
    <cfRule type="expression" dxfId="47" priority="36" stopIfTrue="1">
      <formula>B6=0</formula>
    </cfRule>
    <cfRule type="expression" dxfId="46" priority="37" stopIfTrue="1">
      <formula>AC6="X"</formula>
    </cfRule>
  </conditionalFormatting>
  <conditionalFormatting sqref="AA5:AA44">
    <cfRule type="expression" dxfId="45" priority="38" stopIfTrue="1">
      <formula>B5=0</formula>
    </cfRule>
    <cfRule type="expression" dxfId="44" priority="39" stopIfTrue="1">
      <formula>AA5="X"</formula>
    </cfRule>
  </conditionalFormatting>
  <conditionalFormatting sqref="Y5">
    <cfRule type="expression" dxfId="43" priority="40" stopIfTrue="1">
      <formula>B5=0</formula>
    </cfRule>
    <cfRule type="expression" dxfId="42" priority="41" stopIfTrue="1">
      <formula>Y5="X"</formula>
    </cfRule>
  </conditionalFormatting>
  <conditionalFormatting sqref="Y6:Y44">
    <cfRule type="expression" dxfId="41" priority="42" stopIfTrue="1">
      <formula>B6=0</formula>
    </cfRule>
    <cfRule type="expression" dxfId="40" priority="43" stopIfTrue="1">
      <formula>Y6="X"</formula>
    </cfRule>
  </conditionalFormatting>
  <conditionalFormatting sqref="W5:W45">
    <cfRule type="expression" dxfId="39" priority="44" stopIfTrue="1">
      <formula>B5=0</formula>
    </cfRule>
    <cfRule type="expression" dxfId="38" priority="45" stopIfTrue="1">
      <formula>W5="X"</formula>
    </cfRule>
  </conditionalFormatting>
  <conditionalFormatting sqref="U5:U44">
    <cfRule type="expression" dxfId="37" priority="46" stopIfTrue="1">
      <formula>B5=0</formula>
    </cfRule>
    <cfRule type="expression" dxfId="36" priority="47" stopIfTrue="1">
      <formula>U5="X"</formula>
    </cfRule>
  </conditionalFormatting>
  <conditionalFormatting sqref="S5:S45">
    <cfRule type="expression" dxfId="35" priority="48" stopIfTrue="1">
      <formula>B5=0</formula>
    </cfRule>
    <cfRule type="expression" dxfId="34" priority="49" stopIfTrue="1">
      <formula>S5="X"</formula>
    </cfRule>
  </conditionalFormatting>
  <conditionalFormatting sqref="Q5:Q44">
    <cfRule type="expression" dxfId="33" priority="50" stopIfTrue="1">
      <formula>B5=0</formula>
    </cfRule>
    <cfRule type="expression" dxfId="32" priority="51" stopIfTrue="1">
      <formula>Q5="X"</formula>
    </cfRule>
  </conditionalFormatting>
  <conditionalFormatting sqref="O5:O44">
    <cfRule type="expression" dxfId="31" priority="52" stopIfTrue="1">
      <formula>B5=0</formula>
    </cfRule>
    <cfRule type="expression" dxfId="30" priority="53" stopIfTrue="1">
      <formula>O5="X"</formula>
    </cfRule>
  </conditionalFormatting>
  <conditionalFormatting sqref="AN5:AN44">
    <cfRule type="expression" dxfId="29" priority="54" stopIfTrue="1">
      <formula>B5=0</formula>
    </cfRule>
  </conditionalFormatting>
  <conditionalFormatting sqref="AO5:AO44">
    <cfRule type="expression" dxfId="28" priority="55" stopIfTrue="1">
      <formula>B5=0</formula>
    </cfRule>
  </conditionalFormatting>
  <conditionalFormatting sqref="AP5:AP44">
    <cfRule type="expression" dxfId="27" priority="56" stopIfTrue="1">
      <formula>B5=0</formula>
    </cfRule>
  </conditionalFormatting>
  <conditionalFormatting sqref="AQ5:AQ45">
    <cfRule type="expression" dxfId="26" priority="57" stopIfTrue="1">
      <formula>B5=0</formula>
    </cfRule>
  </conditionalFormatting>
  <conditionalFormatting sqref="AR5:AR44">
    <cfRule type="expression" dxfId="25" priority="58" stopIfTrue="1">
      <formula>B5=0</formula>
    </cfRule>
  </conditionalFormatting>
  <conditionalFormatting sqref="AS5:AS44">
    <cfRule type="expression" dxfId="24" priority="59" stopIfTrue="1">
      <formula>B5=0</formula>
    </cfRule>
  </conditionalFormatting>
  <conditionalFormatting sqref="AT5:AT44">
    <cfRule type="expression" dxfId="23" priority="60" stopIfTrue="1">
      <formula>B5=0</formula>
    </cfRule>
  </conditionalFormatting>
  <conditionalFormatting sqref="AU5:AU44">
    <cfRule type="expression" dxfId="22" priority="61" stopIfTrue="1">
      <formula>B5=0</formula>
    </cfRule>
  </conditionalFormatting>
  <conditionalFormatting sqref="AV5:AV44">
    <cfRule type="expression" dxfId="21" priority="62" stopIfTrue="1">
      <formula>B5=0</formula>
    </cfRule>
  </conditionalFormatting>
  <conditionalFormatting sqref="AW5:AW44">
    <cfRule type="expression" dxfId="20" priority="63" stopIfTrue="1">
      <formula>B5=0</formula>
    </cfRule>
  </conditionalFormatting>
  <conditionalFormatting sqref="AX5:AX44">
    <cfRule type="expression" dxfId="19" priority="64" stopIfTrue="1">
      <formula>B5=0</formula>
    </cfRule>
  </conditionalFormatting>
  <conditionalFormatting sqref="AZ5:AZ45">
    <cfRule type="expression" dxfId="18" priority="65" stopIfTrue="1">
      <formula>B5=0</formula>
    </cfRule>
  </conditionalFormatting>
  <conditionalFormatting sqref="BA5:BA44">
    <cfRule type="expression" dxfId="17" priority="66" stopIfTrue="1">
      <formula>B5=0</formula>
    </cfRule>
  </conditionalFormatting>
  <conditionalFormatting sqref="BB5:BB44">
    <cfRule type="expression" dxfId="16" priority="67" stopIfTrue="1">
      <formula>B5=0</formula>
    </cfRule>
  </conditionalFormatting>
  <conditionalFormatting sqref="BC5:BC44">
    <cfRule type="expression" dxfId="15" priority="68" stopIfTrue="1">
      <formula>B5=0</formula>
    </cfRule>
  </conditionalFormatting>
  <conditionalFormatting sqref="BD5:BD45">
    <cfRule type="expression" dxfId="14" priority="69" stopIfTrue="1">
      <formula>B5=0</formula>
    </cfRule>
  </conditionalFormatting>
  <conditionalFormatting sqref="BE5:BE44">
    <cfRule type="expression" dxfId="13" priority="70" stopIfTrue="1">
      <formula>B5=0</formula>
    </cfRule>
  </conditionalFormatting>
  <conditionalFormatting sqref="BF5:BF45">
    <cfRule type="expression" dxfId="12" priority="71" stopIfTrue="1">
      <formula>B5=0</formula>
    </cfRule>
  </conditionalFormatting>
  <conditionalFormatting sqref="BG5:BG44">
    <cfRule type="expression" dxfId="11" priority="72" stopIfTrue="1">
      <formula>B5=0</formula>
    </cfRule>
  </conditionalFormatting>
  <conditionalFormatting sqref="BH5:BH45">
    <cfRule type="expression" dxfId="10" priority="73" stopIfTrue="1">
      <formula>B5=0</formula>
    </cfRule>
  </conditionalFormatting>
  <conditionalFormatting sqref="BI5:BI45">
    <cfRule type="expression" dxfId="9" priority="74" stopIfTrue="1">
      <formula>B5=0</formula>
    </cfRule>
  </conditionalFormatting>
  <conditionalFormatting sqref="BJ5:BJ44">
    <cfRule type="expression" dxfId="8" priority="75" stopIfTrue="1">
      <formula>B5=0</formula>
    </cfRule>
  </conditionalFormatting>
  <conditionalFormatting sqref="BK5:BK44">
    <cfRule type="expression" dxfId="7" priority="76" stopIfTrue="1">
      <formula>B5=0</formula>
    </cfRule>
  </conditionalFormatting>
  <conditionalFormatting sqref="BL5:BL45">
    <cfRule type="expression" dxfId="6" priority="77" stopIfTrue="1">
      <formula>B5=0</formula>
    </cfRule>
  </conditionalFormatting>
  <conditionalFormatting sqref="BM5:BM45">
    <cfRule type="expression" dxfId="5" priority="78" stopIfTrue="1">
      <formula>B5=0</formula>
    </cfRule>
  </conditionalFormatting>
  <conditionalFormatting sqref="BN5:BN45">
    <cfRule type="expression" dxfId="4" priority="79" stopIfTrue="1">
      <formula>B5=0</formula>
    </cfRule>
  </conditionalFormatting>
  <conditionalFormatting sqref="C49:J49">
    <cfRule type="expression" dxfId="3" priority="80" stopIfTrue="1">
      <formula>$C$49=0</formula>
    </cfRule>
  </conditionalFormatting>
  <conditionalFormatting sqref="P49:AC49">
    <cfRule type="expression" dxfId="2" priority="81" stopIfTrue="1">
      <formula>$P$49=0</formula>
    </cfRule>
  </conditionalFormatting>
  <conditionalFormatting sqref="P3:AJ3">
    <cfRule type="expression" dxfId="1" priority="82" stopIfTrue="1">
      <formula>$P$3=0</formula>
    </cfRule>
  </conditionalFormatting>
  <conditionalFormatting sqref="I5:I44">
    <cfRule type="expression" dxfId="0" priority="83" stopIfTrue="1">
      <formula>I5=0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>
    <row r="1" spans="1:1" x14ac:dyDescent="0.25">
      <c r="A1" s="250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:K39"/>
    </sheetView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1175"/>
  <sheetViews>
    <sheetView zoomScaleNormal="100" zoomScaleSheetLayoutView="70" workbookViewId="0">
      <selection activeCell="AH26" sqref="AH26"/>
    </sheetView>
  </sheetViews>
  <sheetFormatPr defaultColWidth="9.109375" defaultRowHeight="22.2" outlineLevelRow="1" outlineLevelCol="1" x14ac:dyDescent="0.25"/>
  <cols>
    <col min="1" max="1" width="1" style="1" customWidth="1"/>
    <col min="2" max="2" width="4.5546875" style="3" customWidth="1"/>
    <col min="3" max="3" width="19.6640625" style="3" customWidth="1"/>
    <col min="4" max="4" width="14.44140625" style="3" customWidth="1"/>
    <col min="5" max="5" width="4.88671875" style="28" customWidth="1"/>
    <col min="6" max="6" width="5.21875" style="3" customWidth="1"/>
    <col min="7" max="7" width="5.6640625" style="3" hidden="1" customWidth="1" outlineLevel="1"/>
    <col min="8" max="8" width="5.33203125" style="3" customWidth="1" collapsed="1"/>
    <col min="9" max="9" width="5.33203125" style="3" customWidth="1"/>
    <col min="10" max="10" width="5.33203125" style="3" hidden="1" customWidth="1" outlineLevel="1"/>
    <col min="11" max="11" width="5.33203125" style="3" customWidth="1" collapsed="1"/>
    <col min="12" max="12" width="5.33203125" style="3" customWidth="1"/>
    <col min="13" max="13" width="5.33203125" style="3" hidden="1" customWidth="1" outlineLevel="1"/>
    <col min="14" max="14" width="5.33203125" style="3" customWidth="1" collapsed="1"/>
    <col min="15" max="15" width="5.33203125" style="3" customWidth="1"/>
    <col min="16" max="16" width="5.33203125" style="3" hidden="1" customWidth="1" outlineLevel="1"/>
    <col min="17" max="17" width="5.33203125" style="3" customWidth="1" collapsed="1"/>
    <col min="18" max="18" width="5.33203125" style="3" customWidth="1"/>
    <col min="19" max="19" width="5.33203125" style="3" hidden="1" customWidth="1" outlineLevel="1"/>
    <col min="20" max="20" width="5.33203125" style="3" customWidth="1" collapsed="1"/>
    <col min="21" max="21" width="5.33203125" style="3" customWidth="1"/>
    <col min="22" max="22" width="5.33203125" style="3" hidden="1" customWidth="1" outlineLevel="1"/>
    <col min="23" max="23" width="5.33203125" style="3" customWidth="1" collapsed="1"/>
    <col min="24" max="24" width="5.33203125" style="3" customWidth="1"/>
    <col min="25" max="25" width="6.88671875" style="3" customWidth="1"/>
    <col min="26" max="27" width="7" style="3" customWidth="1"/>
    <col min="28" max="28" width="7.33203125" style="32" customWidth="1"/>
    <col min="29" max="30" width="9.109375" style="2"/>
    <col min="31" max="32" width="9.109375" style="1"/>
    <col min="33" max="43" width="9.109375" style="3"/>
    <col min="44" max="79" width="9.109375" style="2"/>
    <col min="80" max="16384" width="9.109375" style="3"/>
  </cols>
  <sheetData>
    <row r="1" spans="1:77" ht="104.25" customHeight="1" x14ac:dyDescent="0.3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77" ht="51" customHeight="1" x14ac:dyDescent="0.3">
      <c r="B2" s="79" t="s">
        <v>188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77" ht="36" customHeight="1" x14ac:dyDescent="0.25">
      <c r="B3" s="71" t="s">
        <v>10</v>
      </c>
      <c r="C3" s="71" t="s">
        <v>11</v>
      </c>
      <c r="D3" s="71" t="s">
        <v>12</v>
      </c>
      <c r="E3" s="73" t="s">
        <v>143</v>
      </c>
      <c r="F3" s="89"/>
      <c r="G3" s="66" t="s">
        <v>157</v>
      </c>
      <c r="H3" s="66"/>
      <c r="I3" s="67"/>
      <c r="J3" s="65" t="s">
        <v>158</v>
      </c>
      <c r="K3" s="66"/>
      <c r="L3" s="67"/>
      <c r="M3" s="65" t="s">
        <v>159</v>
      </c>
      <c r="N3" s="66"/>
      <c r="O3" s="67"/>
      <c r="P3" s="65" t="s">
        <v>160</v>
      </c>
      <c r="Q3" s="66"/>
      <c r="R3" s="67"/>
      <c r="S3" s="65" t="s">
        <v>161</v>
      </c>
      <c r="T3" s="66"/>
      <c r="U3" s="67"/>
      <c r="V3" s="65" t="s">
        <v>162</v>
      </c>
      <c r="W3" s="66"/>
      <c r="X3" s="67"/>
      <c r="Y3" s="64" t="s">
        <v>136</v>
      </c>
      <c r="Z3" s="64"/>
      <c r="AA3" s="64"/>
      <c r="AC3" s="251" t="s">
        <v>156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</row>
    <row r="4" spans="1:77" ht="30" customHeight="1" x14ac:dyDescent="0.25">
      <c r="B4" s="71"/>
      <c r="C4" s="71"/>
      <c r="D4" s="71"/>
      <c r="E4" s="74"/>
      <c r="F4" s="89"/>
      <c r="G4" s="88"/>
      <c r="H4" s="23" t="s">
        <v>13</v>
      </c>
      <c r="I4" s="23" t="s">
        <v>1</v>
      </c>
      <c r="J4" s="23"/>
      <c r="K4" s="23" t="s">
        <v>13</v>
      </c>
      <c r="L4" s="23" t="s">
        <v>1</v>
      </c>
      <c r="M4" s="23"/>
      <c r="N4" s="23" t="s">
        <v>13</v>
      </c>
      <c r="O4" s="23" t="s">
        <v>1</v>
      </c>
      <c r="P4" s="23"/>
      <c r="Q4" s="23" t="s">
        <v>13</v>
      </c>
      <c r="R4" s="23" t="s">
        <v>1</v>
      </c>
      <c r="S4" s="23"/>
      <c r="T4" s="23" t="s">
        <v>13</v>
      </c>
      <c r="U4" s="23" t="s">
        <v>1</v>
      </c>
      <c r="V4" s="23"/>
      <c r="W4" s="23" t="s">
        <v>13</v>
      </c>
      <c r="X4" s="23" t="s">
        <v>1</v>
      </c>
      <c r="Y4" s="23" t="s">
        <v>141</v>
      </c>
      <c r="Z4" s="23" t="s">
        <v>142</v>
      </c>
      <c r="AA4" s="23" t="s">
        <v>14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</row>
    <row r="5" spans="1:77" ht="15.75" hidden="1" customHeight="1" x14ac:dyDescent="0.25">
      <c r="B5" s="23"/>
      <c r="C5" s="23"/>
      <c r="D5" s="23"/>
      <c r="E5" s="24"/>
      <c r="F5" s="23"/>
      <c r="G5" s="5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77" ht="18" customHeight="1" x14ac:dyDescent="0.25">
      <c r="B6" s="8" t="s">
        <v>48</v>
      </c>
      <c r="C6" s="7" t="s">
        <v>166</v>
      </c>
      <c r="D6" s="7" t="s">
        <v>164</v>
      </c>
      <c r="E6" s="11" t="s">
        <v>104</v>
      </c>
      <c r="F6" s="45">
        <v>1593</v>
      </c>
      <c r="G6" s="45"/>
      <c r="H6" s="87">
        <f t="shared" ref="H6" si="0">IF(I6&gt;$J$77,0,IF(I6=1,50)+IF(I6=2,49)+IF(I6=3,48)+IF(I6=4,47)+IF(I6=5,46)+IF(I6=6,45)+IF(I6=7,44)+IF(I6=8,43)+IF(I6=9,42)+IF(I6=10,41)+IF(I6=11,40)+IF(I6=12,39)+IF(I6=13,38)+IF(I6=14,37)+IF(I6=15,36)+IF(I6=16,35)+IF(I6=17,34)+IF(I6=18,33)+IF(I6=19,32)+IF(I6=20,31)+IF(I6=21,30)+IF(I6=22,29)+IF(I6=23,28)+IF(I6=24,27)+IF(I6=25,26)+IF(I6=26,25)+IF(I6=27,24)+IF(I6=28,23)+IF(I6=29,22)+IF(I6=30,21)+IF(I6=31,20)+IF(I6=32,19)+IF(I6=33,18)+IF(I6=34,17)+IF(I6=35,16)+IF(I6=36,15)+IF(I6=37,14)+IF(I6=38,13)+IF(I6=39,12)+IF(I6=40,11)+IF(I6=41,10)+IF(I6=42,9)+IF(I6=43,8)+IF(I6=44,7)+IF(I6=45,6)+IF(I6=46,5)+IF(I6=47,4)+IF(I6=48,3)+IF(I6=49,2)+IF(I6=50,1))</f>
        <v>47</v>
      </c>
      <c r="I6" s="82">
        <v>4</v>
      </c>
      <c r="J6" s="45"/>
      <c r="K6" s="87">
        <f t="shared" ref="K6" si="1">IF(L6&gt;$M$77,0,IF(L6=1,50)+IF(L6=2,49)+IF(L6=3,48)+IF(L6=4,47)+IF(L6=5,46)+IF(L6=6,45)+IF(L6=7,44)+IF(L6=8,43)+IF(L6=9,42)+IF(L6=10,41)+IF(L6=11,40)+IF(L6=12,39)+IF(L6=13,38)+IF(L6=14,37)+IF(L6=15,36)+IF(L6=16,35)+IF(L6=17,34)+IF(L6=18,33)+IF(L6=19,32)+IF(L6=20,31)+IF(L6=21,30)+IF(L6=22,29)+IF(L6=23,28)+IF(L6=24,27)+IF(L6=25,26)+IF(L6=26,25)+IF(L6=27,24)+IF(L6=28,23)+IF(L6=29,22)+IF(L6=30,21)+IF(L6=31,20)+IF(L6=32,19)+IF(L6=33,18)+IF(L6=34,17)+IF(L6=35,16)+IF(L6=36,15)+IF(L6=37,14)+IF(L6=38,13)+IF(L6=39,12)+IF(L6=40,11)+IF(L6=41,10)+IF(L6=42,9)+IF(L6=43,8)+IF(L6=44,7)+IF(L6=45,6)+IF(L6=46,5)+IF(L6=47,4)+IF(L6=48,3)+IF(L6=49,2)+IF(L6=50,1))</f>
        <v>0</v>
      </c>
      <c r="L6" s="14"/>
      <c r="M6" s="45"/>
      <c r="N6" s="87">
        <f t="shared" ref="N6" si="2">IF(O6&gt;$P$77,0,IF(O6=1,50)+IF(O6=2,49)+IF(O6=3,48)+IF(O6=4,47)+IF(O6=5,46)+IF(O6=6,45)+IF(O6=7,44)+IF(O6=8,43)+IF(O6=9,42)+IF(O6=10,41)+IF(O6=11,40)+IF(O6=12,39)+IF(O6=13,38)+IF(O6=14,37)+IF(O6=15,36)+IF(O6=16,35)+IF(O6=17,34)+IF(O6=18,33)+IF(O6=19,32)+IF(O6=20,31)+IF(O6=21,30)+IF(O6=22,29)+IF(O6=23,28)+IF(O6=24,27)+IF(O6=25,26)+IF(O6=26,25)+IF(O6=27,24)+IF(O6=28,23)+IF(O6=29,22)+IF(O6=30,21)+IF(O6=31,20)+IF(O6=32,19)+IF(O6=33,18)+IF(O6=34,17)+IF(O6=35,16)+IF(O6=36,15)+IF(O6=37,14)+IF(O6=38,13)+IF(O6=39,12)+IF(O6=40,11)+IF(O6=41,10)+IF(O6=42,9)+IF(O6=43,8)+IF(O6=44,7)+IF(O6=45,6)+IF(O6=46,5)+IF(O6=47,4)+IF(O6=48,3)+IF(O6=49,2)+IF(O6=50,1))</f>
        <v>0</v>
      </c>
      <c r="O6" s="14"/>
      <c r="P6" s="45"/>
      <c r="Q6" s="87">
        <f t="shared" ref="Q6" si="3">IF(R6&gt;$S$77,0,IF(R6=1,50)+IF(R6=2,49)+IF(R6=3,48)+IF(R6=4,47)+IF(R6=5,46)+IF(R6=6,45)+IF(R6=7,44)+IF(R6=8,43)+IF(R6=9,42)+IF(R6=10,41)+IF(R6=11,40)+IF(R6=12,39)+IF(R6=13,38)+IF(R6=14,37)+IF(R6=15,36)+IF(R6=16,35)+IF(R6=17,34)+IF(R6=18,33)+IF(R6=19,32)+IF(R6=20,31)+IF(R6=21,30)+IF(R6=22,29)+IF(R6=23,28)+IF(R6=24,27)+IF(R6=25,26)+IF(R6=26,25)+IF(R6=27,24)+IF(R6=28,23)+IF(R6=29,22)+IF(R6=30,21)+IF(R6=31,20)+IF(R6=32,19)+IF(R6=33,18)+IF(R6=34,17)+IF(R6=35,16)+IF(R6=36,15)+IF(R6=37,14)+IF(R6=38,13)+IF(R6=39,12)+IF(R6=40,11)+IF(R6=41,10)+IF(R6=42,9)+IF(R6=43,8)+IF(R6=44,7)+IF(R6=45,6)+IF(R6=46,5)+IF(R6=47,4)+IF(R6=48,3)+IF(R6=49,2)+IF(R6=50,1))</f>
        <v>0</v>
      </c>
      <c r="R6" s="14"/>
      <c r="S6" s="45"/>
      <c r="T6" s="87">
        <f t="shared" ref="T6" si="4">IF(U6&gt;$V$77,0,IF(U6=1,50)+IF(U6=2,49)+IF(U6=3,48)+IF(U6=4,47)+IF(U6=5,46)+IF(U6=6,45)+IF(U6=7,44)+IF(U6=8,43)+IF(U6=9,42)+IF(U6=10,41)+IF(U6=11,40)+IF(U6=12,39)+IF(U6=13,38)+IF(U6=14,37)+IF(U6=15,36)+IF(U6=16,35)+IF(U6=17,34)+IF(U6=18,33)+IF(U6=19,32)+IF(U6=20,31)+IF(U6=21,30)+IF(U6=22,29)+IF(U6=23,28)+IF(U6=24,27)+IF(U6=25,26)+IF(U6=26,25)+IF(U6=27,24)+IF(U6=28,23)+IF(U6=29,22)+IF(U6=30,21)+IF(U6=31,20)+IF(U6=32,19)+IF(U6=33,18)+IF(U6=34,17)+IF(U6=35,16)+IF(U6=36,15)+IF(U6=37,14)+IF(U6=38,13)+IF(U6=39,12)+IF(U6=40,11)+IF(U6=41,10)+IF(U6=42,9)+IF(U6=43,8)+IF(U6=44,7)+IF(U6=45,6)+IF(U6=46,5)+IF(U6=47,4)+IF(U6=48,3)+IF(U6=49,2)+IF(U6=50,1))</f>
        <v>0</v>
      </c>
      <c r="U6" s="14"/>
      <c r="V6" s="45"/>
      <c r="W6" s="87">
        <f t="shared" ref="W6" si="5">IF(X6&gt;$Y$77,0,IF(X6=1,50)+IF(X6=2,49)+IF(X6=3,48)+IF(X6=4,47)+IF(X6=5,46)+IF(X6=6,45)+IF(X6=7,44)+IF(X6=8,43)+IF(X6=9,42)+IF(X6=10,41)+IF(X6=11,40)+IF(X6=12,39)+IF(X6=13,38)+IF(X6=14,37)+IF(X6=15,36)+IF(X6=16,35)+IF(X6=17,34)+IF(X6=18,33)+IF(X6=19,32)+IF(X6=20,31)+IF(X6=21,30)+IF(X6=22,29)+IF(X6=23,28)+IF(X6=24,27)+IF(X6=25,26)+IF(X6=26,25)+IF(X6=27,24)+IF(X6=28,23)+IF(X6=29,22)+IF(X6=30,21)+IF(X6=31,20)+IF(X6=32,19)+IF(X6=33,18)+IF(X6=34,17)+IF(X6=35,16)+IF(X6=36,15)+IF(X6=37,14)+IF(X6=38,13)+IF(X6=39,12)+IF(X6=40,11)+IF(X6=41,10)+IF(X6=42,9)+IF(X6=43,8)+IF(X6=44,7)+IF(X6=45,6)+IF(X6=46,5)+IF(X6=47,4)+IF(X6=48,3)+IF(X6=49,2)+IF(X6=50,1))</f>
        <v>0</v>
      </c>
      <c r="X6" s="14"/>
      <c r="Y6" s="14">
        <f t="shared" ref="Y6" si="6">IF(F6="X",0,H6)+IF(J6="X",0,K6)+IF(M6="X",0,N6)+IF(P6="X",0,Q6)+IF(S6="X",0,T6)+IF(V6="X",0,W6)</f>
        <v>47</v>
      </c>
      <c r="Z6" s="14">
        <f>IF(F6="X",0,I6)+IF(J6="X",0,L6)+IF(M6="X",0,O6)+IF(P6="X",0,R6)+IF(S6="X",0,U6)+IF(V6="X",0,X6)</f>
        <v>4</v>
      </c>
      <c r="AA6" s="9"/>
      <c r="AC6" s="68" t="s">
        <v>145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77" ht="18" customHeight="1" x14ac:dyDescent="0.25">
      <c r="B7" s="8" t="s">
        <v>49</v>
      </c>
      <c r="C7" s="7" t="s">
        <v>165</v>
      </c>
      <c r="D7" s="7" t="s">
        <v>33</v>
      </c>
      <c r="E7" s="10" t="s">
        <v>105</v>
      </c>
      <c r="F7" s="45">
        <v>1557</v>
      </c>
      <c r="G7" s="45"/>
      <c r="H7" s="87">
        <f t="shared" ref="H7:H20" si="7">IF(I7&gt;$J$77,0,IF(I7=1,50)+IF(I7=2,49)+IF(I7=3,48)+IF(I7=4,47)+IF(I7=5,46)+IF(I7=6,45)+IF(I7=7,44)+IF(I7=8,43)+IF(I7=9,42)+IF(I7=10,41)+IF(I7=11,40)+IF(I7=12,39)+IF(I7=13,38)+IF(I7=14,37)+IF(I7=15,36)+IF(I7=16,35)+IF(I7=17,34)+IF(I7=18,33)+IF(I7=19,32)+IF(I7=20,31)+IF(I7=21,30)+IF(I7=22,29)+IF(I7=23,28)+IF(I7=24,27)+IF(I7=25,26)+IF(I7=26,25)+IF(I7=27,24)+IF(I7=28,23)+IF(I7=29,22)+IF(I7=30,21)+IF(I7=31,20)+IF(I7=32,19)+IF(I7=33,18)+IF(I7=34,17)+IF(I7=35,16)+IF(I7=36,15)+IF(I7=37,14)+IF(I7=38,13)+IF(I7=39,12)+IF(I7=40,11)+IF(I7=41,10)+IF(I7=42,9)+IF(I7=43,8)+IF(I7=44,7)+IF(I7=45,6)+IF(I7=46,5)+IF(I7=47,4)+IF(I7=48,3)+IF(I7=49,2)+IF(I7=50,1))</f>
        <v>31</v>
      </c>
      <c r="I7" s="14">
        <v>20</v>
      </c>
      <c r="J7" s="45"/>
      <c r="K7" s="87">
        <f t="shared" ref="K7:K20" si="8">IF(L7&gt;$M$77,0,IF(L7=1,50)+IF(L7=2,49)+IF(L7=3,48)+IF(L7=4,47)+IF(L7=5,46)+IF(L7=6,45)+IF(L7=7,44)+IF(L7=8,43)+IF(L7=9,42)+IF(L7=10,41)+IF(L7=11,40)+IF(L7=12,39)+IF(L7=13,38)+IF(L7=14,37)+IF(L7=15,36)+IF(L7=16,35)+IF(L7=17,34)+IF(L7=18,33)+IF(L7=19,32)+IF(L7=20,31)+IF(L7=21,30)+IF(L7=22,29)+IF(L7=23,28)+IF(L7=24,27)+IF(L7=25,26)+IF(L7=26,25)+IF(L7=27,24)+IF(L7=28,23)+IF(L7=29,22)+IF(L7=30,21)+IF(L7=31,20)+IF(L7=32,19)+IF(L7=33,18)+IF(L7=34,17)+IF(L7=35,16)+IF(L7=36,15)+IF(L7=37,14)+IF(L7=38,13)+IF(L7=39,12)+IF(L7=40,11)+IF(L7=41,10)+IF(L7=42,9)+IF(L7=43,8)+IF(L7=44,7)+IF(L7=45,6)+IF(L7=46,5)+IF(L7=47,4)+IF(L7=48,3)+IF(L7=49,2)+IF(L7=50,1))</f>
        <v>0</v>
      </c>
      <c r="L7" s="14"/>
      <c r="M7" s="45"/>
      <c r="N7" s="87">
        <f t="shared" ref="N7:N20" si="9">IF(O7&gt;$P$77,0,IF(O7=1,50)+IF(O7=2,49)+IF(O7=3,48)+IF(O7=4,47)+IF(O7=5,46)+IF(O7=6,45)+IF(O7=7,44)+IF(O7=8,43)+IF(O7=9,42)+IF(O7=10,41)+IF(O7=11,40)+IF(O7=12,39)+IF(O7=13,38)+IF(O7=14,37)+IF(O7=15,36)+IF(O7=16,35)+IF(O7=17,34)+IF(O7=18,33)+IF(O7=19,32)+IF(O7=20,31)+IF(O7=21,30)+IF(O7=22,29)+IF(O7=23,28)+IF(O7=24,27)+IF(O7=25,26)+IF(O7=26,25)+IF(O7=27,24)+IF(O7=28,23)+IF(O7=29,22)+IF(O7=30,21)+IF(O7=31,20)+IF(O7=32,19)+IF(O7=33,18)+IF(O7=34,17)+IF(O7=35,16)+IF(O7=36,15)+IF(O7=37,14)+IF(O7=38,13)+IF(O7=39,12)+IF(O7=40,11)+IF(O7=41,10)+IF(O7=42,9)+IF(O7=43,8)+IF(O7=44,7)+IF(O7=45,6)+IF(O7=46,5)+IF(O7=47,4)+IF(O7=48,3)+IF(O7=49,2)+IF(O7=50,1))</f>
        <v>0</v>
      </c>
      <c r="O7" s="14"/>
      <c r="P7" s="45"/>
      <c r="Q7" s="87">
        <f t="shared" ref="Q7:Q20" si="10">IF(R7&gt;$S$77,0,IF(R7=1,50)+IF(R7=2,49)+IF(R7=3,48)+IF(R7=4,47)+IF(R7=5,46)+IF(R7=6,45)+IF(R7=7,44)+IF(R7=8,43)+IF(R7=9,42)+IF(R7=10,41)+IF(R7=11,40)+IF(R7=12,39)+IF(R7=13,38)+IF(R7=14,37)+IF(R7=15,36)+IF(R7=16,35)+IF(R7=17,34)+IF(R7=18,33)+IF(R7=19,32)+IF(R7=20,31)+IF(R7=21,30)+IF(R7=22,29)+IF(R7=23,28)+IF(R7=24,27)+IF(R7=25,26)+IF(R7=26,25)+IF(R7=27,24)+IF(R7=28,23)+IF(R7=29,22)+IF(R7=30,21)+IF(R7=31,20)+IF(R7=32,19)+IF(R7=33,18)+IF(R7=34,17)+IF(R7=35,16)+IF(R7=36,15)+IF(R7=37,14)+IF(R7=38,13)+IF(R7=39,12)+IF(R7=40,11)+IF(R7=41,10)+IF(R7=42,9)+IF(R7=43,8)+IF(R7=44,7)+IF(R7=45,6)+IF(R7=46,5)+IF(R7=47,4)+IF(R7=48,3)+IF(R7=49,2)+IF(R7=50,1))</f>
        <v>0</v>
      </c>
      <c r="R7" s="14"/>
      <c r="S7" s="45"/>
      <c r="T7" s="87">
        <f t="shared" ref="T7:T20" si="11">IF(U7&gt;$V$77,0,IF(U7=1,50)+IF(U7=2,49)+IF(U7=3,48)+IF(U7=4,47)+IF(U7=5,46)+IF(U7=6,45)+IF(U7=7,44)+IF(U7=8,43)+IF(U7=9,42)+IF(U7=10,41)+IF(U7=11,40)+IF(U7=12,39)+IF(U7=13,38)+IF(U7=14,37)+IF(U7=15,36)+IF(U7=16,35)+IF(U7=17,34)+IF(U7=18,33)+IF(U7=19,32)+IF(U7=20,31)+IF(U7=21,30)+IF(U7=22,29)+IF(U7=23,28)+IF(U7=24,27)+IF(U7=25,26)+IF(U7=26,25)+IF(U7=27,24)+IF(U7=28,23)+IF(U7=29,22)+IF(U7=30,21)+IF(U7=31,20)+IF(U7=32,19)+IF(U7=33,18)+IF(U7=34,17)+IF(U7=35,16)+IF(U7=36,15)+IF(U7=37,14)+IF(U7=38,13)+IF(U7=39,12)+IF(U7=40,11)+IF(U7=41,10)+IF(U7=42,9)+IF(U7=43,8)+IF(U7=44,7)+IF(U7=45,6)+IF(U7=46,5)+IF(U7=47,4)+IF(U7=48,3)+IF(U7=49,2)+IF(U7=50,1))</f>
        <v>0</v>
      </c>
      <c r="U7" s="14"/>
      <c r="V7" s="45"/>
      <c r="W7" s="87">
        <f t="shared" ref="W7:W20" si="12">IF(X7&gt;$Y$77,0,IF(X7=1,50)+IF(X7=2,49)+IF(X7=3,48)+IF(X7=4,47)+IF(X7=5,46)+IF(X7=6,45)+IF(X7=7,44)+IF(X7=8,43)+IF(X7=9,42)+IF(X7=10,41)+IF(X7=11,40)+IF(X7=12,39)+IF(X7=13,38)+IF(X7=14,37)+IF(X7=15,36)+IF(X7=16,35)+IF(X7=17,34)+IF(X7=18,33)+IF(X7=19,32)+IF(X7=20,31)+IF(X7=21,30)+IF(X7=22,29)+IF(X7=23,28)+IF(X7=24,27)+IF(X7=25,26)+IF(X7=26,25)+IF(X7=27,24)+IF(X7=28,23)+IF(X7=29,22)+IF(X7=30,21)+IF(X7=31,20)+IF(X7=32,19)+IF(X7=33,18)+IF(X7=34,17)+IF(X7=35,16)+IF(X7=36,15)+IF(X7=37,14)+IF(X7=38,13)+IF(X7=39,12)+IF(X7=40,11)+IF(X7=41,10)+IF(X7=42,9)+IF(X7=43,8)+IF(X7=44,7)+IF(X7=45,6)+IF(X7=46,5)+IF(X7=47,4)+IF(X7=48,3)+IF(X7=49,2)+IF(X7=50,1))</f>
        <v>0</v>
      </c>
      <c r="X7" s="14"/>
      <c r="Y7" s="14">
        <f>IF(F7="X",0,H7)+IF(J7="X",0,K7)+IF(M7="X",0,N7)+IF(P7="X",0,Q7)+IF(S7="X",0,T7)+IF(V7="X",0,W7)</f>
        <v>31</v>
      </c>
      <c r="Z7" s="14">
        <f>IF(F7="X",0,I7)+IF(J7="X",0,L7)+IF(M7="X",0,O7)+IF(P7="X",0,R7)+IF(S7="X",0,U7)+IF(V7="X",0,X7)</f>
        <v>20</v>
      </c>
      <c r="AA7" s="9"/>
      <c r="AC7" s="68" t="s">
        <v>146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1:77" ht="18" customHeight="1" x14ac:dyDescent="0.25">
      <c r="B8" s="8" t="s">
        <v>50</v>
      </c>
      <c r="C8" s="29" t="s">
        <v>167</v>
      </c>
      <c r="D8" s="29" t="s">
        <v>33</v>
      </c>
      <c r="E8" s="11" t="s">
        <v>104</v>
      </c>
      <c r="F8" s="45">
        <v>1494</v>
      </c>
      <c r="G8" s="45"/>
      <c r="H8" s="87">
        <f t="shared" si="7"/>
        <v>21</v>
      </c>
      <c r="I8" s="14">
        <v>30</v>
      </c>
      <c r="J8" s="45"/>
      <c r="K8" s="87">
        <f t="shared" si="8"/>
        <v>0</v>
      </c>
      <c r="L8" s="14"/>
      <c r="M8" s="45"/>
      <c r="N8" s="87">
        <f t="shared" si="9"/>
        <v>0</v>
      </c>
      <c r="O8" s="14"/>
      <c r="P8" s="45"/>
      <c r="Q8" s="87">
        <f t="shared" si="10"/>
        <v>0</v>
      </c>
      <c r="R8" s="14"/>
      <c r="S8" s="45"/>
      <c r="T8" s="87">
        <f t="shared" si="11"/>
        <v>0</v>
      </c>
      <c r="U8" s="14"/>
      <c r="V8" s="45"/>
      <c r="W8" s="87">
        <f t="shared" si="12"/>
        <v>0</v>
      </c>
      <c r="X8" s="14"/>
      <c r="Y8" s="14">
        <f>IF(F8="X",0,H8)+IF(J8="X",0,K8)+IF(M8="X",0,N8)+IF(P8="X",0,Q8)+IF(S8="X",0,T8)+IF(V8="X",0,W8)</f>
        <v>21</v>
      </c>
      <c r="Z8" s="14">
        <f>IF(F8="X",0,I8)+IF(J8="X",0,L8)+IF(M8="X",0,O8)+IF(P8="X",0,R8)+IF(S8="X",0,U8)+IF(V8="X",0,X8)</f>
        <v>30</v>
      </c>
      <c r="AA8" s="9"/>
      <c r="AC8" s="68" t="s">
        <v>147</v>
      </c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</row>
    <row r="9" spans="1:77" s="1" customFormat="1" ht="18" customHeight="1" x14ac:dyDescent="0.25">
      <c r="B9" s="46" t="s">
        <v>51</v>
      </c>
      <c r="C9" s="47" t="s">
        <v>168</v>
      </c>
      <c r="D9" s="47" t="s">
        <v>33</v>
      </c>
      <c r="E9" s="11" t="s">
        <v>104</v>
      </c>
      <c r="F9" s="45">
        <v>1481</v>
      </c>
      <c r="G9" s="45"/>
      <c r="H9" s="87">
        <f t="shared" si="7"/>
        <v>49</v>
      </c>
      <c r="I9" s="14">
        <v>2</v>
      </c>
      <c r="J9" s="45"/>
      <c r="K9" s="87">
        <f t="shared" si="8"/>
        <v>0</v>
      </c>
      <c r="L9" s="14"/>
      <c r="M9" s="45"/>
      <c r="N9" s="87">
        <f t="shared" si="9"/>
        <v>0</v>
      </c>
      <c r="O9" s="14"/>
      <c r="P9" s="45"/>
      <c r="Q9" s="87">
        <f t="shared" si="10"/>
        <v>0</v>
      </c>
      <c r="R9" s="14"/>
      <c r="S9" s="45"/>
      <c r="T9" s="87">
        <f t="shared" si="11"/>
        <v>0</v>
      </c>
      <c r="U9" s="14"/>
      <c r="V9" s="45"/>
      <c r="W9" s="87">
        <f t="shared" si="12"/>
        <v>0</v>
      </c>
      <c r="X9" s="14"/>
      <c r="Y9" s="14">
        <f>IF(F9="X",0,H9)+IF(J9="X",0,K9)+IF(M9="X",0,N9)+IF(P9="X",0,Q9)+IF(S9="X",0,T9)+IF(V9="X",0,W9)</f>
        <v>49</v>
      </c>
      <c r="Z9" s="14">
        <f>IF(F9="X",0,I9)+IF(J9="X",0,L9)+IF(M9="X",0,O9)+IF(P9="X",0,R9)+IF(S9="X",0,U9)+IF(V9="X",0,X9)</f>
        <v>2</v>
      </c>
      <c r="AA9" s="9"/>
      <c r="AB9" s="32"/>
      <c r="AC9" s="68" t="s">
        <v>148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18" customHeight="1" x14ac:dyDescent="0.25">
      <c r="B10" s="46" t="s">
        <v>52</v>
      </c>
      <c r="C10" s="47" t="s">
        <v>32</v>
      </c>
      <c r="D10" s="47" t="s">
        <v>6</v>
      </c>
      <c r="E10" s="11" t="s">
        <v>104</v>
      </c>
      <c r="F10" s="45">
        <v>1453</v>
      </c>
      <c r="G10" s="45"/>
      <c r="H10" s="87">
        <f t="shared" si="7"/>
        <v>28</v>
      </c>
      <c r="I10" s="14">
        <v>23</v>
      </c>
      <c r="J10" s="45"/>
      <c r="K10" s="87">
        <f t="shared" si="8"/>
        <v>0</v>
      </c>
      <c r="L10" s="14"/>
      <c r="M10" s="45"/>
      <c r="N10" s="87">
        <f t="shared" si="9"/>
        <v>0</v>
      </c>
      <c r="O10" s="14"/>
      <c r="P10" s="45"/>
      <c r="Q10" s="87">
        <f t="shared" si="10"/>
        <v>0</v>
      </c>
      <c r="R10" s="14"/>
      <c r="S10" s="45"/>
      <c r="T10" s="87">
        <f t="shared" si="11"/>
        <v>0</v>
      </c>
      <c r="U10" s="14"/>
      <c r="V10" s="45"/>
      <c r="W10" s="87">
        <f t="shared" si="12"/>
        <v>0</v>
      </c>
      <c r="X10" s="14"/>
      <c r="Y10" s="14">
        <f>IF(F10="X",0,H10)+IF(J10="X",0,K10)+IF(M10="X",0,N10)+IF(P10="X",0,Q10)+IF(S10="X",0,T10)+IF(V10="X",0,W10)</f>
        <v>28</v>
      </c>
      <c r="Z10" s="14">
        <f>IF(F10="X",0,I10)+IF(J10="X",0,L10)+IF(M10="X",0,O10)+IF(P10="X",0,R10)+IF(S10="X",0,U10)+IF(V10="X",0,X10)</f>
        <v>23</v>
      </c>
      <c r="AA10" s="9"/>
      <c r="AC10" s="68" t="s">
        <v>149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77" ht="18" customHeight="1" x14ac:dyDescent="0.25">
      <c r="B11" s="46" t="s">
        <v>53</v>
      </c>
      <c r="C11" s="47" t="s">
        <v>26</v>
      </c>
      <c r="D11" s="47" t="s">
        <v>27</v>
      </c>
      <c r="E11" s="11" t="s">
        <v>104</v>
      </c>
      <c r="F11" s="45">
        <v>1441</v>
      </c>
      <c r="G11" s="45"/>
      <c r="H11" s="87">
        <f t="shared" si="7"/>
        <v>46</v>
      </c>
      <c r="I11" s="14">
        <v>5</v>
      </c>
      <c r="J11" s="45"/>
      <c r="K11" s="87">
        <f t="shared" si="8"/>
        <v>0</v>
      </c>
      <c r="L11" s="14"/>
      <c r="M11" s="45"/>
      <c r="N11" s="87">
        <f t="shared" si="9"/>
        <v>0</v>
      </c>
      <c r="O11" s="14"/>
      <c r="P11" s="45"/>
      <c r="Q11" s="87">
        <f t="shared" si="10"/>
        <v>0</v>
      </c>
      <c r="R11" s="14"/>
      <c r="S11" s="45"/>
      <c r="T11" s="87">
        <f t="shared" si="11"/>
        <v>0</v>
      </c>
      <c r="U11" s="14"/>
      <c r="V11" s="45"/>
      <c r="W11" s="87">
        <f t="shared" si="12"/>
        <v>0</v>
      </c>
      <c r="X11" s="14"/>
      <c r="Y11" s="14">
        <f>IF(F11="X",0,H11)+IF(J11="X",0,K11)+IF(M11="X",0,N11)+IF(P11="X",0,Q11)+IF(S11="X",0,T11)+IF(V11="X",0,W11)</f>
        <v>46</v>
      </c>
      <c r="Z11" s="14">
        <f>IF(F11="X",0,I11)+IF(J11="X",0,L11)+IF(M11="X",0,O11)+IF(P11="X",0,R11)+IF(S11="X",0,U11)+IF(V11="X",0,X11)</f>
        <v>5</v>
      </c>
      <c r="AA11" s="9"/>
      <c r="AC11" s="68" t="s">
        <v>151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77" ht="18" customHeight="1" x14ac:dyDescent="0.25">
      <c r="B12" s="8" t="s">
        <v>54</v>
      </c>
      <c r="C12" s="7" t="s">
        <v>2</v>
      </c>
      <c r="D12" s="47" t="s">
        <v>6</v>
      </c>
      <c r="E12" s="10"/>
      <c r="F12" s="45">
        <v>1406</v>
      </c>
      <c r="G12" s="45"/>
      <c r="H12" s="87">
        <f t="shared" si="7"/>
        <v>50</v>
      </c>
      <c r="I12" s="14">
        <v>1</v>
      </c>
      <c r="J12" s="45"/>
      <c r="K12" s="87">
        <f t="shared" si="8"/>
        <v>0</v>
      </c>
      <c r="L12" s="14"/>
      <c r="M12" s="45"/>
      <c r="N12" s="87">
        <f t="shared" si="9"/>
        <v>0</v>
      </c>
      <c r="O12" s="14"/>
      <c r="P12" s="45"/>
      <c r="Q12" s="87">
        <f t="shared" si="10"/>
        <v>0</v>
      </c>
      <c r="R12" s="14"/>
      <c r="S12" s="45"/>
      <c r="T12" s="87">
        <f t="shared" si="11"/>
        <v>0</v>
      </c>
      <c r="U12" s="14"/>
      <c r="V12" s="45"/>
      <c r="W12" s="87">
        <f t="shared" si="12"/>
        <v>0</v>
      </c>
      <c r="X12" s="14"/>
      <c r="Y12" s="14">
        <f>IF(F12="X",0,H12)+IF(J12="X",0,K12)+IF(M12="X",0,N12)+IF(P12="X",0,Q12)+IF(S12="X",0,T12)+IF(V12="X",0,W12)</f>
        <v>50</v>
      </c>
      <c r="Z12" s="14">
        <f>IF(F12="X",0,I12)+IF(J12="X",0,L12)+IF(M12="X",0,O12)+IF(P12="X",0,R12)+IF(S12="X",0,U12)+IF(V12="X",0,X12)</f>
        <v>1</v>
      </c>
      <c r="AA12" s="9"/>
      <c r="AC12" s="68" t="s">
        <v>150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</row>
    <row r="13" spans="1:77" ht="18" customHeight="1" x14ac:dyDescent="0.25">
      <c r="B13" s="8" t="s">
        <v>55</v>
      </c>
      <c r="C13" s="30" t="s">
        <v>38</v>
      </c>
      <c r="D13" s="47" t="s">
        <v>6</v>
      </c>
      <c r="E13" s="11" t="s">
        <v>104</v>
      </c>
      <c r="F13" s="45">
        <v>1406</v>
      </c>
      <c r="G13" s="45"/>
      <c r="H13" s="87">
        <f t="shared" si="7"/>
        <v>44</v>
      </c>
      <c r="I13" s="14">
        <v>7</v>
      </c>
      <c r="J13" s="45"/>
      <c r="K13" s="87">
        <f t="shared" si="8"/>
        <v>0</v>
      </c>
      <c r="L13" s="14"/>
      <c r="M13" s="45"/>
      <c r="N13" s="87">
        <f t="shared" si="9"/>
        <v>0</v>
      </c>
      <c r="O13" s="14"/>
      <c r="P13" s="45"/>
      <c r="Q13" s="87">
        <f t="shared" si="10"/>
        <v>0</v>
      </c>
      <c r="R13" s="14"/>
      <c r="S13" s="45"/>
      <c r="T13" s="87">
        <f t="shared" si="11"/>
        <v>0</v>
      </c>
      <c r="U13" s="14"/>
      <c r="V13" s="45"/>
      <c r="W13" s="87">
        <f t="shared" si="12"/>
        <v>0</v>
      </c>
      <c r="X13" s="14"/>
      <c r="Y13" s="14">
        <f>IF(F13="X",0,H13)+IF(J13="X",0,K13)+IF(M13="X",0,N13)+IF(P13="X",0,Q13)+IF(S13="X",0,T13)+IF(V13="X",0,W13)</f>
        <v>44</v>
      </c>
      <c r="Z13" s="14">
        <f>IF(F13="X",0,I13)+IF(J13="X",0,L13)+IF(M13="X",0,O13)+IF(P13="X",0,R13)+IF(S13="X",0,U13)+IF(V13="X",0,X13)</f>
        <v>7</v>
      </c>
      <c r="AA13" s="9"/>
      <c r="AC13" s="68" t="s">
        <v>152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</row>
    <row r="14" spans="1:77" ht="18" customHeight="1" x14ac:dyDescent="0.25">
      <c r="B14" s="8" t="s">
        <v>56</v>
      </c>
      <c r="C14" s="7" t="s">
        <v>169</v>
      </c>
      <c r="D14" s="31" t="s">
        <v>27</v>
      </c>
      <c r="E14" s="11" t="s">
        <v>104</v>
      </c>
      <c r="F14" s="45">
        <v>1388</v>
      </c>
      <c r="G14" s="45"/>
      <c r="H14" s="87">
        <f t="shared" si="7"/>
        <v>48</v>
      </c>
      <c r="I14" s="14">
        <v>3</v>
      </c>
      <c r="J14" s="45"/>
      <c r="K14" s="87">
        <f t="shared" si="8"/>
        <v>0</v>
      </c>
      <c r="L14" s="14"/>
      <c r="M14" s="45"/>
      <c r="N14" s="87">
        <f t="shared" si="9"/>
        <v>0</v>
      </c>
      <c r="O14" s="14"/>
      <c r="P14" s="45"/>
      <c r="Q14" s="87">
        <f t="shared" si="10"/>
        <v>0</v>
      </c>
      <c r="R14" s="14"/>
      <c r="S14" s="45"/>
      <c r="T14" s="87">
        <f t="shared" si="11"/>
        <v>0</v>
      </c>
      <c r="U14" s="14"/>
      <c r="V14" s="45"/>
      <c r="W14" s="87">
        <f t="shared" si="12"/>
        <v>0</v>
      </c>
      <c r="X14" s="14"/>
      <c r="Y14" s="14">
        <f>IF(F14="X",0,H14)+IF(J14="X",0,K14)+IF(M14="X",0,N14)+IF(P14="X",0,Q14)+IF(S14="X",0,T14)+IF(V14="X",0,W14)</f>
        <v>48</v>
      </c>
      <c r="Z14" s="14">
        <f>IF(F14="X",0,I14)+IF(J14="X",0,L14)+IF(M14="X",0,O14)+IF(P14="X",0,R14)+IF(S14="X",0,U14)+IF(V14="X",0,X14)</f>
        <v>3</v>
      </c>
      <c r="AA14" s="9"/>
      <c r="AC14" s="68" t="s">
        <v>153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</row>
    <row r="15" spans="1:77" ht="18" customHeight="1" x14ac:dyDescent="0.25">
      <c r="B15" s="8" t="s">
        <v>57</v>
      </c>
      <c r="C15" s="7" t="s">
        <v>30</v>
      </c>
      <c r="D15" s="7" t="s">
        <v>29</v>
      </c>
      <c r="E15" s="11"/>
      <c r="F15" s="45">
        <v>1348</v>
      </c>
      <c r="G15" s="45"/>
      <c r="H15" s="87">
        <f t="shared" si="7"/>
        <v>32</v>
      </c>
      <c r="I15" s="14">
        <v>19</v>
      </c>
      <c r="J15" s="45"/>
      <c r="K15" s="87">
        <f t="shared" si="8"/>
        <v>0</v>
      </c>
      <c r="L15" s="14"/>
      <c r="M15" s="45"/>
      <c r="N15" s="87">
        <f t="shared" si="9"/>
        <v>0</v>
      </c>
      <c r="O15" s="14"/>
      <c r="P15" s="45"/>
      <c r="Q15" s="87">
        <f t="shared" si="10"/>
        <v>0</v>
      </c>
      <c r="R15" s="14"/>
      <c r="S15" s="45"/>
      <c r="T15" s="87">
        <f t="shared" si="11"/>
        <v>0</v>
      </c>
      <c r="U15" s="14"/>
      <c r="V15" s="45"/>
      <c r="W15" s="87">
        <f t="shared" si="12"/>
        <v>0</v>
      </c>
      <c r="X15" s="14"/>
      <c r="Y15" s="14">
        <f>IF(F15="X",0,H15)+IF(J15="X",0,K15)+IF(M15="X",0,N15)+IF(P15="X",0,Q15)+IF(S15="X",0,T15)+IF(V15="X",0,W15)</f>
        <v>32</v>
      </c>
      <c r="Z15" s="14">
        <f>IF(F15="X",0,I15)+IF(J15="X",0,L15)+IF(M15="X",0,O15)+IF(P15="X",0,R15)+IF(S15="X",0,U15)+IF(V15="X",0,X15)</f>
        <v>19</v>
      </c>
      <c r="AA15" s="9"/>
      <c r="AC15" s="68" t="s">
        <v>154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</row>
    <row r="16" spans="1:77" ht="18" customHeight="1" x14ac:dyDescent="0.25">
      <c r="B16" s="8" t="s">
        <v>58</v>
      </c>
      <c r="C16" s="30" t="s">
        <v>28</v>
      </c>
      <c r="D16" s="29" t="s">
        <v>29</v>
      </c>
      <c r="E16" s="11"/>
      <c r="F16" s="45">
        <v>1348</v>
      </c>
      <c r="G16" s="45"/>
      <c r="H16" s="87">
        <f t="shared" si="7"/>
        <v>26</v>
      </c>
      <c r="I16" s="14">
        <v>25</v>
      </c>
      <c r="J16" s="45"/>
      <c r="K16" s="87">
        <f t="shared" si="8"/>
        <v>0</v>
      </c>
      <c r="L16" s="14"/>
      <c r="M16" s="45"/>
      <c r="N16" s="87">
        <f t="shared" si="9"/>
        <v>0</v>
      </c>
      <c r="O16" s="14"/>
      <c r="P16" s="45"/>
      <c r="Q16" s="87">
        <f t="shared" si="10"/>
        <v>0</v>
      </c>
      <c r="R16" s="14"/>
      <c r="S16" s="45"/>
      <c r="T16" s="87">
        <f t="shared" si="11"/>
        <v>0</v>
      </c>
      <c r="U16" s="14"/>
      <c r="V16" s="45"/>
      <c r="W16" s="87">
        <f t="shared" si="12"/>
        <v>0</v>
      </c>
      <c r="X16" s="14"/>
      <c r="Y16" s="14">
        <f>IF(F16="X",0,H16)+IF(J16="X",0,K16)+IF(M16="X",0,N16)+IF(P16="X",0,Q16)+IF(S16="X",0,T16)+IF(V16="X",0,W16)</f>
        <v>26</v>
      </c>
      <c r="Z16" s="14">
        <f>IF(F16="X",0,I16)+IF(J16="X",0,L16)+IF(M16="X",0,O16)+IF(P16="X",0,R16)+IF(S16="X",0,U16)+IF(V16="X",0,X16)</f>
        <v>25</v>
      </c>
      <c r="AA16" s="9"/>
      <c r="AC16" s="68" t="s">
        <v>155</v>
      </c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</row>
    <row r="17" spans="2:43" ht="18" customHeight="1" x14ac:dyDescent="0.25">
      <c r="B17" s="8" t="s">
        <v>59</v>
      </c>
      <c r="C17" s="30" t="s">
        <v>3</v>
      </c>
      <c r="D17" s="30" t="s">
        <v>8</v>
      </c>
      <c r="E17" s="11" t="s">
        <v>104</v>
      </c>
      <c r="F17" s="45">
        <v>1348</v>
      </c>
      <c r="G17" s="45"/>
      <c r="H17" s="87">
        <f t="shared" si="7"/>
        <v>40</v>
      </c>
      <c r="I17" s="14">
        <v>11</v>
      </c>
      <c r="J17" s="45"/>
      <c r="K17" s="87">
        <f t="shared" si="8"/>
        <v>0</v>
      </c>
      <c r="L17" s="14"/>
      <c r="M17" s="45"/>
      <c r="N17" s="87">
        <f t="shared" si="9"/>
        <v>0</v>
      </c>
      <c r="O17" s="14"/>
      <c r="P17" s="45"/>
      <c r="Q17" s="87">
        <f t="shared" si="10"/>
        <v>0</v>
      </c>
      <c r="R17" s="14"/>
      <c r="S17" s="45"/>
      <c r="T17" s="87">
        <f t="shared" si="11"/>
        <v>0</v>
      </c>
      <c r="U17" s="14"/>
      <c r="V17" s="45"/>
      <c r="W17" s="87">
        <f t="shared" si="12"/>
        <v>0</v>
      </c>
      <c r="X17" s="14"/>
      <c r="Y17" s="14">
        <f>IF(F17="X",0,H17)+IF(J17="X",0,K17)+IF(M17="X",0,N17)+IF(P17="X",0,Q17)+IF(S17="X",0,T17)+IF(V17="X",0,W17)</f>
        <v>40</v>
      </c>
      <c r="Z17" s="14">
        <f>IF(F17="X",0,I17)+IF(J17="X",0,L17)+IF(M17="X",0,O17)+IF(P17="X",0,R17)+IF(S17="X",0,U17)+IF(V17="X",0,X17)</f>
        <v>11</v>
      </c>
      <c r="AA17" s="9"/>
      <c r="AC17" s="252" t="s">
        <v>191</v>
      </c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</row>
    <row r="18" spans="2:43" ht="18" customHeight="1" x14ac:dyDescent="0.25">
      <c r="B18" s="8" t="s">
        <v>60</v>
      </c>
      <c r="C18" s="29" t="s">
        <v>171</v>
      </c>
      <c r="D18" s="29" t="s">
        <v>170</v>
      </c>
      <c r="E18" s="13"/>
      <c r="F18" s="45">
        <v>1336</v>
      </c>
      <c r="G18" s="45"/>
      <c r="H18" s="87">
        <f t="shared" si="7"/>
        <v>45</v>
      </c>
      <c r="I18" s="14">
        <v>6</v>
      </c>
      <c r="J18" s="45"/>
      <c r="K18" s="87">
        <f t="shared" si="8"/>
        <v>0</v>
      </c>
      <c r="L18" s="14"/>
      <c r="M18" s="45"/>
      <c r="N18" s="87">
        <f t="shared" si="9"/>
        <v>0</v>
      </c>
      <c r="O18" s="14"/>
      <c r="P18" s="45"/>
      <c r="Q18" s="87">
        <f t="shared" si="10"/>
        <v>0</v>
      </c>
      <c r="R18" s="14"/>
      <c r="S18" s="45"/>
      <c r="T18" s="87">
        <f t="shared" si="11"/>
        <v>0</v>
      </c>
      <c r="U18" s="14"/>
      <c r="V18" s="45"/>
      <c r="W18" s="87">
        <f t="shared" si="12"/>
        <v>0</v>
      </c>
      <c r="X18" s="14"/>
      <c r="Y18" s="14">
        <f>IF(F18="X",0,H18)+IF(J18="X",0,K18)+IF(M18="X",0,N18)+IF(P18="X",0,Q18)+IF(S18="X",0,T18)+IF(V18="X",0,W18)</f>
        <v>45</v>
      </c>
      <c r="Z18" s="14">
        <f>IF(F18="X",0,I18)+IF(J18="X",0,L18)+IF(M18="X",0,O18)+IF(P18="X",0,R18)+IF(S18="X",0,U18)+IF(V18="X",0,X18)</f>
        <v>6</v>
      </c>
      <c r="AA18" s="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8" customHeight="1" x14ac:dyDescent="0.25">
      <c r="B19" s="8" t="s">
        <v>61</v>
      </c>
      <c r="C19" s="7" t="s">
        <v>39</v>
      </c>
      <c r="D19" s="7" t="s">
        <v>7</v>
      </c>
      <c r="E19" s="10"/>
      <c r="F19" s="45">
        <v>1332</v>
      </c>
      <c r="G19" s="45"/>
      <c r="H19" s="87">
        <f t="shared" si="7"/>
        <v>33</v>
      </c>
      <c r="I19" s="14">
        <v>18</v>
      </c>
      <c r="J19" s="45"/>
      <c r="K19" s="87">
        <f t="shared" si="8"/>
        <v>0</v>
      </c>
      <c r="L19" s="14"/>
      <c r="M19" s="45"/>
      <c r="N19" s="87">
        <f t="shared" si="9"/>
        <v>0</v>
      </c>
      <c r="O19" s="14"/>
      <c r="P19" s="45"/>
      <c r="Q19" s="87">
        <f t="shared" si="10"/>
        <v>0</v>
      </c>
      <c r="R19" s="14"/>
      <c r="S19" s="45"/>
      <c r="T19" s="87">
        <f t="shared" si="11"/>
        <v>0</v>
      </c>
      <c r="U19" s="14"/>
      <c r="V19" s="45"/>
      <c r="W19" s="87">
        <f t="shared" si="12"/>
        <v>0</v>
      </c>
      <c r="X19" s="14"/>
      <c r="Y19" s="14">
        <f>IF(F19="X",0,H19)+IF(J19="X",0,K19)+IF(M19="X",0,N19)+IF(P19="X",0,Q19)+IF(S19="X",0,T19)+IF(V19="X",0,W19)</f>
        <v>33</v>
      </c>
      <c r="Z19" s="14">
        <f>IF(F19="X",0,I19)+IF(J19="X",0,L19)+IF(M19="X",0,O19)+IF(P19="X",0,R19)+IF(S19="X",0,U19)+IF(V19="X",0,X19)</f>
        <v>18</v>
      </c>
      <c r="AA19" s="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8" customHeight="1" x14ac:dyDescent="0.25">
      <c r="B20" s="8" t="s">
        <v>62</v>
      </c>
      <c r="C20" s="7" t="s">
        <v>172</v>
      </c>
      <c r="D20" s="7" t="s">
        <v>33</v>
      </c>
      <c r="E20" s="11"/>
      <c r="F20" s="45">
        <v>1316</v>
      </c>
      <c r="G20" s="45"/>
      <c r="H20" s="87">
        <f t="shared" si="7"/>
        <v>42</v>
      </c>
      <c r="I20" s="14">
        <v>9</v>
      </c>
      <c r="J20" s="45"/>
      <c r="K20" s="87">
        <f t="shared" si="8"/>
        <v>0</v>
      </c>
      <c r="L20" s="14"/>
      <c r="M20" s="45"/>
      <c r="N20" s="87">
        <f t="shared" si="9"/>
        <v>0</v>
      </c>
      <c r="O20" s="14"/>
      <c r="P20" s="45"/>
      <c r="Q20" s="87">
        <f t="shared" si="10"/>
        <v>0</v>
      </c>
      <c r="R20" s="14"/>
      <c r="S20" s="45"/>
      <c r="T20" s="87">
        <f t="shared" si="11"/>
        <v>0</v>
      </c>
      <c r="U20" s="14"/>
      <c r="V20" s="45"/>
      <c r="W20" s="87">
        <f t="shared" si="12"/>
        <v>0</v>
      </c>
      <c r="X20" s="14"/>
      <c r="Y20" s="14">
        <f>IF(F20="X",0,H20)+IF(J20="X",0,K20)+IF(M20="X",0,N20)+IF(P20="X",0,Q20)+IF(S20="X",0,T20)+IF(V20="X",0,W20)</f>
        <v>42</v>
      </c>
      <c r="Z20" s="14">
        <f>IF(F20="X",0,I20)+IF(J20="X",0,L20)+IF(M20="X",0,O20)+IF(P20="X",0,R20)+IF(S20="X",0,U20)+IF(V20="X",0,X20)</f>
        <v>9</v>
      </c>
      <c r="AA20" s="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8" customHeight="1" x14ac:dyDescent="0.25">
      <c r="B21" s="8" t="s">
        <v>63</v>
      </c>
      <c r="C21" s="7" t="s">
        <v>43</v>
      </c>
      <c r="D21" s="7" t="s">
        <v>173</v>
      </c>
      <c r="E21" s="10"/>
      <c r="F21" s="45">
        <v>1280</v>
      </c>
      <c r="G21" s="45"/>
      <c r="H21" s="87">
        <f t="shared" ref="H21" si="13">IF(I21&gt;$J$77,0,IF(I21=1,50)+IF(I21=2,49)+IF(I21=3,48)+IF(I21=4,47)+IF(I21=5,46)+IF(I21=6,45)+IF(I21=7,44)+IF(I21=8,43)+IF(I21=9,42)+IF(I21=10,41)+IF(I21=11,40)+IF(I21=12,39)+IF(I21=13,38)+IF(I21=14,37)+IF(I21=15,36)+IF(I21=16,35)+IF(I21=17,34)+IF(I21=18,33)+IF(I21=19,32)+IF(I21=20,31)+IF(I21=21,30)+IF(I21=22,29)+IF(I21=23,28)+IF(I21=24,27)+IF(I21=25,26)+IF(I21=26,25)+IF(I21=27,24)+IF(I21=28,23)+IF(I21=29,22)+IF(I21=30,21)+IF(I21=31,20)+IF(I21=32,19)+IF(I21=33,18)+IF(I21=34,17)+IF(I21=35,16)+IF(I21=36,15)+IF(I21=37,14)+IF(I21=38,13)+IF(I21=39,12)+IF(I21=40,11)+IF(I21=41,10)+IF(I21=42,9)+IF(I21=43,8)+IF(I21=44,7)+IF(I21=45,6)+IF(I21=46,5)+IF(I21=47,4)+IF(I21=48,3)+IF(I21=49,2)+IF(I21=50,1))</f>
        <v>34</v>
      </c>
      <c r="I21" s="14">
        <v>17</v>
      </c>
      <c r="J21" s="45"/>
      <c r="K21" s="87">
        <f t="shared" ref="K21" si="14">IF(L21&gt;$M$77,0,IF(L21=1,50)+IF(L21=2,49)+IF(L21=3,48)+IF(L21=4,47)+IF(L21=5,46)+IF(L21=6,45)+IF(L21=7,44)+IF(L21=8,43)+IF(L21=9,42)+IF(L21=10,41)+IF(L21=11,40)+IF(L21=12,39)+IF(L21=13,38)+IF(L21=14,37)+IF(L21=15,36)+IF(L21=16,35)+IF(L21=17,34)+IF(L21=18,33)+IF(L21=19,32)+IF(L21=20,31)+IF(L21=21,30)+IF(L21=22,29)+IF(L21=23,28)+IF(L21=24,27)+IF(L21=25,26)+IF(L21=26,25)+IF(L21=27,24)+IF(L21=28,23)+IF(L21=29,22)+IF(L21=30,21)+IF(L21=31,20)+IF(L21=32,19)+IF(L21=33,18)+IF(L21=34,17)+IF(L21=35,16)+IF(L21=36,15)+IF(L21=37,14)+IF(L21=38,13)+IF(L21=39,12)+IF(L21=40,11)+IF(L21=41,10)+IF(L21=42,9)+IF(L21=43,8)+IF(L21=44,7)+IF(L21=45,6)+IF(L21=46,5)+IF(L21=47,4)+IF(L21=48,3)+IF(L21=49,2)+IF(L21=50,1))</f>
        <v>0</v>
      </c>
      <c r="L21" s="14"/>
      <c r="M21" s="45"/>
      <c r="N21" s="87">
        <f t="shared" ref="N21" si="15">IF(O21&gt;$P$77,0,IF(O21=1,50)+IF(O21=2,49)+IF(O21=3,48)+IF(O21=4,47)+IF(O21=5,46)+IF(O21=6,45)+IF(O21=7,44)+IF(O21=8,43)+IF(O21=9,42)+IF(O21=10,41)+IF(O21=11,40)+IF(O21=12,39)+IF(O21=13,38)+IF(O21=14,37)+IF(O21=15,36)+IF(O21=16,35)+IF(O21=17,34)+IF(O21=18,33)+IF(O21=19,32)+IF(O21=20,31)+IF(O21=21,30)+IF(O21=22,29)+IF(O21=23,28)+IF(O21=24,27)+IF(O21=25,26)+IF(O21=26,25)+IF(O21=27,24)+IF(O21=28,23)+IF(O21=29,22)+IF(O21=30,21)+IF(O21=31,20)+IF(O21=32,19)+IF(O21=33,18)+IF(O21=34,17)+IF(O21=35,16)+IF(O21=36,15)+IF(O21=37,14)+IF(O21=38,13)+IF(O21=39,12)+IF(O21=40,11)+IF(O21=41,10)+IF(O21=42,9)+IF(O21=43,8)+IF(O21=44,7)+IF(O21=45,6)+IF(O21=46,5)+IF(O21=47,4)+IF(O21=48,3)+IF(O21=49,2)+IF(O21=50,1))</f>
        <v>0</v>
      </c>
      <c r="O21" s="14"/>
      <c r="P21" s="45"/>
      <c r="Q21" s="87">
        <f t="shared" ref="Q21" si="16">IF(R21&gt;$S$77,0,IF(R21=1,50)+IF(R21=2,49)+IF(R21=3,48)+IF(R21=4,47)+IF(R21=5,46)+IF(R21=6,45)+IF(R21=7,44)+IF(R21=8,43)+IF(R21=9,42)+IF(R21=10,41)+IF(R21=11,40)+IF(R21=12,39)+IF(R21=13,38)+IF(R21=14,37)+IF(R21=15,36)+IF(R21=16,35)+IF(R21=17,34)+IF(R21=18,33)+IF(R21=19,32)+IF(R21=20,31)+IF(R21=21,30)+IF(R21=22,29)+IF(R21=23,28)+IF(R21=24,27)+IF(R21=25,26)+IF(R21=26,25)+IF(R21=27,24)+IF(R21=28,23)+IF(R21=29,22)+IF(R21=30,21)+IF(R21=31,20)+IF(R21=32,19)+IF(R21=33,18)+IF(R21=34,17)+IF(R21=35,16)+IF(R21=36,15)+IF(R21=37,14)+IF(R21=38,13)+IF(R21=39,12)+IF(R21=40,11)+IF(R21=41,10)+IF(R21=42,9)+IF(R21=43,8)+IF(R21=44,7)+IF(R21=45,6)+IF(R21=46,5)+IF(R21=47,4)+IF(R21=48,3)+IF(R21=49,2)+IF(R21=50,1))</f>
        <v>0</v>
      </c>
      <c r="R21" s="14"/>
      <c r="S21" s="45"/>
      <c r="T21" s="87">
        <f t="shared" ref="T21" si="17">IF(U21&gt;$V$77,0,IF(U21=1,50)+IF(U21=2,49)+IF(U21=3,48)+IF(U21=4,47)+IF(U21=5,46)+IF(U21=6,45)+IF(U21=7,44)+IF(U21=8,43)+IF(U21=9,42)+IF(U21=10,41)+IF(U21=11,40)+IF(U21=12,39)+IF(U21=13,38)+IF(U21=14,37)+IF(U21=15,36)+IF(U21=16,35)+IF(U21=17,34)+IF(U21=18,33)+IF(U21=19,32)+IF(U21=20,31)+IF(U21=21,30)+IF(U21=22,29)+IF(U21=23,28)+IF(U21=24,27)+IF(U21=25,26)+IF(U21=26,25)+IF(U21=27,24)+IF(U21=28,23)+IF(U21=29,22)+IF(U21=30,21)+IF(U21=31,20)+IF(U21=32,19)+IF(U21=33,18)+IF(U21=34,17)+IF(U21=35,16)+IF(U21=36,15)+IF(U21=37,14)+IF(U21=38,13)+IF(U21=39,12)+IF(U21=40,11)+IF(U21=41,10)+IF(U21=42,9)+IF(U21=43,8)+IF(U21=44,7)+IF(U21=45,6)+IF(U21=46,5)+IF(U21=47,4)+IF(U21=48,3)+IF(U21=49,2)+IF(U21=50,1))</f>
        <v>0</v>
      </c>
      <c r="U21" s="14"/>
      <c r="V21" s="45"/>
      <c r="W21" s="87">
        <f t="shared" ref="W21" si="18">IF(X21&gt;$Y$77,0,IF(X21=1,50)+IF(X21=2,49)+IF(X21=3,48)+IF(X21=4,47)+IF(X21=5,46)+IF(X21=6,45)+IF(X21=7,44)+IF(X21=8,43)+IF(X21=9,42)+IF(X21=10,41)+IF(X21=11,40)+IF(X21=12,39)+IF(X21=13,38)+IF(X21=14,37)+IF(X21=15,36)+IF(X21=16,35)+IF(X21=17,34)+IF(X21=18,33)+IF(X21=19,32)+IF(X21=20,31)+IF(X21=21,30)+IF(X21=22,29)+IF(X21=23,28)+IF(X21=24,27)+IF(X21=25,26)+IF(X21=26,25)+IF(X21=27,24)+IF(X21=28,23)+IF(X21=29,22)+IF(X21=30,21)+IF(X21=31,20)+IF(X21=32,19)+IF(X21=33,18)+IF(X21=34,17)+IF(X21=35,16)+IF(X21=36,15)+IF(X21=37,14)+IF(X21=38,13)+IF(X21=39,12)+IF(X21=40,11)+IF(X21=41,10)+IF(X21=42,9)+IF(X21=43,8)+IF(X21=44,7)+IF(X21=45,6)+IF(X21=46,5)+IF(X21=47,4)+IF(X21=48,3)+IF(X21=49,2)+IF(X21=50,1))</f>
        <v>0</v>
      </c>
      <c r="X21" s="14"/>
      <c r="Y21" s="14">
        <f>IF(F21="X",0,H21)+IF(J21="X",0,K21)+IF(M21="X",0,N21)+IF(P21="X",0,Q21)+IF(S21="X",0,T21)+IF(V21="X",0,W21)</f>
        <v>34</v>
      </c>
      <c r="Z21" s="14">
        <f>IF(F21="X",0,I21)+IF(J21="X",0,L21)+IF(M21="X",0,O21)+IF(P21="X",0,R21)+IF(S21="X",0,U21)+IF(V21="X",0,X21)</f>
        <v>17</v>
      </c>
      <c r="AA21" s="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8" customHeight="1" x14ac:dyDescent="0.25">
      <c r="B22" s="8" t="s">
        <v>64</v>
      </c>
      <c r="C22" s="29" t="s">
        <v>5</v>
      </c>
      <c r="D22" s="47" t="s">
        <v>6</v>
      </c>
      <c r="E22" s="13"/>
      <c r="F22" s="45">
        <v>1279</v>
      </c>
      <c r="G22" s="45"/>
      <c r="H22" s="87">
        <f t="shared" ref="H22" si="19">IF(I22&gt;$J$77,0,IF(I22=1,50)+IF(I22=2,49)+IF(I22=3,48)+IF(I22=4,47)+IF(I22=5,46)+IF(I22=6,45)+IF(I22=7,44)+IF(I22=8,43)+IF(I22=9,42)+IF(I22=10,41)+IF(I22=11,40)+IF(I22=12,39)+IF(I22=13,38)+IF(I22=14,37)+IF(I22=15,36)+IF(I22=16,35)+IF(I22=17,34)+IF(I22=18,33)+IF(I22=19,32)+IF(I22=20,31)+IF(I22=21,30)+IF(I22=22,29)+IF(I22=23,28)+IF(I22=24,27)+IF(I22=25,26)+IF(I22=26,25)+IF(I22=27,24)+IF(I22=28,23)+IF(I22=29,22)+IF(I22=30,21)+IF(I22=31,20)+IF(I22=32,19)+IF(I22=33,18)+IF(I22=34,17)+IF(I22=35,16)+IF(I22=36,15)+IF(I22=37,14)+IF(I22=38,13)+IF(I22=39,12)+IF(I22=40,11)+IF(I22=41,10)+IF(I22=42,9)+IF(I22=43,8)+IF(I22=44,7)+IF(I22=45,6)+IF(I22=46,5)+IF(I22=47,4)+IF(I22=48,3)+IF(I22=49,2)+IF(I22=50,1))</f>
        <v>22</v>
      </c>
      <c r="I22" s="14">
        <v>29</v>
      </c>
      <c r="J22" s="45"/>
      <c r="K22" s="87">
        <f t="shared" ref="K22" si="20">IF(L22&gt;$M$77,0,IF(L22=1,50)+IF(L22=2,49)+IF(L22=3,48)+IF(L22=4,47)+IF(L22=5,46)+IF(L22=6,45)+IF(L22=7,44)+IF(L22=8,43)+IF(L22=9,42)+IF(L22=10,41)+IF(L22=11,40)+IF(L22=12,39)+IF(L22=13,38)+IF(L22=14,37)+IF(L22=15,36)+IF(L22=16,35)+IF(L22=17,34)+IF(L22=18,33)+IF(L22=19,32)+IF(L22=20,31)+IF(L22=21,30)+IF(L22=22,29)+IF(L22=23,28)+IF(L22=24,27)+IF(L22=25,26)+IF(L22=26,25)+IF(L22=27,24)+IF(L22=28,23)+IF(L22=29,22)+IF(L22=30,21)+IF(L22=31,20)+IF(L22=32,19)+IF(L22=33,18)+IF(L22=34,17)+IF(L22=35,16)+IF(L22=36,15)+IF(L22=37,14)+IF(L22=38,13)+IF(L22=39,12)+IF(L22=40,11)+IF(L22=41,10)+IF(L22=42,9)+IF(L22=43,8)+IF(L22=44,7)+IF(L22=45,6)+IF(L22=46,5)+IF(L22=47,4)+IF(L22=48,3)+IF(L22=49,2)+IF(L22=50,1))</f>
        <v>0</v>
      </c>
      <c r="L22" s="14"/>
      <c r="M22" s="45"/>
      <c r="N22" s="87">
        <f t="shared" ref="N22" si="21">IF(O22&gt;$P$77,0,IF(O22=1,50)+IF(O22=2,49)+IF(O22=3,48)+IF(O22=4,47)+IF(O22=5,46)+IF(O22=6,45)+IF(O22=7,44)+IF(O22=8,43)+IF(O22=9,42)+IF(O22=10,41)+IF(O22=11,40)+IF(O22=12,39)+IF(O22=13,38)+IF(O22=14,37)+IF(O22=15,36)+IF(O22=16,35)+IF(O22=17,34)+IF(O22=18,33)+IF(O22=19,32)+IF(O22=20,31)+IF(O22=21,30)+IF(O22=22,29)+IF(O22=23,28)+IF(O22=24,27)+IF(O22=25,26)+IF(O22=26,25)+IF(O22=27,24)+IF(O22=28,23)+IF(O22=29,22)+IF(O22=30,21)+IF(O22=31,20)+IF(O22=32,19)+IF(O22=33,18)+IF(O22=34,17)+IF(O22=35,16)+IF(O22=36,15)+IF(O22=37,14)+IF(O22=38,13)+IF(O22=39,12)+IF(O22=40,11)+IF(O22=41,10)+IF(O22=42,9)+IF(O22=43,8)+IF(O22=44,7)+IF(O22=45,6)+IF(O22=46,5)+IF(O22=47,4)+IF(O22=48,3)+IF(O22=49,2)+IF(O22=50,1))</f>
        <v>0</v>
      </c>
      <c r="O22" s="14"/>
      <c r="P22" s="45"/>
      <c r="Q22" s="87">
        <f t="shared" ref="Q22" si="22">IF(R22&gt;$S$77,0,IF(R22=1,50)+IF(R22=2,49)+IF(R22=3,48)+IF(R22=4,47)+IF(R22=5,46)+IF(R22=6,45)+IF(R22=7,44)+IF(R22=8,43)+IF(R22=9,42)+IF(R22=10,41)+IF(R22=11,40)+IF(R22=12,39)+IF(R22=13,38)+IF(R22=14,37)+IF(R22=15,36)+IF(R22=16,35)+IF(R22=17,34)+IF(R22=18,33)+IF(R22=19,32)+IF(R22=20,31)+IF(R22=21,30)+IF(R22=22,29)+IF(R22=23,28)+IF(R22=24,27)+IF(R22=25,26)+IF(R22=26,25)+IF(R22=27,24)+IF(R22=28,23)+IF(R22=29,22)+IF(R22=30,21)+IF(R22=31,20)+IF(R22=32,19)+IF(R22=33,18)+IF(R22=34,17)+IF(R22=35,16)+IF(R22=36,15)+IF(R22=37,14)+IF(R22=38,13)+IF(R22=39,12)+IF(R22=40,11)+IF(R22=41,10)+IF(R22=42,9)+IF(R22=43,8)+IF(R22=44,7)+IF(R22=45,6)+IF(R22=46,5)+IF(R22=47,4)+IF(R22=48,3)+IF(R22=49,2)+IF(R22=50,1))</f>
        <v>0</v>
      </c>
      <c r="R22" s="14"/>
      <c r="S22" s="45"/>
      <c r="T22" s="87">
        <f t="shared" ref="T22" si="23">IF(U22&gt;$V$77,0,IF(U22=1,50)+IF(U22=2,49)+IF(U22=3,48)+IF(U22=4,47)+IF(U22=5,46)+IF(U22=6,45)+IF(U22=7,44)+IF(U22=8,43)+IF(U22=9,42)+IF(U22=10,41)+IF(U22=11,40)+IF(U22=12,39)+IF(U22=13,38)+IF(U22=14,37)+IF(U22=15,36)+IF(U22=16,35)+IF(U22=17,34)+IF(U22=18,33)+IF(U22=19,32)+IF(U22=20,31)+IF(U22=21,30)+IF(U22=22,29)+IF(U22=23,28)+IF(U22=24,27)+IF(U22=25,26)+IF(U22=26,25)+IF(U22=27,24)+IF(U22=28,23)+IF(U22=29,22)+IF(U22=30,21)+IF(U22=31,20)+IF(U22=32,19)+IF(U22=33,18)+IF(U22=34,17)+IF(U22=35,16)+IF(U22=36,15)+IF(U22=37,14)+IF(U22=38,13)+IF(U22=39,12)+IF(U22=40,11)+IF(U22=41,10)+IF(U22=42,9)+IF(U22=43,8)+IF(U22=44,7)+IF(U22=45,6)+IF(U22=46,5)+IF(U22=47,4)+IF(U22=48,3)+IF(U22=49,2)+IF(U22=50,1))</f>
        <v>0</v>
      </c>
      <c r="U22" s="14"/>
      <c r="V22" s="45"/>
      <c r="W22" s="87">
        <f t="shared" ref="W22" si="24">IF(X22&gt;$Y$77,0,IF(X22=1,50)+IF(X22=2,49)+IF(X22=3,48)+IF(X22=4,47)+IF(X22=5,46)+IF(X22=6,45)+IF(X22=7,44)+IF(X22=8,43)+IF(X22=9,42)+IF(X22=10,41)+IF(X22=11,40)+IF(X22=12,39)+IF(X22=13,38)+IF(X22=14,37)+IF(X22=15,36)+IF(X22=16,35)+IF(X22=17,34)+IF(X22=18,33)+IF(X22=19,32)+IF(X22=20,31)+IF(X22=21,30)+IF(X22=22,29)+IF(X22=23,28)+IF(X22=24,27)+IF(X22=25,26)+IF(X22=26,25)+IF(X22=27,24)+IF(X22=28,23)+IF(X22=29,22)+IF(X22=30,21)+IF(X22=31,20)+IF(X22=32,19)+IF(X22=33,18)+IF(X22=34,17)+IF(X22=35,16)+IF(X22=36,15)+IF(X22=37,14)+IF(X22=38,13)+IF(X22=39,12)+IF(X22=40,11)+IF(X22=41,10)+IF(X22=42,9)+IF(X22=43,8)+IF(X22=44,7)+IF(X22=45,6)+IF(X22=46,5)+IF(X22=47,4)+IF(X22=48,3)+IF(X22=49,2)+IF(X22=50,1))</f>
        <v>0</v>
      </c>
      <c r="X22" s="14"/>
      <c r="Y22" s="14">
        <f>IF(F22="X",0,H22)+IF(J22="X",0,K22)+IF(M22="X",0,N22)+IF(P22="X",0,Q22)+IF(S22="X",0,T22)+IF(V22="X",0,W22)</f>
        <v>22</v>
      </c>
      <c r="Z22" s="14">
        <f>IF(F22="X",0,I22)+IF(J22="X",0,L22)+IF(M22="X",0,O22)+IF(P22="X",0,R22)+IF(S22="X",0,U22)+IF(V22="X",0,X22)</f>
        <v>29</v>
      </c>
      <c r="AA22" s="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8" customHeight="1" x14ac:dyDescent="0.25">
      <c r="B23" s="8" t="s">
        <v>65</v>
      </c>
      <c r="C23" s="7" t="s">
        <v>174</v>
      </c>
      <c r="D23" s="47" t="s">
        <v>6</v>
      </c>
      <c r="E23" s="34"/>
      <c r="F23" s="45">
        <v>1273</v>
      </c>
      <c r="G23" s="45"/>
      <c r="H23" s="87">
        <f t="shared" ref="H23:H62" si="25">IF(I23&gt;$J$77,0,IF(I23=1,50)+IF(I23=2,49)+IF(I23=3,48)+IF(I23=4,47)+IF(I23=5,46)+IF(I23=6,45)+IF(I23=7,44)+IF(I23=8,43)+IF(I23=9,42)+IF(I23=10,41)+IF(I23=11,40)+IF(I23=12,39)+IF(I23=13,38)+IF(I23=14,37)+IF(I23=15,36)+IF(I23=16,35)+IF(I23=17,34)+IF(I23=18,33)+IF(I23=19,32)+IF(I23=20,31)+IF(I23=21,30)+IF(I23=22,29)+IF(I23=23,28)+IF(I23=24,27)+IF(I23=25,26)+IF(I23=26,25)+IF(I23=27,24)+IF(I23=28,23)+IF(I23=29,22)+IF(I23=30,21)+IF(I23=31,20)+IF(I23=32,19)+IF(I23=33,18)+IF(I23=34,17)+IF(I23=35,16)+IF(I23=36,15)+IF(I23=37,14)+IF(I23=38,13)+IF(I23=39,12)+IF(I23=40,11)+IF(I23=41,10)+IF(I23=42,9)+IF(I23=43,8)+IF(I23=44,7)+IF(I23=45,6)+IF(I23=46,5)+IF(I23=47,4)+IF(I23=48,3)+IF(I23=49,2)+IF(I23=50,1))</f>
        <v>39</v>
      </c>
      <c r="I23" s="14">
        <v>12</v>
      </c>
      <c r="J23" s="45"/>
      <c r="K23" s="87">
        <f t="shared" ref="K23:K62" si="26">IF(L23&gt;$M$77,0,IF(L23=1,50)+IF(L23=2,49)+IF(L23=3,48)+IF(L23=4,47)+IF(L23=5,46)+IF(L23=6,45)+IF(L23=7,44)+IF(L23=8,43)+IF(L23=9,42)+IF(L23=10,41)+IF(L23=11,40)+IF(L23=12,39)+IF(L23=13,38)+IF(L23=14,37)+IF(L23=15,36)+IF(L23=16,35)+IF(L23=17,34)+IF(L23=18,33)+IF(L23=19,32)+IF(L23=20,31)+IF(L23=21,30)+IF(L23=22,29)+IF(L23=23,28)+IF(L23=24,27)+IF(L23=25,26)+IF(L23=26,25)+IF(L23=27,24)+IF(L23=28,23)+IF(L23=29,22)+IF(L23=30,21)+IF(L23=31,20)+IF(L23=32,19)+IF(L23=33,18)+IF(L23=34,17)+IF(L23=35,16)+IF(L23=36,15)+IF(L23=37,14)+IF(L23=38,13)+IF(L23=39,12)+IF(L23=40,11)+IF(L23=41,10)+IF(L23=42,9)+IF(L23=43,8)+IF(L23=44,7)+IF(L23=45,6)+IF(L23=46,5)+IF(L23=47,4)+IF(L23=48,3)+IF(L23=49,2)+IF(L23=50,1))</f>
        <v>0</v>
      </c>
      <c r="L23" s="14"/>
      <c r="M23" s="45"/>
      <c r="N23" s="87">
        <f t="shared" ref="N23:N62" si="27">IF(O23&gt;$P$77,0,IF(O23=1,50)+IF(O23=2,49)+IF(O23=3,48)+IF(O23=4,47)+IF(O23=5,46)+IF(O23=6,45)+IF(O23=7,44)+IF(O23=8,43)+IF(O23=9,42)+IF(O23=10,41)+IF(O23=11,40)+IF(O23=12,39)+IF(O23=13,38)+IF(O23=14,37)+IF(O23=15,36)+IF(O23=16,35)+IF(O23=17,34)+IF(O23=18,33)+IF(O23=19,32)+IF(O23=20,31)+IF(O23=21,30)+IF(O23=22,29)+IF(O23=23,28)+IF(O23=24,27)+IF(O23=25,26)+IF(O23=26,25)+IF(O23=27,24)+IF(O23=28,23)+IF(O23=29,22)+IF(O23=30,21)+IF(O23=31,20)+IF(O23=32,19)+IF(O23=33,18)+IF(O23=34,17)+IF(O23=35,16)+IF(O23=36,15)+IF(O23=37,14)+IF(O23=38,13)+IF(O23=39,12)+IF(O23=40,11)+IF(O23=41,10)+IF(O23=42,9)+IF(O23=43,8)+IF(O23=44,7)+IF(O23=45,6)+IF(O23=46,5)+IF(O23=47,4)+IF(O23=48,3)+IF(O23=49,2)+IF(O23=50,1))</f>
        <v>0</v>
      </c>
      <c r="O23" s="14"/>
      <c r="P23" s="45"/>
      <c r="Q23" s="87">
        <f t="shared" ref="Q23:Q62" si="28">IF(R23&gt;$S$77,0,IF(R23=1,50)+IF(R23=2,49)+IF(R23=3,48)+IF(R23=4,47)+IF(R23=5,46)+IF(R23=6,45)+IF(R23=7,44)+IF(R23=8,43)+IF(R23=9,42)+IF(R23=10,41)+IF(R23=11,40)+IF(R23=12,39)+IF(R23=13,38)+IF(R23=14,37)+IF(R23=15,36)+IF(R23=16,35)+IF(R23=17,34)+IF(R23=18,33)+IF(R23=19,32)+IF(R23=20,31)+IF(R23=21,30)+IF(R23=22,29)+IF(R23=23,28)+IF(R23=24,27)+IF(R23=25,26)+IF(R23=26,25)+IF(R23=27,24)+IF(R23=28,23)+IF(R23=29,22)+IF(R23=30,21)+IF(R23=31,20)+IF(R23=32,19)+IF(R23=33,18)+IF(R23=34,17)+IF(R23=35,16)+IF(R23=36,15)+IF(R23=37,14)+IF(R23=38,13)+IF(R23=39,12)+IF(R23=40,11)+IF(R23=41,10)+IF(R23=42,9)+IF(R23=43,8)+IF(R23=44,7)+IF(R23=45,6)+IF(R23=46,5)+IF(R23=47,4)+IF(R23=48,3)+IF(R23=49,2)+IF(R23=50,1))</f>
        <v>0</v>
      </c>
      <c r="R23" s="14"/>
      <c r="S23" s="45"/>
      <c r="T23" s="87">
        <f t="shared" ref="T23:T62" si="29">IF(U23&gt;$V$77,0,IF(U23=1,50)+IF(U23=2,49)+IF(U23=3,48)+IF(U23=4,47)+IF(U23=5,46)+IF(U23=6,45)+IF(U23=7,44)+IF(U23=8,43)+IF(U23=9,42)+IF(U23=10,41)+IF(U23=11,40)+IF(U23=12,39)+IF(U23=13,38)+IF(U23=14,37)+IF(U23=15,36)+IF(U23=16,35)+IF(U23=17,34)+IF(U23=18,33)+IF(U23=19,32)+IF(U23=20,31)+IF(U23=21,30)+IF(U23=22,29)+IF(U23=23,28)+IF(U23=24,27)+IF(U23=25,26)+IF(U23=26,25)+IF(U23=27,24)+IF(U23=28,23)+IF(U23=29,22)+IF(U23=30,21)+IF(U23=31,20)+IF(U23=32,19)+IF(U23=33,18)+IF(U23=34,17)+IF(U23=35,16)+IF(U23=36,15)+IF(U23=37,14)+IF(U23=38,13)+IF(U23=39,12)+IF(U23=40,11)+IF(U23=41,10)+IF(U23=42,9)+IF(U23=43,8)+IF(U23=44,7)+IF(U23=45,6)+IF(U23=46,5)+IF(U23=47,4)+IF(U23=48,3)+IF(U23=49,2)+IF(U23=50,1))</f>
        <v>0</v>
      </c>
      <c r="U23" s="14"/>
      <c r="V23" s="45"/>
      <c r="W23" s="87">
        <f t="shared" ref="W23:W62" si="30">IF(X23&gt;$Y$77,0,IF(X23=1,50)+IF(X23=2,49)+IF(X23=3,48)+IF(X23=4,47)+IF(X23=5,46)+IF(X23=6,45)+IF(X23=7,44)+IF(X23=8,43)+IF(X23=9,42)+IF(X23=10,41)+IF(X23=11,40)+IF(X23=12,39)+IF(X23=13,38)+IF(X23=14,37)+IF(X23=15,36)+IF(X23=16,35)+IF(X23=17,34)+IF(X23=18,33)+IF(X23=19,32)+IF(X23=20,31)+IF(X23=21,30)+IF(X23=22,29)+IF(X23=23,28)+IF(X23=24,27)+IF(X23=25,26)+IF(X23=26,25)+IF(X23=27,24)+IF(X23=28,23)+IF(X23=29,22)+IF(X23=30,21)+IF(X23=31,20)+IF(X23=32,19)+IF(X23=33,18)+IF(X23=34,17)+IF(X23=35,16)+IF(X23=36,15)+IF(X23=37,14)+IF(X23=38,13)+IF(X23=39,12)+IF(X23=40,11)+IF(X23=41,10)+IF(X23=42,9)+IF(X23=43,8)+IF(X23=44,7)+IF(X23=45,6)+IF(X23=46,5)+IF(X23=47,4)+IF(X23=48,3)+IF(X23=49,2)+IF(X23=50,1))</f>
        <v>0</v>
      </c>
      <c r="X23" s="14"/>
      <c r="Y23" s="14">
        <f>IF(F23="X",0,H23)+IF(J23="X",0,K23)+IF(M23="X",0,N23)+IF(P23="X",0,Q23)+IF(S23="X",0,T23)+IF(V23="X",0,W23)</f>
        <v>39</v>
      </c>
      <c r="Z23" s="14">
        <f>IF(F23="X",0,I23)+IF(J23="X",0,L23)+IF(M23="X",0,O23)+IF(P23="X",0,R23)+IF(S23="X",0,U23)+IF(V23="X",0,X23)</f>
        <v>12</v>
      </c>
      <c r="AA23" s="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8" customHeight="1" x14ac:dyDescent="0.25">
      <c r="B24" s="8" t="s">
        <v>66</v>
      </c>
      <c r="C24" s="7" t="s">
        <v>106</v>
      </c>
      <c r="D24" s="47" t="s">
        <v>6</v>
      </c>
      <c r="E24" s="34"/>
      <c r="F24" s="45">
        <v>1251</v>
      </c>
      <c r="G24" s="45"/>
      <c r="H24" s="87">
        <f t="shared" si="25"/>
        <v>37</v>
      </c>
      <c r="I24" s="14">
        <v>14</v>
      </c>
      <c r="J24" s="45"/>
      <c r="K24" s="87">
        <f t="shared" si="26"/>
        <v>0</v>
      </c>
      <c r="L24" s="14"/>
      <c r="M24" s="45"/>
      <c r="N24" s="87">
        <f t="shared" si="27"/>
        <v>0</v>
      </c>
      <c r="O24" s="14"/>
      <c r="P24" s="45"/>
      <c r="Q24" s="87">
        <f t="shared" si="28"/>
        <v>0</v>
      </c>
      <c r="R24" s="14"/>
      <c r="S24" s="45"/>
      <c r="T24" s="87">
        <f t="shared" si="29"/>
        <v>0</v>
      </c>
      <c r="U24" s="14"/>
      <c r="V24" s="45"/>
      <c r="W24" s="87">
        <f t="shared" si="30"/>
        <v>0</v>
      </c>
      <c r="X24" s="14"/>
      <c r="Y24" s="14">
        <f>IF(F24="X",0,H24)+IF(J24="X",0,K24)+IF(M24="X",0,N24)+IF(P24="X",0,Q24)+IF(S24="X",0,T24)+IF(V24="X",0,W24)</f>
        <v>37</v>
      </c>
      <c r="Z24" s="14">
        <f>IF(F24="X",0,I24)+IF(J24="X",0,L24)+IF(M24="X",0,O24)+IF(P24="X",0,R24)+IF(S24="X",0,U24)+IF(V24="X",0,X24)</f>
        <v>14</v>
      </c>
      <c r="AA24" s="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8" customHeight="1" x14ac:dyDescent="0.25">
      <c r="B25" s="8" t="s">
        <v>67</v>
      </c>
      <c r="C25" s="31" t="s">
        <v>176</v>
      </c>
      <c r="D25" s="30" t="s">
        <v>175</v>
      </c>
      <c r="E25" s="13"/>
      <c r="F25" s="45">
        <v>1228</v>
      </c>
      <c r="G25" s="45"/>
      <c r="H25" s="87">
        <f t="shared" si="25"/>
        <v>29</v>
      </c>
      <c r="I25" s="14">
        <v>22</v>
      </c>
      <c r="J25" s="45"/>
      <c r="K25" s="87">
        <f t="shared" si="26"/>
        <v>0</v>
      </c>
      <c r="L25" s="14"/>
      <c r="M25" s="45"/>
      <c r="N25" s="87">
        <f t="shared" si="27"/>
        <v>0</v>
      </c>
      <c r="O25" s="14"/>
      <c r="P25" s="45"/>
      <c r="Q25" s="87">
        <f t="shared" si="28"/>
        <v>0</v>
      </c>
      <c r="R25" s="14"/>
      <c r="S25" s="45"/>
      <c r="T25" s="87">
        <f t="shared" si="29"/>
        <v>0</v>
      </c>
      <c r="U25" s="14"/>
      <c r="V25" s="45"/>
      <c r="W25" s="87">
        <f t="shared" si="30"/>
        <v>0</v>
      </c>
      <c r="X25" s="14"/>
      <c r="Y25" s="14">
        <f>IF(F25="X",0,H25)+IF(J25="X",0,K25)+IF(M25="X",0,N25)+IF(P25="X",0,Q25)+IF(S25="X",0,T25)+IF(V25="X",0,W25)</f>
        <v>29</v>
      </c>
      <c r="Z25" s="14">
        <f>IF(F25="X",0,I25)+IF(J25="X",0,L25)+IF(M25="X",0,O25)+IF(P25="X",0,R25)+IF(S25="X",0,U25)+IF(V25="X",0,X25)</f>
        <v>22</v>
      </c>
      <c r="AA25" s="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8" customHeight="1" x14ac:dyDescent="0.25">
      <c r="B26" s="8" t="s">
        <v>68</v>
      </c>
      <c r="C26" s="7" t="s">
        <v>35</v>
      </c>
      <c r="D26" s="7" t="s">
        <v>33</v>
      </c>
      <c r="E26" s="10"/>
      <c r="F26" s="45">
        <v>1228</v>
      </c>
      <c r="G26" s="45"/>
      <c r="H26" s="87">
        <f t="shared" si="25"/>
        <v>35</v>
      </c>
      <c r="I26" s="14">
        <v>16</v>
      </c>
      <c r="J26" s="45"/>
      <c r="K26" s="87">
        <f t="shared" si="26"/>
        <v>0</v>
      </c>
      <c r="L26" s="14"/>
      <c r="M26" s="45"/>
      <c r="N26" s="87">
        <f t="shared" si="27"/>
        <v>0</v>
      </c>
      <c r="O26" s="14"/>
      <c r="P26" s="45"/>
      <c r="Q26" s="87">
        <f t="shared" si="28"/>
        <v>0</v>
      </c>
      <c r="R26" s="14"/>
      <c r="S26" s="45"/>
      <c r="T26" s="87">
        <f t="shared" si="29"/>
        <v>0</v>
      </c>
      <c r="U26" s="14"/>
      <c r="V26" s="45"/>
      <c r="W26" s="87">
        <f t="shared" si="30"/>
        <v>0</v>
      </c>
      <c r="X26" s="14"/>
      <c r="Y26" s="14">
        <f>IF(F26="X",0,H26)+IF(J26="X",0,K26)+IF(M26="X",0,N26)+IF(P26="X",0,Q26)+IF(S26="X",0,T26)+IF(V26="X",0,W26)</f>
        <v>35</v>
      </c>
      <c r="Z26" s="14">
        <f>IF(F26="X",0,I26)+IF(J26="X",0,L26)+IF(M26="X",0,O26)+IF(P26="X",0,R26)+IF(S26="X",0,U26)+IF(V26="X",0,X26)</f>
        <v>16</v>
      </c>
      <c r="AA26" s="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8" customHeight="1" x14ac:dyDescent="0.25">
      <c r="B27" s="8" t="s">
        <v>69</v>
      </c>
      <c r="C27" s="29" t="s">
        <v>177</v>
      </c>
      <c r="D27" s="30" t="s">
        <v>108</v>
      </c>
      <c r="E27" s="13"/>
      <c r="F27" s="45">
        <v>1224</v>
      </c>
      <c r="G27" s="45"/>
      <c r="H27" s="87">
        <f t="shared" si="25"/>
        <v>18</v>
      </c>
      <c r="I27" s="14">
        <v>33</v>
      </c>
      <c r="J27" s="45"/>
      <c r="K27" s="87">
        <f t="shared" si="26"/>
        <v>0</v>
      </c>
      <c r="L27" s="14"/>
      <c r="M27" s="45"/>
      <c r="N27" s="87">
        <f t="shared" si="27"/>
        <v>0</v>
      </c>
      <c r="O27" s="14"/>
      <c r="P27" s="45"/>
      <c r="Q27" s="87">
        <f t="shared" si="28"/>
        <v>0</v>
      </c>
      <c r="R27" s="14"/>
      <c r="S27" s="45"/>
      <c r="T27" s="87">
        <f t="shared" si="29"/>
        <v>0</v>
      </c>
      <c r="U27" s="14"/>
      <c r="V27" s="45"/>
      <c r="W27" s="87">
        <f t="shared" si="30"/>
        <v>0</v>
      </c>
      <c r="X27" s="14"/>
      <c r="Y27" s="14">
        <f>IF(F27="X",0,H27)+IF(J27="X",0,K27)+IF(M27="X",0,N27)+IF(P27="X",0,Q27)+IF(S27="X",0,T27)+IF(V27="X",0,W27)</f>
        <v>18</v>
      </c>
      <c r="Z27" s="14">
        <f>IF(F27="X",0,I27)+IF(J27="X",0,L27)+IF(M27="X",0,O27)+IF(P27="X",0,R27)+IF(S27="X",0,U27)+IF(V27="X",0,X27)</f>
        <v>33</v>
      </c>
      <c r="AA27" s="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8" customHeight="1" x14ac:dyDescent="0.25">
      <c r="B28" s="8" t="s">
        <v>77</v>
      </c>
      <c r="C28" s="7" t="s">
        <v>138</v>
      </c>
      <c r="D28" s="47" t="s">
        <v>6</v>
      </c>
      <c r="E28" s="10"/>
      <c r="F28" s="45">
        <v>1216</v>
      </c>
      <c r="G28" s="45"/>
      <c r="H28" s="87">
        <f t="shared" si="25"/>
        <v>41</v>
      </c>
      <c r="I28" s="14">
        <v>10</v>
      </c>
      <c r="J28" s="45"/>
      <c r="K28" s="87">
        <f t="shared" si="26"/>
        <v>0</v>
      </c>
      <c r="L28" s="14"/>
      <c r="M28" s="45"/>
      <c r="N28" s="87">
        <f t="shared" si="27"/>
        <v>0</v>
      </c>
      <c r="O28" s="14"/>
      <c r="P28" s="45"/>
      <c r="Q28" s="87">
        <f t="shared" si="28"/>
        <v>0</v>
      </c>
      <c r="R28" s="14"/>
      <c r="S28" s="45"/>
      <c r="T28" s="87">
        <f t="shared" si="29"/>
        <v>0</v>
      </c>
      <c r="U28" s="14"/>
      <c r="V28" s="45"/>
      <c r="W28" s="87">
        <f t="shared" si="30"/>
        <v>0</v>
      </c>
      <c r="X28" s="14"/>
      <c r="Y28" s="14">
        <f>IF(F28="X",0,H28)+IF(J28="X",0,K28)+IF(M28="X",0,N28)+IF(P28="X",0,Q28)+IF(S28="X",0,T28)+IF(V28="X",0,W28)</f>
        <v>41</v>
      </c>
      <c r="Z28" s="14">
        <f>IF(F28="X",0,I28)+IF(J28="X",0,L28)+IF(M28="X",0,O28)+IF(P28="X",0,R28)+IF(S28="X",0,U28)+IF(V28="X",0,X28)</f>
        <v>10</v>
      </c>
      <c r="AA28" s="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2:43" ht="18" customHeight="1" x14ac:dyDescent="0.25">
      <c r="B29" s="8" t="s">
        <v>70</v>
      </c>
      <c r="C29" s="7" t="s">
        <v>109</v>
      </c>
      <c r="D29" s="7" t="s">
        <v>7</v>
      </c>
      <c r="E29" s="35"/>
      <c r="F29" s="45">
        <v>1215</v>
      </c>
      <c r="G29" s="45"/>
      <c r="H29" s="87">
        <f t="shared" si="25"/>
        <v>24</v>
      </c>
      <c r="I29" s="14">
        <v>27</v>
      </c>
      <c r="J29" s="45"/>
      <c r="K29" s="87">
        <f t="shared" si="26"/>
        <v>0</v>
      </c>
      <c r="L29" s="14"/>
      <c r="M29" s="45"/>
      <c r="N29" s="87">
        <f t="shared" si="27"/>
        <v>0</v>
      </c>
      <c r="O29" s="14"/>
      <c r="P29" s="45"/>
      <c r="Q29" s="87">
        <f t="shared" si="28"/>
        <v>0</v>
      </c>
      <c r="R29" s="14"/>
      <c r="S29" s="45"/>
      <c r="T29" s="87">
        <f t="shared" si="29"/>
        <v>0</v>
      </c>
      <c r="U29" s="14"/>
      <c r="V29" s="45"/>
      <c r="W29" s="87">
        <f t="shared" si="30"/>
        <v>0</v>
      </c>
      <c r="X29" s="14"/>
      <c r="Y29" s="14">
        <f>IF(F29="X",0,H29)+IF(J29="X",0,K29)+IF(M29="X",0,N29)+IF(P29="X",0,Q29)+IF(S29="X",0,T29)+IF(V29="X",0,W29)</f>
        <v>24</v>
      </c>
      <c r="Z29" s="14">
        <f>IF(F29="X",0,I29)+IF(J29="X",0,L29)+IF(M29="X",0,O29)+IF(P29="X",0,R29)+IF(S29="X",0,U29)+IF(V29="X",0,X29)</f>
        <v>27</v>
      </c>
      <c r="AA29" s="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3" ht="18" customHeight="1" x14ac:dyDescent="0.25">
      <c r="B30" s="8" t="s">
        <v>75</v>
      </c>
      <c r="C30" s="7" t="s">
        <v>31</v>
      </c>
      <c r="D30" s="7" t="s">
        <v>29</v>
      </c>
      <c r="E30" s="10"/>
      <c r="F30" s="45">
        <v>1213</v>
      </c>
      <c r="G30" s="45"/>
      <c r="H30" s="87">
        <f t="shared" si="25"/>
        <v>23</v>
      </c>
      <c r="I30" s="14">
        <v>28</v>
      </c>
      <c r="J30" s="45"/>
      <c r="K30" s="87">
        <f t="shared" si="26"/>
        <v>0</v>
      </c>
      <c r="L30" s="14"/>
      <c r="M30" s="45"/>
      <c r="N30" s="87">
        <f t="shared" si="27"/>
        <v>0</v>
      </c>
      <c r="O30" s="14"/>
      <c r="P30" s="45"/>
      <c r="Q30" s="87">
        <f t="shared" si="28"/>
        <v>0</v>
      </c>
      <c r="R30" s="14"/>
      <c r="S30" s="45"/>
      <c r="T30" s="87">
        <f t="shared" si="29"/>
        <v>0</v>
      </c>
      <c r="U30" s="14"/>
      <c r="V30" s="45"/>
      <c r="W30" s="87">
        <f t="shared" si="30"/>
        <v>0</v>
      </c>
      <c r="X30" s="14"/>
      <c r="Y30" s="14">
        <f>IF(F30="X",0,H30)+IF(J30="X",0,K30)+IF(M30="X",0,N30)+IF(P30="X",0,Q30)+IF(S30="X",0,T30)+IF(V30="X",0,W30)</f>
        <v>23</v>
      </c>
      <c r="Z30" s="14">
        <f>IF(F30="X",0,I30)+IF(J30="X",0,L30)+IF(M30="X",0,O30)+IF(P30="X",0,R30)+IF(S30="X",0,U30)+IF(V30="X",0,X30)</f>
        <v>28</v>
      </c>
      <c r="AA30" s="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2:43" ht="18" customHeight="1" x14ac:dyDescent="0.25">
      <c r="B31" s="8" t="s">
        <v>76</v>
      </c>
      <c r="C31" s="30" t="s">
        <v>44</v>
      </c>
      <c r="D31" s="7" t="s">
        <v>45</v>
      </c>
      <c r="E31" s="11"/>
      <c r="F31" s="45">
        <v>1212</v>
      </c>
      <c r="G31" s="45"/>
      <c r="H31" s="87">
        <f t="shared" si="25"/>
        <v>43</v>
      </c>
      <c r="I31" s="14">
        <v>8</v>
      </c>
      <c r="J31" s="45"/>
      <c r="K31" s="87">
        <f t="shared" si="26"/>
        <v>0</v>
      </c>
      <c r="L31" s="14"/>
      <c r="M31" s="45"/>
      <c r="N31" s="87">
        <f t="shared" si="27"/>
        <v>0</v>
      </c>
      <c r="O31" s="14"/>
      <c r="P31" s="45"/>
      <c r="Q31" s="87">
        <f t="shared" si="28"/>
        <v>0</v>
      </c>
      <c r="R31" s="14"/>
      <c r="S31" s="45"/>
      <c r="T31" s="87">
        <f t="shared" si="29"/>
        <v>0</v>
      </c>
      <c r="U31" s="14"/>
      <c r="V31" s="45"/>
      <c r="W31" s="87">
        <f t="shared" si="30"/>
        <v>0</v>
      </c>
      <c r="X31" s="14"/>
      <c r="Y31" s="14">
        <f>IF(F31="X",0,H31)+IF(J31="X",0,K31)+IF(M31="X",0,N31)+IF(P31="X",0,Q31)+IF(S31="X",0,T31)+IF(V31="X",0,W31)</f>
        <v>43</v>
      </c>
      <c r="Z31" s="14">
        <f>IF(F31="X",0,I31)+IF(J31="X",0,L31)+IF(M31="X",0,O31)+IF(P31="X",0,R31)+IF(S31="X",0,U31)+IF(V31="X",0,X31)</f>
        <v>8</v>
      </c>
      <c r="AA31" s="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2:43" ht="18" customHeight="1" x14ac:dyDescent="0.25">
      <c r="B32" s="8" t="s">
        <v>66</v>
      </c>
      <c r="C32" s="7" t="s">
        <v>41</v>
      </c>
      <c r="D32" s="7" t="s">
        <v>9</v>
      </c>
      <c r="E32" s="11"/>
      <c r="F32" s="45">
        <v>1210</v>
      </c>
      <c r="G32" s="45"/>
      <c r="H32" s="87">
        <f t="shared" si="25"/>
        <v>17</v>
      </c>
      <c r="I32" s="14">
        <v>34</v>
      </c>
      <c r="J32" s="45"/>
      <c r="K32" s="87">
        <f t="shared" si="26"/>
        <v>0</v>
      </c>
      <c r="L32" s="14"/>
      <c r="M32" s="45"/>
      <c r="N32" s="87">
        <f t="shared" si="27"/>
        <v>0</v>
      </c>
      <c r="O32" s="14"/>
      <c r="P32" s="45"/>
      <c r="Q32" s="87">
        <f t="shared" si="28"/>
        <v>0</v>
      </c>
      <c r="R32" s="14"/>
      <c r="S32" s="45"/>
      <c r="T32" s="87">
        <f t="shared" si="29"/>
        <v>0</v>
      </c>
      <c r="U32" s="14"/>
      <c r="V32" s="45"/>
      <c r="W32" s="87">
        <f t="shared" si="30"/>
        <v>0</v>
      </c>
      <c r="X32" s="14"/>
      <c r="Y32" s="14">
        <f>IF(F32="X",0,H32)+IF(J32="X",0,K32)+IF(M32="X",0,N32)+IF(P32="X",0,Q32)+IF(S32="X",0,T32)+IF(V32="X",0,W32)</f>
        <v>17</v>
      </c>
      <c r="Z32" s="14">
        <f>IF(F32="X",0,I32)+IF(J32="X",0,L32)+IF(M32="X",0,O32)+IF(P32="X",0,R32)+IF(S32="X",0,U32)+IF(V32="X",0,X32)</f>
        <v>34</v>
      </c>
      <c r="AA32" s="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79" ht="18" customHeight="1" x14ac:dyDescent="0.25">
      <c r="B33" s="8" t="s">
        <v>82</v>
      </c>
      <c r="C33" s="7" t="s">
        <v>4</v>
      </c>
      <c r="D33" s="47" t="s">
        <v>6</v>
      </c>
      <c r="E33" s="11"/>
      <c r="F33" s="45">
        <v>1199</v>
      </c>
      <c r="G33" s="45"/>
      <c r="H33" s="87">
        <f t="shared" si="25"/>
        <v>25</v>
      </c>
      <c r="I33" s="14">
        <v>26</v>
      </c>
      <c r="J33" s="45"/>
      <c r="K33" s="87">
        <f t="shared" si="26"/>
        <v>0</v>
      </c>
      <c r="L33" s="14"/>
      <c r="M33" s="45"/>
      <c r="N33" s="87">
        <f t="shared" si="27"/>
        <v>0</v>
      </c>
      <c r="O33" s="14"/>
      <c r="P33" s="45"/>
      <c r="Q33" s="87">
        <f t="shared" si="28"/>
        <v>0</v>
      </c>
      <c r="R33" s="14"/>
      <c r="S33" s="45"/>
      <c r="T33" s="87">
        <f t="shared" si="29"/>
        <v>0</v>
      </c>
      <c r="U33" s="14"/>
      <c r="V33" s="45"/>
      <c r="W33" s="87">
        <f t="shared" si="30"/>
        <v>0</v>
      </c>
      <c r="X33" s="14"/>
      <c r="Y33" s="14">
        <f>IF(F33="X",0,H33)+IF(J33="X",0,K33)+IF(M33="X",0,N33)+IF(P33="X",0,Q33)+IF(S33="X",0,T33)+IF(V33="X",0,W33)</f>
        <v>25</v>
      </c>
      <c r="Z33" s="14">
        <f>IF(F33="X",0,I33)+IF(J33="X",0,L33)+IF(M33="X",0,O33)+IF(P33="X",0,R33)+IF(S33="X",0,U33)+IF(V33="X",0,X33)</f>
        <v>26</v>
      </c>
      <c r="AA33" s="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79" ht="18" customHeight="1" x14ac:dyDescent="0.25">
      <c r="B34" s="8" t="s">
        <v>85</v>
      </c>
      <c r="C34" s="7" t="s">
        <v>103</v>
      </c>
      <c r="D34" s="31" t="s">
        <v>33</v>
      </c>
      <c r="E34" s="12"/>
      <c r="F34" s="45">
        <v>1198</v>
      </c>
      <c r="G34" s="45"/>
      <c r="H34" s="87">
        <f t="shared" si="25"/>
        <v>27</v>
      </c>
      <c r="I34" s="14">
        <v>24</v>
      </c>
      <c r="J34" s="45"/>
      <c r="K34" s="87">
        <f t="shared" si="26"/>
        <v>0</v>
      </c>
      <c r="L34" s="14"/>
      <c r="M34" s="45"/>
      <c r="N34" s="87">
        <f t="shared" si="27"/>
        <v>0</v>
      </c>
      <c r="O34" s="14"/>
      <c r="P34" s="45"/>
      <c r="Q34" s="87">
        <f t="shared" si="28"/>
        <v>0</v>
      </c>
      <c r="R34" s="14"/>
      <c r="S34" s="45"/>
      <c r="T34" s="87">
        <f t="shared" si="29"/>
        <v>0</v>
      </c>
      <c r="U34" s="14"/>
      <c r="V34" s="45"/>
      <c r="W34" s="87">
        <f t="shared" si="30"/>
        <v>0</v>
      </c>
      <c r="X34" s="14"/>
      <c r="Y34" s="14">
        <f>IF(F34="X",0,H34)+IF(J34="X",0,K34)+IF(M34="X",0,N34)+IF(P34="X",0,Q34)+IF(S34="X",0,T34)+IF(V34="X",0,W34)</f>
        <v>27</v>
      </c>
      <c r="Z34" s="14">
        <f>IF(F34="X",0,I34)+IF(J34="X",0,L34)+IF(M34="X",0,O34)+IF(P34="X",0,R34)+IF(S34="X",0,U34)+IF(V34="X",0,X34)</f>
        <v>24</v>
      </c>
      <c r="AA34" s="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79" ht="18" customHeight="1" x14ac:dyDescent="0.25">
      <c r="B35" s="8" t="s">
        <v>67</v>
      </c>
      <c r="C35" s="7" t="s">
        <v>47</v>
      </c>
      <c r="D35" s="7" t="s">
        <v>178</v>
      </c>
      <c r="E35" s="11"/>
      <c r="F35" s="45">
        <v>1196</v>
      </c>
      <c r="G35" s="45"/>
      <c r="H35" s="87">
        <f t="shared" si="25"/>
        <v>36</v>
      </c>
      <c r="I35" s="14">
        <v>15</v>
      </c>
      <c r="J35" s="45"/>
      <c r="K35" s="87">
        <f t="shared" si="26"/>
        <v>0</v>
      </c>
      <c r="L35" s="14"/>
      <c r="M35" s="45"/>
      <c r="N35" s="87">
        <f t="shared" si="27"/>
        <v>0</v>
      </c>
      <c r="O35" s="14"/>
      <c r="P35" s="45"/>
      <c r="Q35" s="87">
        <f t="shared" si="28"/>
        <v>0</v>
      </c>
      <c r="R35" s="14"/>
      <c r="S35" s="45"/>
      <c r="T35" s="87">
        <f t="shared" si="29"/>
        <v>0</v>
      </c>
      <c r="U35" s="14"/>
      <c r="V35" s="45"/>
      <c r="W35" s="87">
        <f t="shared" si="30"/>
        <v>0</v>
      </c>
      <c r="X35" s="14"/>
      <c r="Y35" s="14">
        <f>IF(F35="X",0,H35)+IF(J35="X",0,K35)+IF(M35="X",0,N35)+IF(P35="X",0,Q35)+IF(S35="X",0,T35)+IF(V35="X",0,W35)</f>
        <v>36</v>
      </c>
      <c r="Z35" s="14">
        <f>IF(F35="X",0,I35)+IF(J35="X",0,L35)+IF(M35="X",0,O35)+IF(P35="X",0,R35)+IF(S35="X",0,U35)+IF(V35="X",0,X35)</f>
        <v>15</v>
      </c>
      <c r="AA35" s="9"/>
      <c r="AE35" s="3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79" ht="18" customHeight="1" x14ac:dyDescent="0.25">
      <c r="B36" s="8" t="s">
        <v>71</v>
      </c>
      <c r="C36" s="7" t="s">
        <v>137</v>
      </c>
      <c r="D36" s="7" t="s">
        <v>37</v>
      </c>
      <c r="E36" s="11"/>
      <c r="F36" s="45">
        <v>1180</v>
      </c>
      <c r="G36" s="45"/>
      <c r="H36" s="87">
        <f t="shared" si="25"/>
        <v>20</v>
      </c>
      <c r="I36" s="14">
        <v>31</v>
      </c>
      <c r="J36" s="45"/>
      <c r="K36" s="87">
        <f t="shared" si="26"/>
        <v>0</v>
      </c>
      <c r="L36" s="14"/>
      <c r="M36" s="45"/>
      <c r="N36" s="87">
        <f t="shared" si="27"/>
        <v>0</v>
      </c>
      <c r="O36" s="14"/>
      <c r="P36" s="45"/>
      <c r="Q36" s="87">
        <f t="shared" si="28"/>
        <v>0</v>
      </c>
      <c r="R36" s="14"/>
      <c r="S36" s="45"/>
      <c r="T36" s="87">
        <f t="shared" si="29"/>
        <v>0</v>
      </c>
      <c r="U36" s="14"/>
      <c r="V36" s="45"/>
      <c r="W36" s="87">
        <f t="shared" si="30"/>
        <v>0</v>
      </c>
      <c r="X36" s="14"/>
      <c r="Y36" s="14">
        <f>IF(F36="X",0,H36)+IF(J36="X",0,K36)+IF(M36="X",0,N36)+IF(P36="X",0,Q36)+IF(S36="X",0,T36)+IF(V36="X",0,W36)</f>
        <v>20</v>
      </c>
      <c r="Z36" s="14">
        <f>IF(F36="X",0,I36)+IF(J36="X",0,L36)+IF(M36="X",0,O36)+IF(P36="X",0,R36)+IF(S36="X",0,U36)+IF(V36="X",0,X36)</f>
        <v>31</v>
      </c>
      <c r="AA36" s="9"/>
      <c r="AE36" s="3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79" ht="18" customHeight="1" x14ac:dyDescent="0.25">
      <c r="B37" s="8" t="s">
        <v>83</v>
      </c>
      <c r="C37" s="29" t="s">
        <v>40</v>
      </c>
      <c r="D37" s="30" t="s">
        <v>37</v>
      </c>
      <c r="E37" s="13"/>
      <c r="F37" s="45">
        <v>1158</v>
      </c>
      <c r="G37" s="45"/>
      <c r="H37" s="87">
        <f t="shared" si="25"/>
        <v>30</v>
      </c>
      <c r="I37" s="14">
        <v>21</v>
      </c>
      <c r="J37" s="45"/>
      <c r="K37" s="87">
        <f t="shared" si="26"/>
        <v>0</v>
      </c>
      <c r="L37" s="14"/>
      <c r="M37" s="45"/>
      <c r="N37" s="87">
        <f t="shared" si="27"/>
        <v>0</v>
      </c>
      <c r="O37" s="14"/>
      <c r="P37" s="45"/>
      <c r="Q37" s="87">
        <f t="shared" si="28"/>
        <v>0</v>
      </c>
      <c r="R37" s="14"/>
      <c r="S37" s="45"/>
      <c r="T37" s="87">
        <f t="shared" si="29"/>
        <v>0</v>
      </c>
      <c r="U37" s="14"/>
      <c r="V37" s="45"/>
      <c r="W37" s="87">
        <f t="shared" si="30"/>
        <v>0</v>
      </c>
      <c r="X37" s="14"/>
      <c r="Y37" s="14">
        <f>IF(F37="X",0,H37)+IF(J37="X",0,K37)+IF(M37="X",0,N37)+IF(P37="X",0,Q37)+IF(S37="X",0,T37)+IF(V37="X",0,W37)</f>
        <v>30</v>
      </c>
      <c r="Z37" s="14">
        <f>IF(F37="X",0,I37)+IF(J37="X",0,L37)+IF(M37="X",0,O37)+IF(P37="X",0,R37)+IF(S37="X",0,U37)+IF(V37="X",0,X37)</f>
        <v>21</v>
      </c>
      <c r="AA37" s="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79" ht="18" customHeight="1" x14ac:dyDescent="0.25">
      <c r="B38" s="8" t="s">
        <v>72</v>
      </c>
      <c r="C38" s="7" t="s">
        <v>42</v>
      </c>
      <c r="D38" s="7" t="s">
        <v>7</v>
      </c>
      <c r="E38" s="10"/>
      <c r="F38" s="45">
        <v>1125</v>
      </c>
      <c r="G38" s="45"/>
      <c r="H38" s="87">
        <f t="shared" si="25"/>
        <v>38</v>
      </c>
      <c r="I38" s="14">
        <v>13</v>
      </c>
      <c r="J38" s="45"/>
      <c r="K38" s="87">
        <f t="shared" si="26"/>
        <v>0</v>
      </c>
      <c r="L38" s="14"/>
      <c r="M38" s="45"/>
      <c r="N38" s="87">
        <f t="shared" si="27"/>
        <v>0</v>
      </c>
      <c r="O38" s="14"/>
      <c r="P38" s="45"/>
      <c r="Q38" s="87">
        <f t="shared" si="28"/>
        <v>0</v>
      </c>
      <c r="R38" s="14"/>
      <c r="S38" s="45"/>
      <c r="T38" s="87">
        <f t="shared" si="29"/>
        <v>0</v>
      </c>
      <c r="U38" s="14"/>
      <c r="V38" s="45"/>
      <c r="W38" s="87">
        <f t="shared" si="30"/>
        <v>0</v>
      </c>
      <c r="X38" s="14"/>
      <c r="Y38" s="14">
        <f>IF(F38="X",0,H38)+IF(J38="X",0,K38)+IF(M38="X",0,N38)+IF(P38="X",0,Q38)+IF(S38="X",0,T38)+IF(V38="X",0,W38)</f>
        <v>38</v>
      </c>
      <c r="Z38" s="14">
        <f>IF(F38="X",0,I38)+IF(J38="X",0,L38)+IF(M38="X",0,O38)+IF(P38="X",0,R38)+IF(S38="X",0,U38)+IF(V38="X",0,X38)</f>
        <v>13</v>
      </c>
      <c r="AA38" s="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79" ht="18" customHeight="1" x14ac:dyDescent="0.25">
      <c r="B39" s="8" t="s">
        <v>73</v>
      </c>
      <c r="C39" s="7" t="s">
        <v>46</v>
      </c>
      <c r="D39" s="7" t="s">
        <v>9</v>
      </c>
      <c r="E39" s="11"/>
      <c r="F39" s="45">
        <v>1116</v>
      </c>
      <c r="G39" s="45"/>
      <c r="H39" s="87">
        <f t="shared" si="25"/>
        <v>19</v>
      </c>
      <c r="I39" s="14">
        <v>32</v>
      </c>
      <c r="J39" s="45"/>
      <c r="K39" s="87">
        <f t="shared" si="26"/>
        <v>0</v>
      </c>
      <c r="L39" s="14"/>
      <c r="M39" s="45"/>
      <c r="N39" s="87">
        <f t="shared" si="27"/>
        <v>0</v>
      </c>
      <c r="O39" s="14"/>
      <c r="P39" s="45"/>
      <c r="Q39" s="87">
        <f t="shared" si="28"/>
        <v>0</v>
      </c>
      <c r="R39" s="14"/>
      <c r="S39" s="45"/>
      <c r="T39" s="87">
        <f t="shared" si="29"/>
        <v>0</v>
      </c>
      <c r="U39" s="14"/>
      <c r="V39" s="45"/>
      <c r="W39" s="87">
        <f t="shared" si="30"/>
        <v>0</v>
      </c>
      <c r="X39" s="14"/>
      <c r="Y39" s="14">
        <f>IF(F39="X",0,H39)+IF(J39="X",0,K39)+IF(M39="X",0,N39)+IF(P39="X",0,Q39)+IF(S39="X",0,T39)+IF(V39="X",0,W39)</f>
        <v>19</v>
      </c>
      <c r="Z39" s="14">
        <f>IF(F39="X",0,I39)+IF(J39="X",0,L39)+IF(M39="X",0,O39)+IF(P39="X",0,R39)+IF(S39="X",0,U39)+IF(V39="X",0,X39)</f>
        <v>32</v>
      </c>
      <c r="AA39" s="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79" ht="18" customHeight="1" x14ac:dyDescent="0.25">
      <c r="B40" s="8" t="s">
        <v>74</v>
      </c>
      <c r="C40" s="7" t="s">
        <v>110</v>
      </c>
      <c r="D40" s="7" t="s">
        <v>107</v>
      </c>
      <c r="E40" s="11"/>
      <c r="F40" s="45">
        <v>1090</v>
      </c>
      <c r="G40" s="45"/>
      <c r="H40" s="87">
        <f t="shared" si="25"/>
        <v>16</v>
      </c>
      <c r="I40" s="14">
        <v>35</v>
      </c>
      <c r="J40" s="45"/>
      <c r="K40" s="87">
        <f t="shared" si="26"/>
        <v>0</v>
      </c>
      <c r="L40" s="14"/>
      <c r="M40" s="45"/>
      <c r="N40" s="87">
        <f t="shared" si="27"/>
        <v>0</v>
      </c>
      <c r="O40" s="14"/>
      <c r="P40" s="45"/>
      <c r="Q40" s="87">
        <f t="shared" si="28"/>
        <v>0</v>
      </c>
      <c r="R40" s="14"/>
      <c r="S40" s="45"/>
      <c r="T40" s="87">
        <f t="shared" si="29"/>
        <v>0</v>
      </c>
      <c r="U40" s="14"/>
      <c r="V40" s="45"/>
      <c r="W40" s="87">
        <f t="shared" si="30"/>
        <v>0</v>
      </c>
      <c r="X40" s="14"/>
      <c r="Y40" s="14">
        <f>IF(F40="X",0,H40)+IF(J40="X",0,K40)+IF(M40="X",0,N40)+IF(P40="X",0,Q40)+IF(S40="X",0,T40)+IF(V40="X",0,W40)</f>
        <v>16</v>
      </c>
      <c r="Z40" s="14">
        <f>IF(F40="X",0,I40)+IF(J40="X",0,L40)+IF(M40="X",0,O40)+IF(P40="X",0,R40)+IF(S40="X",0,U40)+IF(V40="X",0,X40)</f>
        <v>35</v>
      </c>
      <c r="AA40" s="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79" ht="18" customHeight="1" x14ac:dyDescent="0.25">
      <c r="B41" s="8" t="s">
        <v>78</v>
      </c>
      <c r="C41" s="29" t="s">
        <v>111</v>
      </c>
      <c r="D41" s="30" t="s">
        <v>34</v>
      </c>
      <c r="E41" s="13"/>
      <c r="F41" s="45">
        <v>1064</v>
      </c>
      <c r="G41" s="45"/>
      <c r="H41" s="87">
        <f t="shared" si="25"/>
        <v>13</v>
      </c>
      <c r="I41" s="14">
        <v>38</v>
      </c>
      <c r="J41" s="45"/>
      <c r="K41" s="87">
        <f t="shared" si="26"/>
        <v>0</v>
      </c>
      <c r="L41" s="14"/>
      <c r="M41" s="45"/>
      <c r="N41" s="87">
        <f t="shared" si="27"/>
        <v>0</v>
      </c>
      <c r="O41" s="14"/>
      <c r="P41" s="45"/>
      <c r="Q41" s="87">
        <f t="shared" si="28"/>
        <v>0</v>
      </c>
      <c r="R41" s="14"/>
      <c r="S41" s="45"/>
      <c r="T41" s="87">
        <f t="shared" si="29"/>
        <v>0</v>
      </c>
      <c r="U41" s="14"/>
      <c r="V41" s="45"/>
      <c r="W41" s="87">
        <f t="shared" si="30"/>
        <v>0</v>
      </c>
      <c r="X41" s="14"/>
      <c r="Y41" s="14">
        <f>IF(F41="X",0,H41)+IF(J41="X",0,K41)+IF(M41="X",0,N41)+IF(P41="X",0,Q41)+IF(S41="X",0,T41)+IF(V41="X",0,W41)</f>
        <v>13</v>
      </c>
      <c r="Z41" s="14">
        <f>IF(F41="X",0,I41)+IF(J41="X",0,L41)+IF(M41="X",0,O41)+IF(P41="X",0,R41)+IF(S41="X",0,U41)+IF(V41="X",0,X41)</f>
        <v>38</v>
      </c>
      <c r="AA41" s="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79" ht="18" customHeight="1" x14ac:dyDescent="0.25">
      <c r="B42" s="8" t="s">
        <v>80</v>
      </c>
      <c r="C42" s="7" t="s">
        <v>179</v>
      </c>
      <c r="D42" s="7" t="s">
        <v>170</v>
      </c>
      <c r="E42" s="34"/>
      <c r="F42" s="45">
        <v>1060</v>
      </c>
      <c r="G42" s="45"/>
      <c r="H42" s="87">
        <f t="shared" si="25"/>
        <v>15</v>
      </c>
      <c r="I42" s="14">
        <v>36</v>
      </c>
      <c r="J42" s="45"/>
      <c r="K42" s="87">
        <f t="shared" si="26"/>
        <v>0</v>
      </c>
      <c r="L42" s="14"/>
      <c r="M42" s="45"/>
      <c r="N42" s="87">
        <f t="shared" si="27"/>
        <v>0</v>
      </c>
      <c r="O42" s="14"/>
      <c r="P42" s="45"/>
      <c r="Q42" s="87">
        <f t="shared" si="28"/>
        <v>0</v>
      </c>
      <c r="R42" s="14"/>
      <c r="S42" s="45"/>
      <c r="T42" s="87">
        <f t="shared" si="29"/>
        <v>0</v>
      </c>
      <c r="U42" s="14"/>
      <c r="V42" s="45"/>
      <c r="W42" s="87">
        <f t="shared" si="30"/>
        <v>0</v>
      </c>
      <c r="X42" s="14"/>
      <c r="Y42" s="14">
        <f>IF(F42="X",0,H42)+IF(J42="X",0,K42)+IF(M42="X",0,N42)+IF(P42="X",0,Q42)+IF(S42="X",0,T42)+IF(V42="X",0,W42)</f>
        <v>15</v>
      </c>
      <c r="Z42" s="14">
        <f>IF(F42="X",0,I42)+IF(J42="X",0,L42)+IF(M42="X",0,O42)+IF(P42="X",0,R42)+IF(S42="X",0,U42)+IF(V42="X",0,X42)</f>
        <v>36</v>
      </c>
      <c r="AA42" s="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79" ht="18" customHeight="1" x14ac:dyDescent="0.25">
      <c r="B43" s="8" t="s">
        <v>79</v>
      </c>
      <c r="C43" s="7" t="s">
        <v>139</v>
      </c>
      <c r="D43" s="47" t="s">
        <v>6</v>
      </c>
      <c r="E43" s="11"/>
      <c r="F43" s="45">
        <v>1015</v>
      </c>
      <c r="G43" s="45"/>
      <c r="H43" s="87">
        <f t="shared" si="25"/>
        <v>14</v>
      </c>
      <c r="I43" s="14">
        <v>37</v>
      </c>
      <c r="J43" s="45"/>
      <c r="K43" s="87">
        <f t="shared" si="26"/>
        <v>0</v>
      </c>
      <c r="L43" s="14"/>
      <c r="M43" s="45"/>
      <c r="N43" s="87">
        <f t="shared" si="27"/>
        <v>0</v>
      </c>
      <c r="O43" s="14"/>
      <c r="P43" s="45"/>
      <c r="Q43" s="87">
        <f t="shared" si="28"/>
        <v>0</v>
      </c>
      <c r="R43" s="14"/>
      <c r="S43" s="45"/>
      <c r="T43" s="87">
        <f t="shared" si="29"/>
        <v>0</v>
      </c>
      <c r="U43" s="14"/>
      <c r="V43" s="45"/>
      <c r="W43" s="87">
        <f t="shared" si="30"/>
        <v>0</v>
      </c>
      <c r="X43" s="14"/>
      <c r="Y43" s="14">
        <f>IF(F43="X",0,H43)+IF(J43="X",0,K43)+IF(M43="X",0,N43)+IF(P43="X",0,Q43)+IF(S43="X",0,T43)+IF(V43="X",0,W43)</f>
        <v>14</v>
      </c>
      <c r="Z43" s="14">
        <f>IF(F43="X",0,I43)+IF(J43="X",0,L43)+IF(M43="X",0,O43)+IF(P43="X",0,R43)+IF(S43="X",0,U43)+IF(V43="X",0,X43)</f>
        <v>37</v>
      </c>
      <c r="AA43" s="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79" ht="18" customHeight="1" x14ac:dyDescent="0.25">
      <c r="B44" s="8" t="s">
        <v>81</v>
      </c>
      <c r="C44" s="7" t="s">
        <v>180</v>
      </c>
      <c r="D44" s="7" t="s">
        <v>33</v>
      </c>
      <c r="E44" s="13"/>
      <c r="F44" s="45">
        <v>1000</v>
      </c>
      <c r="G44" s="45"/>
      <c r="H44" s="87">
        <f t="shared" si="25"/>
        <v>12</v>
      </c>
      <c r="I44" s="14">
        <v>39</v>
      </c>
      <c r="J44" s="45"/>
      <c r="K44" s="87">
        <f t="shared" si="26"/>
        <v>0</v>
      </c>
      <c r="L44" s="14"/>
      <c r="M44" s="45"/>
      <c r="N44" s="87">
        <f t="shared" si="27"/>
        <v>0</v>
      </c>
      <c r="O44" s="14"/>
      <c r="P44" s="45"/>
      <c r="Q44" s="87">
        <f t="shared" si="28"/>
        <v>0</v>
      </c>
      <c r="R44" s="14"/>
      <c r="S44" s="45"/>
      <c r="T44" s="87">
        <f t="shared" si="29"/>
        <v>0</v>
      </c>
      <c r="U44" s="14"/>
      <c r="V44" s="45"/>
      <c r="W44" s="87">
        <f t="shared" si="30"/>
        <v>0</v>
      </c>
      <c r="X44" s="14"/>
      <c r="Y44" s="14">
        <f>IF(F44="X",0,H44)+IF(J44="X",0,K44)+IF(M44="X",0,N44)+IF(P44="X",0,Q44)+IF(S44="X",0,T44)+IF(V44="X",0,W44)</f>
        <v>12</v>
      </c>
      <c r="Z44" s="14">
        <f>IF(F44="X",0,I44)+IF(J44="X",0,L44)+IF(M44="X",0,O44)+IF(P44="X",0,R44)+IF(S44="X",0,U44)+IF(V44="X",0,X44)</f>
        <v>39</v>
      </c>
      <c r="AA44" s="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2:79" ht="18" customHeight="1" x14ac:dyDescent="0.25">
      <c r="B45" s="8" t="s">
        <v>90</v>
      </c>
      <c r="C45" s="7" t="s">
        <v>36</v>
      </c>
      <c r="D45" s="7" t="s">
        <v>7</v>
      </c>
      <c r="E45" s="11"/>
      <c r="F45" s="45">
        <v>1000</v>
      </c>
      <c r="G45" s="45"/>
      <c r="H45" s="87">
        <f t="shared" si="25"/>
        <v>11</v>
      </c>
      <c r="I45" s="14">
        <v>40</v>
      </c>
      <c r="J45" s="45"/>
      <c r="K45" s="87">
        <f t="shared" si="26"/>
        <v>0</v>
      </c>
      <c r="L45" s="14"/>
      <c r="M45" s="45"/>
      <c r="N45" s="87">
        <f t="shared" si="27"/>
        <v>0</v>
      </c>
      <c r="O45" s="14"/>
      <c r="P45" s="45"/>
      <c r="Q45" s="87">
        <f t="shared" si="28"/>
        <v>0</v>
      </c>
      <c r="R45" s="14"/>
      <c r="S45" s="45"/>
      <c r="T45" s="87">
        <f t="shared" si="29"/>
        <v>0</v>
      </c>
      <c r="U45" s="14"/>
      <c r="V45" s="45"/>
      <c r="W45" s="87">
        <f t="shared" si="30"/>
        <v>0</v>
      </c>
      <c r="X45" s="14"/>
      <c r="Y45" s="14">
        <f>IF(F45="X",0,H45)+IF(J45="X",0,K45)+IF(M45="X",0,N45)+IF(P45="X",0,Q45)+IF(S45="X",0,T45)+IF(V45="X",0,W45)</f>
        <v>11</v>
      </c>
      <c r="Z45" s="14">
        <f>IF(F45="X",0,I45)+IF(J45="X",0,L45)+IF(M45="X",0,O45)+IF(P45="X",0,R45)+IF(S45="X",0,U45)+IF(V45="X",0,X45)</f>
        <v>40</v>
      </c>
      <c r="AA45" s="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79" ht="18" customHeight="1" x14ac:dyDescent="0.25">
      <c r="B46" s="8" t="s">
        <v>84</v>
      </c>
      <c r="C46" s="31"/>
      <c r="D46" s="31"/>
      <c r="E46" s="12"/>
      <c r="F46" s="45"/>
      <c r="G46" s="45"/>
      <c r="H46" s="87">
        <f t="shared" si="25"/>
        <v>0</v>
      </c>
      <c r="I46" s="14"/>
      <c r="J46" s="45"/>
      <c r="K46" s="87">
        <f t="shared" si="26"/>
        <v>0</v>
      </c>
      <c r="L46" s="14"/>
      <c r="M46" s="45"/>
      <c r="N46" s="87">
        <f t="shared" si="27"/>
        <v>0</v>
      </c>
      <c r="O46" s="14"/>
      <c r="P46" s="45"/>
      <c r="Q46" s="87">
        <f t="shared" si="28"/>
        <v>0</v>
      </c>
      <c r="R46" s="14"/>
      <c r="S46" s="45"/>
      <c r="T46" s="87">
        <f t="shared" si="29"/>
        <v>0</v>
      </c>
      <c r="U46" s="14"/>
      <c r="V46" s="45"/>
      <c r="W46" s="87">
        <f t="shared" si="30"/>
        <v>0</v>
      </c>
      <c r="X46" s="14"/>
      <c r="Y46" s="14">
        <f>IF(F46="X",0,H46)+IF(J46="X",0,K46)+IF(M46="X",0,N46)+IF(P46="X",0,Q46)+IF(S46="X",0,T46)+IF(V46="X",0,W46)</f>
        <v>0</v>
      </c>
      <c r="Z46" s="14">
        <f>IF(F46="X",0,I46)+IF(J46="X",0,L46)+IF(M46="X",0,O46)+IF(P46="X",0,R46)+IF(S46="X",0,U46)+IF(V46="X",0,X46)</f>
        <v>0</v>
      </c>
      <c r="AA46" s="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79" ht="18" customHeight="1" x14ac:dyDescent="0.25">
      <c r="B47" s="8" t="s">
        <v>94</v>
      </c>
      <c r="C47" s="7"/>
      <c r="D47" s="7"/>
      <c r="E47" s="11"/>
      <c r="F47" s="45"/>
      <c r="G47" s="45"/>
      <c r="H47" s="87">
        <f t="shared" si="25"/>
        <v>0</v>
      </c>
      <c r="I47" s="14"/>
      <c r="J47" s="45"/>
      <c r="K47" s="87">
        <f t="shared" si="26"/>
        <v>0</v>
      </c>
      <c r="L47" s="14"/>
      <c r="M47" s="45"/>
      <c r="N47" s="87">
        <f t="shared" si="27"/>
        <v>0</v>
      </c>
      <c r="O47" s="14"/>
      <c r="P47" s="45"/>
      <c r="Q47" s="87">
        <f t="shared" si="28"/>
        <v>0</v>
      </c>
      <c r="R47" s="14"/>
      <c r="S47" s="45"/>
      <c r="T47" s="87">
        <f t="shared" si="29"/>
        <v>0</v>
      </c>
      <c r="U47" s="14"/>
      <c r="V47" s="45"/>
      <c r="W47" s="87">
        <f t="shared" si="30"/>
        <v>0</v>
      </c>
      <c r="X47" s="14"/>
      <c r="Y47" s="14">
        <f>IF(F47="X",0,H47)+IF(J47="X",0,K47)+IF(M47="X",0,N47)+IF(P47="X",0,Q47)+IF(S47="X",0,T47)+IF(V47="X",0,W47)</f>
        <v>0</v>
      </c>
      <c r="Z47" s="14">
        <f>IF(F47="X",0,I47)+IF(J47="X",0,L47)+IF(M47="X",0,O47)+IF(P47="X",0,R47)+IF(S47="X",0,U47)+IF(V47="X",0,X47)</f>
        <v>0</v>
      </c>
      <c r="AA47" s="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79" ht="18" customHeight="1" x14ac:dyDescent="0.25">
      <c r="B48" s="8" t="s">
        <v>86</v>
      </c>
      <c r="C48" s="7"/>
      <c r="D48" s="7"/>
      <c r="E48" s="11"/>
      <c r="F48" s="45"/>
      <c r="G48" s="45"/>
      <c r="H48" s="87">
        <f t="shared" si="25"/>
        <v>0</v>
      </c>
      <c r="I48" s="14"/>
      <c r="J48" s="45"/>
      <c r="K48" s="87">
        <f t="shared" si="26"/>
        <v>0</v>
      </c>
      <c r="L48" s="14"/>
      <c r="M48" s="45"/>
      <c r="N48" s="87">
        <f t="shared" si="27"/>
        <v>0</v>
      </c>
      <c r="O48" s="14"/>
      <c r="P48" s="45"/>
      <c r="Q48" s="87">
        <f t="shared" si="28"/>
        <v>0</v>
      </c>
      <c r="R48" s="14"/>
      <c r="S48" s="45"/>
      <c r="T48" s="87">
        <f t="shared" si="29"/>
        <v>0</v>
      </c>
      <c r="U48" s="14"/>
      <c r="V48" s="45"/>
      <c r="W48" s="87">
        <f t="shared" si="30"/>
        <v>0</v>
      </c>
      <c r="X48" s="14"/>
      <c r="Y48" s="14">
        <f>IF(F48="X",0,H48)+IF(J48="X",0,K48)+IF(M48="X",0,N48)+IF(P48="X",0,Q48)+IF(S48="X",0,T48)+IF(V48="X",0,W48)</f>
        <v>0</v>
      </c>
      <c r="Z48" s="14">
        <f>IF(F48="X",0,I48)+IF(J48="X",0,L48)+IF(M48="X",0,O48)+IF(P48="X",0,R48)+IF(S48="X",0,U48)+IF(V48="X",0,X48)</f>
        <v>0</v>
      </c>
      <c r="AA48" s="9"/>
      <c r="AC48" s="15"/>
      <c r="AD48" s="15"/>
      <c r="AE48" s="16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</row>
    <row r="49" spans="2:79" ht="18" customHeight="1" x14ac:dyDescent="0.25">
      <c r="B49" s="8" t="s">
        <v>87</v>
      </c>
      <c r="C49" s="31"/>
      <c r="D49" s="31"/>
      <c r="E49" s="12"/>
      <c r="F49" s="45"/>
      <c r="G49" s="45"/>
      <c r="H49" s="87">
        <f t="shared" si="25"/>
        <v>0</v>
      </c>
      <c r="I49" s="14"/>
      <c r="J49" s="45"/>
      <c r="K49" s="87">
        <f t="shared" si="26"/>
        <v>0</v>
      </c>
      <c r="L49" s="14"/>
      <c r="M49" s="45"/>
      <c r="N49" s="87">
        <f t="shared" si="27"/>
        <v>0</v>
      </c>
      <c r="O49" s="14"/>
      <c r="P49" s="45"/>
      <c r="Q49" s="87">
        <f t="shared" si="28"/>
        <v>0</v>
      </c>
      <c r="R49" s="14"/>
      <c r="S49" s="45"/>
      <c r="T49" s="87">
        <f t="shared" si="29"/>
        <v>0</v>
      </c>
      <c r="U49" s="14"/>
      <c r="V49" s="45"/>
      <c r="W49" s="87">
        <f t="shared" si="30"/>
        <v>0</v>
      </c>
      <c r="X49" s="14"/>
      <c r="Y49" s="14">
        <f>IF(F49="X",0,H49)+IF(J49="X",0,K49)+IF(M49="X",0,N49)+IF(P49="X",0,Q49)+IF(S49="X",0,T49)+IF(V49="X",0,W49)</f>
        <v>0</v>
      </c>
      <c r="Z49" s="14">
        <f>IF(F49="X",0,I49)+IF(J49="X",0,L49)+IF(M49="X",0,O49)+IF(P49="X",0,R49)+IF(S49="X",0,U49)+IF(V49="X",0,X49)</f>
        <v>0</v>
      </c>
      <c r="AA49" s="9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</row>
    <row r="50" spans="2:79" s="43" customFormat="1" ht="18" customHeight="1" x14ac:dyDescent="0.25">
      <c r="B50" s="8" t="s">
        <v>96</v>
      </c>
      <c r="C50" s="7"/>
      <c r="D50" s="31"/>
      <c r="E50" s="45"/>
      <c r="F50" s="45"/>
      <c r="G50" s="45"/>
      <c r="H50" s="87">
        <f t="shared" si="25"/>
        <v>0</v>
      </c>
      <c r="I50" s="14"/>
      <c r="J50" s="45"/>
      <c r="K50" s="87">
        <f t="shared" si="26"/>
        <v>0</v>
      </c>
      <c r="L50" s="14"/>
      <c r="M50" s="45"/>
      <c r="N50" s="87">
        <f t="shared" si="27"/>
        <v>0</v>
      </c>
      <c r="O50" s="14"/>
      <c r="P50" s="45"/>
      <c r="Q50" s="87">
        <f t="shared" si="28"/>
        <v>0</v>
      </c>
      <c r="R50" s="14"/>
      <c r="S50" s="45"/>
      <c r="T50" s="87">
        <f t="shared" si="29"/>
        <v>0</v>
      </c>
      <c r="U50" s="14"/>
      <c r="V50" s="45"/>
      <c r="W50" s="87">
        <f t="shared" si="30"/>
        <v>0</v>
      </c>
      <c r="X50" s="14"/>
      <c r="Y50" s="14">
        <f>IF(F50="X",0,H50)+IF(J50="X",0,K50)+IF(M50="X",0,N50)+IF(P50="X",0,Q50)+IF(S50="X",0,T50)+IF(V50="X",0,W50)</f>
        <v>0</v>
      </c>
      <c r="Z50" s="14">
        <f>IF(F50="X",0,I50)+IF(J50="X",0,L50)+IF(M50="X",0,O50)+IF(P50="X",0,R50)+IF(S50="X",0,U50)+IF(V50="X",0,X50)</f>
        <v>0</v>
      </c>
      <c r="AA50" s="9"/>
      <c r="AB50" s="32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</row>
    <row r="51" spans="2:79" s="43" customFormat="1" ht="18" customHeight="1" x14ac:dyDescent="0.25">
      <c r="B51" s="8" t="s">
        <v>88</v>
      </c>
      <c r="C51" s="7"/>
      <c r="D51" s="7"/>
      <c r="E51" s="11"/>
      <c r="F51" s="45"/>
      <c r="G51" s="45"/>
      <c r="H51" s="87">
        <f t="shared" si="25"/>
        <v>0</v>
      </c>
      <c r="I51" s="14"/>
      <c r="J51" s="45"/>
      <c r="K51" s="87">
        <f t="shared" si="26"/>
        <v>0</v>
      </c>
      <c r="L51" s="14"/>
      <c r="M51" s="45"/>
      <c r="N51" s="87">
        <f t="shared" si="27"/>
        <v>0</v>
      </c>
      <c r="O51" s="14"/>
      <c r="P51" s="45"/>
      <c r="Q51" s="87">
        <f t="shared" si="28"/>
        <v>0</v>
      </c>
      <c r="R51" s="14"/>
      <c r="S51" s="45"/>
      <c r="T51" s="87">
        <f t="shared" si="29"/>
        <v>0</v>
      </c>
      <c r="U51" s="14"/>
      <c r="V51" s="45"/>
      <c r="W51" s="87">
        <f t="shared" si="30"/>
        <v>0</v>
      </c>
      <c r="X51" s="14"/>
      <c r="Y51" s="14">
        <f>IF(F51="X",0,H51)+IF(J51="X",0,K51)+IF(M51="X",0,N51)+IF(P51="X",0,Q51)+IF(S51="X",0,T51)+IF(V51="X",0,W51)</f>
        <v>0</v>
      </c>
      <c r="Z51" s="14">
        <f>IF(F51="X",0,I51)+IF(J51="X",0,L51)+IF(M51="X",0,O51)+IF(P51="X",0,R51)+IF(S51="X",0,U51)+IF(V51="X",0,X51)</f>
        <v>0</v>
      </c>
      <c r="AA51" s="9"/>
      <c r="AB51" s="32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</row>
    <row r="52" spans="2:79" ht="18" customHeight="1" x14ac:dyDescent="0.25">
      <c r="B52" s="8" t="s">
        <v>89</v>
      </c>
      <c r="C52" s="7"/>
      <c r="D52" s="7"/>
      <c r="E52" s="11"/>
      <c r="F52" s="45"/>
      <c r="G52" s="45"/>
      <c r="H52" s="87">
        <f t="shared" si="25"/>
        <v>0</v>
      </c>
      <c r="I52" s="14"/>
      <c r="J52" s="45"/>
      <c r="K52" s="87">
        <f t="shared" si="26"/>
        <v>0</v>
      </c>
      <c r="L52" s="14"/>
      <c r="M52" s="45"/>
      <c r="N52" s="87">
        <f t="shared" si="27"/>
        <v>0</v>
      </c>
      <c r="O52" s="14"/>
      <c r="P52" s="45"/>
      <c r="Q52" s="87">
        <f t="shared" si="28"/>
        <v>0</v>
      </c>
      <c r="R52" s="14"/>
      <c r="S52" s="45"/>
      <c r="T52" s="87">
        <f t="shared" si="29"/>
        <v>0</v>
      </c>
      <c r="U52" s="14"/>
      <c r="V52" s="45"/>
      <c r="W52" s="87">
        <f t="shared" si="30"/>
        <v>0</v>
      </c>
      <c r="X52" s="14"/>
      <c r="Y52" s="14">
        <f>IF(F52="X",0,H52)+IF(J52="X",0,K52)+IF(M52="X",0,N52)+IF(P52="X",0,Q52)+IF(S52="X",0,T52)+IF(V52="X",0,W52)</f>
        <v>0</v>
      </c>
      <c r="Z52" s="14">
        <f>IF(F52="X",0,I52)+IF(J52="X",0,L52)+IF(M52="X",0,O52)+IF(P52="X",0,R52)+IF(S52="X",0,U52)+IF(V52="X",0,X52)</f>
        <v>0</v>
      </c>
      <c r="AA52" s="9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</row>
    <row r="53" spans="2:79" ht="18" customHeight="1" x14ac:dyDescent="0.25">
      <c r="B53" s="8" t="s">
        <v>91</v>
      </c>
      <c r="C53" s="7"/>
      <c r="D53" s="7"/>
      <c r="E53" s="11"/>
      <c r="F53" s="45"/>
      <c r="G53" s="45"/>
      <c r="H53" s="87">
        <f t="shared" si="25"/>
        <v>0</v>
      </c>
      <c r="I53" s="14"/>
      <c r="J53" s="45"/>
      <c r="K53" s="87">
        <f t="shared" si="26"/>
        <v>0</v>
      </c>
      <c r="L53" s="14"/>
      <c r="M53" s="45"/>
      <c r="N53" s="87">
        <f t="shared" si="27"/>
        <v>0</v>
      </c>
      <c r="O53" s="14"/>
      <c r="P53" s="45"/>
      <c r="Q53" s="87">
        <f t="shared" si="28"/>
        <v>0</v>
      </c>
      <c r="R53" s="14"/>
      <c r="S53" s="45"/>
      <c r="T53" s="87">
        <f t="shared" si="29"/>
        <v>0</v>
      </c>
      <c r="U53" s="14"/>
      <c r="V53" s="45"/>
      <c r="W53" s="87">
        <f t="shared" si="30"/>
        <v>0</v>
      </c>
      <c r="X53" s="14"/>
      <c r="Y53" s="14">
        <f>IF(F53="X",0,H53)+IF(J53="X",0,K53)+IF(M53="X",0,N53)+IF(P53="X",0,Q53)+IF(S53="X",0,T53)+IF(V53="X",0,W53)</f>
        <v>0</v>
      </c>
      <c r="Z53" s="14">
        <f>IF(F53="X",0,I53)+IF(J53="X",0,L53)+IF(M53="X",0,O53)+IF(P53="X",0,R53)+IF(S53="X",0,U53)+IF(V53="X",0,X53)</f>
        <v>0</v>
      </c>
      <c r="AA53" s="9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2:79" ht="18" customHeight="1" x14ac:dyDescent="0.25">
      <c r="B54" s="8" t="s">
        <v>92</v>
      </c>
      <c r="C54" s="7"/>
      <c r="D54" s="7"/>
      <c r="E54" s="11"/>
      <c r="F54" s="45"/>
      <c r="G54" s="45"/>
      <c r="H54" s="87">
        <f t="shared" si="25"/>
        <v>0</v>
      </c>
      <c r="I54" s="14"/>
      <c r="J54" s="45"/>
      <c r="K54" s="87">
        <f t="shared" si="26"/>
        <v>0</v>
      </c>
      <c r="L54" s="14"/>
      <c r="M54" s="45"/>
      <c r="N54" s="87">
        <f t="shared" si="27"/>
        <v>0</v>
      </c>
      <c r="O54" s="14"/>
      <c r="P54" s="45"/>
      <c r="Q54" s="87">
        <f t="shared" si="28"/>
        <v>0</v>
      </c>
      <c r="R54" s="14"/>
      <c r="S54" s="45"/>
      <c r="T54" s="87">
        <f t="shared" si="29"/>
        <v>0</v>
      </c>
      <c r="U54" s="14"/>
      <c r="V54" s="45"/>
      <c r="W54" s="87">
        <f t="shared" si="30"/>
        <v>0</v>
      </c>
      <c r="X54" s="14"/>
      <c r="Y54" s="14">
        <f>IF(F54="X",0,H54)+IF(J54="X",0,K54)+IF(M54="X",0,N54)+IF(P54="X",0,Q54)+IF(S54="X",0,T54)+IF(V54="X",0,W54)</f>
        <v>0</v>
      </c>
      <c r="Z54" s="14">
        <f>IF(F54="X",0,I54)+IF(J54="X",0,L54)+IF(M54="X",0,O54)+IF(P54="X",0,R54)+IF(S54="X",0,U54)+IF(V54="X",0,X54)</f>
        <v>0</v>
      </c>
      <c r="AA54" s="9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</row>
    <row r="55" spans="2:79" s="43" customFormat="1" ht="18" customHeight="1" x14ac:dyDescent="0.25">
      <c r="B55" s="8" t="s">
        <v>93</v>
      </c>
      <c r="C55" s="7"/>
      <c r="D55" s="7"/>
      <c r="E55" s="11"/>
      <c r="F55" s="45"/>
      <c r="G55" s="45"/>
      <c r="H55" s="87">
        <f t="shared" si="25"/>
        <v>0</v>
      </c>
      <c r="I55" s="14"/>
      <c r="J55" s="45"/>
      <c r="K55" s="87">
        <f t="shared" si="26"/>
        <v>0</v>
      </c>
      <c r="L55" s="14"/>
      <c r="M55" s="45"/>
      <c r="N55" s="87">
        <f t="shared" si="27"/>
        <v>0</v>
      </c>
      <c r="O55" s="14"/>
      <c r="P55" s="45"/>
      <c r="Q55" s="87">
        <f t="shared" si="28"/>
        <v>0</v>
      </c>
      <c r="R55" s="14"/>
      <c r="S55" s="45"/>
      <c r="T55" s="87">
        <f t="shared" si="29"/>
        <v>0</v>
      </c>
      <c r="U55" s="14"/>
      <c r="V55" s="45"/>
      <c r="W55" s="87">
        <f t="shared" si="30"/>
        <v>0</v>
      </c>
      <c r="X55" s="14"/>
      <c r="Y55" s="14">
        <f>IF(F55="X",0,H55)+IF(J55="X",0,K55)+IF(M55="X",0,N55)+IF(P55="X",0,Q55)+IF(S55="X",0,T55)+IF(V55="X",0,W55)</f>
        <v>0</v>
      </c>
      <c r="Z55" s="14">
        <f>IF(F55="X",0,I55)+IF(J55="X",0,L55)+IF(M55="X",0,O55)+IF(P55="X",0,R55)+IF(S55="X",0,U55)+IF(V55="X",0,X55)</f>
        <v>0</v>
      </c>
      <c r="AA55" s="9"/>
      <c r="AB55" s="32"/>
      <c r="AC55" s="15"/>
      <c r="AD55" s="15"/>
      <c r="AE55" s="33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</row>
    <row r="56" spans="2:79" s="43" customFormat="1" ht="18" customHeight="1" x14ac:dyDescent="0.25">
      <c r="B56" s="8" t="s">
        <v>95</v>
      </c>
      <c r="C56" s="7"/>
      <c r="D56" s="7"/>
      <c r="E56" s="11"/>
      <c r="F56" s="45"/>
      <c r="G56" s="45"/>
      <c r="H56" s="87">
        <f t="shared" si="25"/>
        <v>0</v>
      </c>
      <c r="I56" s="14"/>
      <c r="J56" s="45"/>
      <c r="K56" s="87">
        <f t="shared" si="26"/>
        <v>0</v>
      </c>
      <c r="L56" s="14"/>
      <c r="M56" s="45"/>
      <c r="N56" s="87">
        <f t="shared" si="27"/>
        <v>0</v>
      </c>
      <c r="O56" s="14"/>
      <c r="P56" s="45"/>
      <c r="Q56" s="87">
        <f t="shared" si="28"/>
        <v>0</v>
      </c>
      <c r="R56" s="14"/>
      <c r="S56" s="45"/>
      <c r="T56" s="87">
        <f t="shared" si="29"/>
        <v>0</v>
      </c>
      <c r="U56" s="14"/>
      <c r="V56" s="45"/>
      <c r="W56" s="87">
        <f t="shared" si="30"/>
        <v>0</v>
      </c>
      <c r="X56" s="14"/>
      <c r="Y56" s="14">
        <f>IF(F56="X",0,H56)+IF(J56="X",0,K56)+IF(M56="X",0,N56)+IF(P56="X",0,Q56)+IF(S56="X",0,T56)+IF(V56="X",0,W56)</f>
        <v>0</v>
      </c>
      <c r="Z56" s="14">
        <f>IF(F56="X",0,I56)+IF(J56="X",0,L56)+IF(M56="X",0,O56)+IF(P56="X",0,R56)+IF(S56="X",0,U56)+IF(V56="X",0,X56)</f>
        <v>0</v>
      </c>
      <c r="AA56" s="9"/>
      <c r="AB56" s="32"/>
      <c r="AC56" s="15"/>
      <c r="AD56" s="15"/>
      <c r="AE56" s="33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</row>
    <row r="57" spans="2:79" s="43" customFormat="1" ht="18" customHeight="1" x14ac:dyDescent="0.25">
      <c r="B57" s="8" t="s">
        <v>102</v>
      </c>
      <c r="C57" s="7"/>
      <c r="D57" s="7"/>
      <c r="E57" s="11"/>
      <c r="F57" s="45"/>
      <c r="G57" s="45"/>
      <c r="H57" s="87">
        <f t="shared" si="25"/>
        <v>0</v>
      </c>
      <c r="I57" s="14"/>
      <c r="J57" s="45"/>
      <c r="K57" s="87">
        <f t="shared" si="26"/>
        <v>0</v>
      </c>
      <c r="L57" s="14"/>
      <c r="M57" s="45"/>
      <c r="N57" s="87">
        <f t="shared" si="27"/>
        <v>0</v>
      </c>
      <c r="O57" s="14"/>
      <c r="P57" s="45"/>
      <c r="Q57" s="87">
        <f t="shared" si="28"/>
        <v>0</v>
      </c>
      <c r="R57" s="14"/>
      <c r="S57" s="45"/>
      <c r="T57" s="87">
        <f t="shared" si="29"/>
        <v>0</v>
      </c>
      <c r="U57" s="14"/>
      <c r="V57" s="45"/>
      <c r="W57" s="87">
        <f t="shared" si="30"/>
        <v>0</v>
      </c>
      <c r="X57" s="14"/>
      <c r="Y57" s="14">
        <f>IF(F57="X",0,H57)+IF(J57="X",0,K57)+IF(M57="X",0,N57)+IF(P57="X",0,Q57)+IF(S57="X",0,T57)+IF(V57="X",0,W57)</f>
        <v>0</v>
      </c>
      <c r="Z57" s="14">
        <f>IF(F57="X",0,I57)+IF(J57="X",0,L57)+IF(M57="X",0,O57)+IF(P57="X",0,R57)+IF(S57="X",0,U57)+IF(V57="X",0,X57)</f>
        <v>0</v>
      </c>
      <c r="AA57" s="9"/>
      <c r="AB57" s="32"/>
      <c r="AC57" s="15"/>
      <c r="AD57" s="15"/>
      <c r="AE57" s="33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2:79" s="43" customFormat="1" ht="18" customHeight="1" x14ac:dyDescent="0.25">
      <c r="B58" s="8" t="s">
        <v>97</v>
      </c>
      <c r="C58" s="7"/>
      <c r="D58" s="7"/>
      <c r="E58" s="11"/>
      <c r="F58" s="45"/>
      <c r="G58" s="45"/>
      <c r="H58" s="87">
        <f t="shared" si="25"/>
        <v>0</v>
      </c>
      <c r="I58" s="14"/>
      <c r="J58" s="45"/>
      <c r="K58" s="87">
        <f t="shared" si="26"/>
        <v>0</v>
      </c>
      <c r="L58" s="14"/>
      <c r="M58" s="45"/>
      <c r="N58" s="87">
        <f t="shared" si="27"/>
        <v>0</v>
      </c>
      <c r="O58" s="14"/>
      <c r="P58" s="45"/>
      <c r="Q58" s="87">
        <f t="shared" si="28"/>
        <v>0</v>
      </c>
      <c r="R58" s="14"/>
      <c r="S58" s="45"/>
      <c r="T58" s="87">
        <f t="shared" si="29"/>
        <v>0</v>
      </c>
      <c r="U58" s="14"/>
      <c r="V58" s="45"/>
      <c r="W58" s="87">
        <f t="shared" si="30"/>
        <v>0</v>
      </c>
      <c r="X58" s="14"/>
      <c r="Y58" s="14">
        <f>IF(F58="X",0,H58)+IF(J58="X",0,K58)+IF(M58="X",0,N58)+IF(P58="X",0,Q58)+IF(S58="X",0,T58)+IF(V58="X",0,W58)</f>
        <v>0</v>
      </c>
      <c r="Z58" s="14">
        <f>IF(F58="X",0,I58)+IF(J58="X",0,L58)+IF(M58="X",0,O58)+IF(P58="X",0,R58)+IF(S58="X",0,U58)+IF(V58="X",0,X58)</f>
        <v>0</v>
      </c>
      <c r="AA58" s="9"/>
      <c r="AB58" s="32"/>
      <c r="AC58" s="15"/>
      <c r="AD58" s="15"/>
      <c r="AE58" s="33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</row>
    <row r="59" spans="2:79" s="43" customFormat="1" ht="18" customHeight="1" x14ac:dyDescent="0.25">
      <c r="B59" s="8" t="s">
        <v>98</v>
      </c>
      <c r="C59" s="7"/>
      <c r="D59" s="7"/>
      <c r="E59" s="13"/>
      <c r="F59" s="45"/>
      <c r="G59" s="45"/>
      <c r="H59" s="87">
        <f t="shared" si="25"/>
        <v>0</v>
      </c>
      <c r="I59" s="14"/>
      <c r="J59" s="45"/>
      <c r="K59" s="87">
        <f t="shared" si="26"/>
        <v>0</v>
      </c>
      <c r="L59" s="14"/>
      <c r="M59" s="45"/>
      <c r="N59" s="87">
        <f t="shared" si="27"/>
        <v>0</v>
      </c>
      <c r="O59" s="14"/>
      <c r="P59" s="45"/>
      <c r="Q59" s="87">
        <f t="shared" si="28"/>
        <v>0</v>
      </c>
      <c r="R59" s="14"/>
      <c r="S59" s="45"/>
      <c r="T59" s="87">
        <f t="shared" si="29"/>
        <v>0</v>
      </c>
      <c r="U59" s="14"/>
      <c r="V59" s="45"/>
      <c r="W59" s="87">
        <f t="shared" si="30"/>
        <v>0</v>
      </c>
      <c r="X59" s="14"/>
      <c r="Y59" s="14">
        <f>IF(F59="X",0,H59)+IF(J59="X",0,K59)+IF(M59="X",0,N59)+IF(P59="X",0,Q59)+IF(S59="X",0,T59)+IF(V59="X",0,W59)</f>
        <v>0</v>
      </c>
      <c r="Z59" s="14">
        <f>IF(F59="X",0,I59)+IF(J59="X",0,L59)+IF(M59="X",0,O59)+IF(P59="X",0,R59)+IF(S59="X",0,U59)+IF(V59="X",0,X59)</f>
        <v>0</v>
      </c>
      <c r="AA59" s="9"/>
      <c r="AB59" s="32"/>
      <c r="AC59" s="15"/>
      <c r="AD59" s="15"/>
      <c r="AE59" s="33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</row>
    <row r="60" spans="2:79" s="43" customFormat="1" ht="18" customHeight="1" x14ac:dyDescent="0.25">
      <c r="B60" s="8" t="s">
        <v>99</v>
      </c>
      <c r="C60" s="30"/>
      <c r="D60" s="7"/>
      <c r="E60" s="10"/>
      <c r="F60" s="45"/>
      <c r="G60" s="45"/>
      <c r="H60" s="87">
        <f t="shared" si="25"/>
        <v>0</v>
      </c>
      <c r="I60" s="14"/>
      <c r="J60" s="45"/>
      <c r="K60" s="87">
        <f t="shared" si="26"/>
        <v>0</v>
      </c>
      <c r="L60" s="14"/>
      <c r="M60" s="45"/>
      <c r="N60" s="87">
        <f t="shared" si="27"/>
        <v>0</v>
      </c>
      <c r="O60" s="14"/>
      <c r="P60" s="45"/>
      <c r="Q60" s="87">
        <f t="shared" si="28"/>
        <v>0</v>
      </c>
      <c r="R60" s="14"/>
      <c r="S60" s="45"/>
      <c r="T60" s="87">
        <f t="shared" si="29"/>
        <v>0</v>
      </c>
      <c r="U60" s="14"/>
      <c r="V60" s="45"/>
      <c r="W60" s="87">
        <f t="shared" si="30"/>
        <v>0</v>
      </c>
      <c r="X60" s="14"/>
      <c r="Y60" s="14">
        <f>IF(F60="X",0,H60)+IF(J60="X",0,K60)+IF(M60="X",0,N60)+IF(P60="X",0,Q60)+IF(S60="X",0,T60)+IF(V60="X",0,W60)</f>
        <v>0</v>
      </c>
      <c r="Z60" s="14">
        <f>IF(F60="X",0,I60)+IF(J60="X",0,L60)+IF(M60="X",0,O60)+IF(P60="X",0,R60)+IF(S60="X",0,U60)+IF(V60="X",0,X60)</f>
        <v>0</v>
      </c>
      <c r="AA60" s="9"/>
      <c r="AB60" s="32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</row>
    <row r="61" spans="2:79" ht="18" customHeight="1" x14ac:dyDescent="0.25">
      <c r="B61" s="8" t="s">
        <v>100</v>
      </c>
      <c r="C61" s="7"/>
      <c r="D61" s="7"/>
      <c r="E61" s="10"/>
      <c r="F61" s="45"/>
      <c r="G61" s="45"/>
      <c r="H61" s="87">
        <f t="shared" si="25"/>
        <v>0</v>
      </c>
      <c r="I61" s="14"/>
      <c r="J61" s="45"/>
      <c r="K61" s="87">
        <f t="shared" si="26"/>
        <v>0</v>
      </c>
      <c r="L61" s="14"/>
      <c r="M61" s="45"/>
      <c r="N61" s="87">
        <f t="shared" si="27"/>
        <v>0</v>
      </c>
      <c r="O61" s="14"/>
      <c r="P61" s="45"/>
      <c r="Q61" s="87">
        <f t="shared" si="28"/>
        <v>0</v>
      </c>
      <c r="R61" s="14"/>
      <c r="S61" s="45"/>
      <c r="T61" s="87">
        <f t="shared" si="29"/>
        <v>0</v>
      </c>
      <c r="U61" s="14"/>
      <c r="V61" s="45"/>
      <c r="W61" s="87">
        <f t="shared" si="30"/>
        <v>0</v>
      </c>
      <c r="X61" s="14"/>
      <c r="Y61" s="14">
        <f>IF(F61="X",0,H61)+IF(J61="X",0,K61)+IF(M61="X",0,N61)+IF(P61="X",0,Q61)+IF(S61="X",0,T61)+IF(V61="X",0,W61)</f>
        <v>0</v>
      </c>
      <c r="Z61" s="14">
        <f>IF(F61="X",0,I61)+IF(J61="X",0,L61)+IF(M61="X",0,O61)+IF(P61="X",0,R61)+IF(S61="X",0,U61)+IF(V61="X",0,X61)</f>
        <v>0</v>
      </c>
      <c r="AA61" s="9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</row>
    <row r="62" spans="2:79" ht="18" customHeight="1" x14ac:dyDescent="0.25">
      <c r="B62" s="8" t="s">
        <v>101</v>
      </c>
      <c r="C62" s="7"/>
      <c r="D62" s="7"/>
      <c r="E62" s="11"/>
      <c r="F62" s="45"/>
      <c r="G62" s="45"/>
      <c r="H62" s="87">
        <f t="shared" si="25"/>
        <v>0</v>
      </c>
      <c r="I62" s="14"/>
      <c r="J62" s="45"/>
      <c r="K62" s="87">
        <f t="shared" si="26"/>
        <v>0</v>
      </c>
      <c r="L62" s="14"/>
      <c r="M62" s="45"/>
      <c r="N62" s="87">
        <f t="shared" si="27"/>
        <v>0</v>
      </c>
      <c r="O62" s="14"/>
      <c r="P62" s="45"/>
      <c r="Q62" s="87">
        <f t="shared" si="28"/>
        <v>0</v>
      </c>
      <c r="R62" s="14"/>
      <c r="S62" s="45"/>
      <c r="T62" s="87">
        <f t="shared" si="29"/>
        <v>0</v>
      </c>
      <c r="U62" s="14"/>
      <c r="V62" s="45"/>
      <c r="W62" s="87">
        <f t="shared" si="30"/>
        <v>0</v>
      </c>
      <c r="X62" s="14"/>
      <c r="Y62" s="14">
        <f>IF(F62="X",0,H62)+IF(J62="X",0,K62)+IF(M62="X",0,N62)+IF(P62="X",0,Q62)+IF(S62="X",0,T62)+IF(V62="X",0,W62)</f>
        <v>0</v>
      </c>
      <c r="Z62" s="14">
        <f>IF(F62="X",0,I62)+IF(J62="X",0,L62)+IF(M62="X",0,O62)+IF(P62="X",0,R62)+IF(S62="X",0,U62)+IF(V62="X",0,X62)</f>
        <v>0</v>
      </c>
      <c r="AA62" s="9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</row>
    <row r="63" spans="2:79" ht="18" customHeight="1" x14ac:dyDescent="0.25">
      <c r="B63" s="4"/>
      <c r="C63" s="6"/>
      <c r="D63" s="21"/>
      <c r="E63" s="4"/>
      <c r="F63" s="21"/>
      <c r="G63" s="4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1"/>
      <c r="Y63" s="21"/>
      <c r="Z63" s="21"/>
      <c r="AA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79" ht="18" customHeight="1" x14ac:dyDescent="0.25">
      <c r="B64" s="80" t="s">
        <v>144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8" customHeight="1" x14ac:dyDescent="0.25">
      <c r="B65" s="44" t="s">
        <v>13</v>
      </c>
      <c r="C65" s="80" t="s">
        <v>16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8" customHeight="1" x14ac:dyDescent="0.25">
      <c r="B66" s="44" t="s">
        <v>1</v>
      </c>
      <c r="C66" s="80" t="s">
        <v>17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8" customHeight="1" x14ac:dyDescent="0.25">
      <c r="B67" s="4"/>
      <c r="C67" s="6"/>
      <c r="D67" s="21"/>
      <c r="E67" s="4"/>
      <c r="F67" s="21"/>
      <c r="G67" s="4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8" customHeight="1" x14ac:dyDescent="0.25">
      <c r="B68" s="4"/>
      <c r="C68" s="6"/>
      <c r="D68" s="41"/>
      <c r="E68" s="4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8" customHeight="1" x14ac:dyDescent="0.25">
      <c r="B69" s="1"/>
      <c r="C69" s="48" t="s">
        <v>190</v>
      </c>
      <c r="D69" s="48"/>
      <c r="E69" s="49"/>
      <c r="F69" s="48"/>
      <c r="G69" s="48"/>
      <c r="H69" s="48"/>
      <c r="I69" s="48"/>
      <c r="J69" s="48"/>
      <c r="K69" s="48"/>
      <c r="L69" s="48"/>
      <c r="M69" s="48"/>
      <c r="N69" s="48"/>
      <c r="O69" s="50"/>
      <c r="P69" s="50"/>
      <c r="Q69" s="50"/>
      <c r="R69" s="50"/>
      <c r="S69" s="5"/>
      <c r="T69" s="1"/>
      <c r="U69" s="1"/>
      <c r="V69" s="1"/>
      <c r="W69" s="1" t="s">
        <v>15</v>
      </c>
      <c r="X69" s="1"/>
      <c r="Y69" s="1"/>
      <c r="Z69" s="1"/>
      <c r="AA69" s="1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8" customHeight="1" x14ac:dyDescent="0.25">
      <c r="B70" s="1"/>
      <c r="C70" s="48"/>
      <c r="D70" s="48"/>
      <c r="E70" s="4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1"/>
      <c r="T70" s="1"/>
      <c r="U70" s="1"/>
      <c r="V70" s="1"/>
      <c r="W70" s="1"/>
      <c r="X70" s="1"/>
      <c r="Y70" s="1"/>
      <c r="Z70" s="1"/>
      <c r="AA70" s="1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8" customHeight="1" x14ac:dyDescent="0.25">
      <c r="B71" s="1"/>
      <c r="C71" s="72" t="s">
        <v>163</v>
      </c>
      <c r="D71" s="72"/>
      <c r="E71" s="51"/>
      <c r="F71" s="52"/>
      <c r="G71" s="54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1"/>
      <c r="T71" s="1"/>
      <c r="U71" s="1"/>
      <c r="V71" s="1"/>
      <c r="W71" s="1" t="s">
        <v>15</v>
      </c>
      <c r="X71" s="1"/>
      <c r="Y71" s="1"/>
      <c r="Z71" s="1"/>
      <c r="AA71" s="1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8" customHeight="1" x14ac:dyDescent="0.25">
      <c r="B72" s="1"/>
      <c r="C72" s="72"/>
      <c r="D72" s="72"/>
      <c r="E72" s="51"/>
      <c r="F72" s="52"/>
      <c r="G72" s="54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1"/>
      <c r="T72" s="1"/>
      <c r="U72" s="1"/>
      <c r="V72" s="1"/>
      <c r="W72" s="1"/>
      <c r="X72" s="1"/>
      <c r="Y72" s="1"/>
      <c r="Z72" s="1"/>
      <c r="AA72" s="1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8" customHeight="1" x14ac:dyDescent="0.25">
      <c r="B73" s="1"/>
      <c r="C73" s="1"/>
      <c r="D73" s="1"/>
      <c r="E73" s="2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8" customHeight="1" x14ac:dyDescent="0.25">
      <c r="B74" s="1"/>
      <c r="C74" s="1"/>
      <c r="D74" s="1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5" customHeight="1" x14ac:dyDescent="0.25">
      <c r="A75" s="2"/>
      <c r="B75" s="2"/>
      <c r="C75" s="2"/>
      <c r="D75" s="2"/>
      <c r="E75" s="2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5" hidden="1" customHeight="1" outlineLevel="1" x14ac:dyDescent="0.25">
      <c r="B76" s="75" t="s">
        <v>18</v>
      </c>
      <c r="C76" s="76"/>
      <c r="D76" s="76"/>
      <c r="E76" s="76"/>
      <c r="F76" s="76"/>
      <c r="G76" s="76"/>
      <c r="H76" s="76"/>
      <c r="I76" s="19"/>
      <c r="J76" s="63" t="s">
        <v>19</v>
      </c>
      <c r="K76" s="63"/>
      <c r="L76" s="17"/>
      <c r="M76" s="63" t="s">
        <v>20</v>
      </c>
      <c r="N76" s="63"/>
      <c r="O76" s="17"/>
      <c r="P76" s="63" t="s">
        <v>21</v>
      </c>
      <c r="Q76" s="63"/>
      <c r="R76" s="17"/>
      <c r="S76" s="63" t="s">
        <v>22</v>
      </c>
      <c r="T76" s="63"/>
      <c r="U76" s="17"/>
      <c r="V76" s="63" t="s">
        <v>23</v>
      </c>
      <c r="W76" s="63"/>
      <c r="X76" s="17"/>
      <c r="Y76" s="83" t="s">
        <v>24</v>
      </c>
      <c r="Z76" s="84"/>
      <c r="AA76" s="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5" hidden="1" customHeight="1" outlineLevel="1" x14ac:dyDescent="0.25">
      <c r="B77" s="69" t="s">
        <v>25</v>
      </c>
      <c r="C77" s="70"/>
      <c r="D77" s="70"/>
      <c r="E77" s="70"/>
      <c r="F77" s="70"/>
      <c r="G77" s="70"/>
      <c r="H77" s="70"/>
      <c r="I77" s="20"/>
      <c r="J77" s="61">
        <v>40</v>
      </c>
      <c r="K77" s="62"/>
      <c r="L77" s="18"/>
      <c r="M77" s="61"/>
      <c r="N77" s="62"/>
      <c r="O77" s="18"/>
      <c r="P77" s="61"/>
      <c r="Q77" s="62"/>
      <c r="R77" s="18"/>
      <c r="S77" s="61"/>
      <c r="T77" s="62"/>
      <c r="U77" s="18"/>
      <c r="V77" s="61"/>
      <c r="W77" s="62"/>
      <c r="X77" s="18"/>
      <c r="Y77" s="85"/>
      <c r="Z77" s="86"/>
      <c r="AA77" s="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15" customHeight="1" collapsed="1" x14ac:dyDescent="0.25">
      <c r="A78" s="2"/>
      <c r="B78" s="2"/>
      <c r="C78" s="2"/>
      <c r="D78" s="2"/>
      <c r="E78" s="2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5" customHeight="1" x14ac:dyDescent="0.25">
      <c r="A79" s="2"/>
      <c r="B79" s="2"/>
      <c r="C79" s="2"/>
      <c r="D79" s="2"/>
      <c r="E79" s="2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5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15" customHeight="1" x14ac:dyDescent="0.25">
      <c r="A80" s="2"/>
      <c r="B80" s="2"/>
      <c r="C80" s="2"/>
      <c r="D80" s="2"/>
      <c r="E80" s="2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5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5" customHeight="1" x14ac:dyDescent="0.25">
      <c r="A81" s="2"/>
      <c r="B81" s="2"/>
      <c r="C81" s="2"/>
      <c r="D81" s="2"/>
      <c r="E81" s="2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5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15" customFormat="1" ht="15" customHeight="1" x14ac:dyDescent="0.25">
      <c r="E82" s="27"/>
      <c r="AB82" s="32"/>
    </row>
    <row r="83" spans="1:43" s="15" customFormat="1" ht="15" customHeight="1" x14ac:dyDescent="0.25">
      <c r="E83" s="27"/>
      <c r="AB83" s="32"/>
    </row>
    <row r="84" spans="1:43" s="15" customFormat="1" ht="15" customHeight="1" x14ac:dyDescent="0.25">
      <c r="E84" s="27"/>
      <c r="AB84" s="32"/>
    </row>
    <row r="85" spans="1:43" s="15" customFormat="1" ht="15" customHeight="1" x14ac:dyDescent="0.25">
      <c r="E85" s="27"/>
      <c r="AB85" s="32"/>
    </row>
    <row r="86" spans="1:43" s="15" customFormat="1" ht="15" customHeight="1" x14ac:dyDescent="0.25">
      <c r="E86" s="27"/>
      <c r="AB86" s="32"/>
    </row>
    <row r="87" spans="1:43" s="15" customFormat="1" ht="15" customHeight="1" x14ac:dyDescent="0.25">
      <c r="E87" s="27"/>
      <c r="AB87" s="32"/>
    </row>
    <row r="88" spans="1:43" s="15" customFormat="1" ht="15" customHeight="1" x14ac:dyDescent="0.25">
      <c r="E88" s="27"/>
      <c r="AB88" s="32"/>
    </row>
    <row r="89" spans="1:43" s="15" customFormat="1" ht="15" customHeight="1" x14ac:dyDescent="0.25">
      <c r="E89" s="27"/>
      <c r="AB89" s="32"/>
    </row>
    <row r="90" spans="1:43" s="15" customFormat="1" ht="15" customHeight="1" x14ac:dyDescent="0.25">
      <c r="E90" s="27"/>
      <c r="AB90" s="32"/>
    </row>
    <row r="91" spans="1:43" s="15" customFormat="1" ht="15" customHeight="1" x14ac:dyDescent="0.25">
      <c r="E91" s="27"/>
      <c r="AA91" s="42"/>
      <c r="AB91" s="32"/>
    </row>
    <row r="92" spans="1:43" s="15" customFormat="1" ht="15" customHeight="1" x14ac:dyDescent="0.25">
      <c r="E92" s="27"/>
      <c r="AA92" s="42"/>
      <c r="AB92" s="32"/>
    </row>
    <row r="93" spans="1:43" s="15" customFormat="1" ht="15" customHeight="1" x14ac:dyDescent="0.25">
      <c r="E93" s="27"/>
      <c r="AA93" s="42"/>
      <c r="AB93" s="32"/>
    </row>
    <row r="94" spans="1:43" s="15" customFormat="1" ht="15" customHeight="1" x14ac:dyDescent="0.25">
      <c r="E94" s="27"/>
      <c r="AA94" s="42"/>
      <c r="AB94" s="32"/>
    </row>
    <row r="95" spans="1:43" s="15" customFormat="1" ht="15" customHeight="1" x14ac:dyDescent="0.25">
      <c r="E95" s="27"/>
      <c r="AA95" s="42"/>
      <c r="AB95" s="32"/>
    </row>
    <row r="96" spans="1:43" s="15" customFormat="1" ht="15" customHeight="1" x14ac:dyDescent="0.25">
      <c r="E96" s="27"/>
      <c r="AA96" s="42"/>
      <c r="AB96" s="32"/>
    </row>
    <row r="97" spans="5:28" s="15" customFormat="1" ht="15" customHeight="1" x14ac:dyDescent="0.25">
      <c r="E97" s="27"/>
      <c r="AB97" s="32"/>
    </row>
    <row r="98" spans="5:28" s="15" customFormat="1" ht="15" customHeight="1" x14ac:dyDescent="0.25">
      <c r="E98" s="27"/>
      <c r="AB98" s="32"/>
    </row>
    <row r="99" spans="5:28" s="15" customFormat="1" ht="15" customHeight="1" x14ac:dyDescent="0.25">
      <c r="AB99" s="32"/>
    </row>
    <row r="100" spans="5:28" s="15" customFormat="1" ht="15" customHeight="1" x14ac:dyDescent="0.25">
      <c r="AB100" s="32"/>
    </row>
    <row r="101" spans="5:28" s="15" customFormat="1" ht="15" customHeight="1" x14ac:dyDescent="0.25">
      <c r="AB101" s="32"/>
    </row>
    <row r="102" spans="5:28" s="15" customFormat="1" ht="15" customHeight="1" x14ac:dyDescent="0.25">
      <c r="AB102" s="32"/>
    </row>
    <row r="103" spans="5:28" s="15" customFormat="1" ht="15" customHeight="1" x14ac:dyDescent="0.25">
      <c r="AB103" s="32"/>
    </row>
    <row r="104" spans="5:28" s="15" customFormat="1" ht="15" customHeight="1" x14ac:dyDescent="0.25">
      <c r="AB104" s="32"/>
    </row>
    <row r="105" spans="5:28" s="15" customFormat="1" ht="15" customHeight="1" x14ac:dyDescent="0.25">
      <c r="AB105" s="32"/>
    </row>
    <row r="106" spans="5:28" s="15" customFormat="1" ht="15" customHeight="1" x14ac:dyDescent="0.25">
      <c r="AB106" s="32"/>
    </row>
    <row r="107" spans="5:28" s="15" customFormat="1" ht="15" customHeight="1" x14ac:dyDescent="0.25">
      <c r="AB107" s="32"/>
    </row>
    <row r="108" spans="5:28" s="15" customFormat="1" ht="15" customHeight="1" x14ac:dyDescent="0.25">
      <c r="AB108" s="32"/>
    </row>
    <row r="109" spans="5:28" s="15" customFormat="1" ht="15" customHeight="1" x14ac:dyDescent="0.25">
      <c r="AB109" s="32"/>
    </row>
    <row r="110" spans="5:28" s="15" customFormat="1" ht="15" customHeight="1" x14ac:dyDescent="0.25">
      <c r="AB110" s="32"/>
    </row>
    <row r="111" spans="5:28" s="15" customFormat="1" ht="15" customHeight="1" x14ac:dyDescent="0.25">
      <c r="AB111" s="32"/>
    </row>
    <row r="112" spans="5:28" s="15" customFormat="1" ht="15" customHeight="1" x14ac:dyDescent="0.25">
      <c r="AB112" s="32"/>
    </row>
    <row r="113" spans="28:28" s="15" customFormat="1" ht="15" customHeight="1" x14ac:dyDescent="0.25">
      <c r="AB113" s="32"/>
    </row>
    <row r="114" spans="28:28" s="15" customFormat="1" ht="15" customHeight="1" x14ac:dyDescent="0.25">
      <c r="AB114" s="32"/>
    </row>
    <row r="115" spans="28:28" s="15" customFormat="1" ht="15" customHeight="1" x14ac:dyDescent="0.25">
      <c r="AB115" s="32"/>
    </row>
    <row r="116" spans="28:28" s="15" customFormat="1" ht="15" customHeight="1" x14ac:dyDescent="0.25">
      <c r="AB116" s="32"/>
    </row>
    <row r="117" spans="28:28" s="15" customFormat="1" ht="15" customHeight="1" x14ac:dyDescent="0.25">
      <c r="AB117" s="32"/>
    </row>
    <row r="118" spans="28:28" s="15" customFormat="1" ht="15" customHeight="1" x14ac:dyDescent="0.25">
      <c r="AB118" s="32"/>
    </row>
    <row r="119" spans="28:28" s="15" customFormat="1" ht="15" customHeight="1" x14ac:dyDescent="0.25">
      <c r="AB119" s="32"/>
    </row>
    <row r="120" spans="28:28" s="15" customFormat="1" ht="15" customHeight="1" x14ac:dyDescent="0.25">
      <c r="AB120" s="32"/>
    </row>
    <row r="121" spans="28:28" s="15" customFormat="1" ht="15" customHeight="1" x14ac:dyDescent="0.25">
      <c r="AB121" s="32"/>
    </row>
    <row r="122" spans="28:28" s="15" customFormat="1" ht="15" customHeight="1" x14ac:dyDescent="0.25">
      <c r="AB122" s="32"/>
    </row>
    <row r="123" spans="28:28" s="15" customFormat="1" ht="15" customHeight="1" x14ac:dyDescent="0.25">
      <c r="AB123" s="32"/>
    </row>
    <row r="124" spans="28:28" s="15" customFormat="1" ht="15" customHeight="1" x14ac:dyDescent="0.25">
      <c r="AB124" s="32"/>
    </row>
    <row r="125" spans="28:28" s="15" customFormat="1" ht="15" customHeight="1" x14ac:dyDescent="0.25">
      <c r="AB125" s="32"/>
    </row>
    <row r="126" spans="28:28" s="15" customFormat="1" ht="15" customHeight="1" x14ac:dyDescent="0.25">
      <c r="AB126" s="32"/>
    </row>
    <row r="127" spans="28:28" s="15" customFormat="1" ht="15" customHeight="1" x14ac:dyDescent="0.25">
      <c r="AB127" s="32"/>
    </row>
    <row r="128" spans="28:28" s="15" customFormat="1" ht="15" customHeight="1" x14ac:dyDescent="0.25">
      <c r="AB128" s="32"/>
    </row>
    <row r="129" spans="28:28" s="15" customFormat="1" ht="15" customHeight="1" x14ac:dyDescent="0.25">
      <c r="AB129" s="32"/>
    </row>
    <row r="130" spans="28:28" s="15" customFormat="1" ht="15" customHeight="1" x14ac:dyDescent="0.25">
      <c r="AB130" s="32"/>
    </row>
    <row r="131" spans="28:28" s="15" customFormat="1" ht="15" customHeight="1" x14ac:dyDescent="0.25">
      <c r="AB131" s="32"/>
    </row>
    <row r="132" spans="28:28" s="15" customFormat="1" ht="15" customHeight="1" x14ac:dyDescent="0.25">
      <c r="AB132" s="32"/>
    </row>
    <row r="133" spans="28:28" s="15" customFormat="1" ht="15" customHeight="1" x14ac:dyDescent="0.25">
      <c r="AB133" s="32"/>
    </row>
    <row r="134" spans="28:28" s="15" customFormat="1" ht="15" customHeight="1" x14ac:dyDescent="0.25">
      <c r="AB134" s="32"/>
    </row>
    <row r="135" spans="28:28" s="15" customFormat="1" ht="15" customHeight="1" x14ac:dyDescent="0.25">
      <c r="AB135" s="32"/>
    </row>
    <row r="136" spans="28:28" s="15" customFormat="1" ht="15" customHeight="1" x14ac:dyDescent="0.25">
      <c r="AB136" s="32"/>
    </row>
    <row r="137" spans="28:28" s="15" customFormat="1" ht="15" customHeight="1" x14ac:dyDescent="0.25">
      <c r="AB137" s="32"/>
    </row>
    <row r="138" spans="28:28" s="15" customFormat="1" ht="15" customHeight="1" x14ac:dyDescent="0.25">
      <c r="AB138" s="32"/>
    </row>
    <row r="139" spans="28:28" s="15" customFormat="1" ht="15" customHeight="1" x14ac:dyDescent="0.25">
      <c r="AB139" s="32"/>
    </row>
    <row r="140" spans="28:28" s="15" customFormat="1" ht="15" customHeight="1" x14ac:dyDescent="0.25">
      <c r="AB140" s="32"/>
    </row>
    <row r="141" spans="28:28" s="15" customFormat="1" ht="15" customHeight="1" x14ac:dyDescent="0.25">
      <c r="AB141" s="32"/>
    </row>
    <row r="142" spans="28:28" s="15" customFormat="1" ht="15" customHeight="1" x14ac:dyDescent="0.25">
      <c r="AB142" s="32"/>
    </row>
    <row r="143" spans="28:28" s="15" customFormat="1" ht="15" customHeight="1" x14ac:dyDescent="0.25">
      <c r="AB143" s="32"/>
    </row>
    <row r="144" spans="28:28" s="15" customFormat="1" ht="15" customHeight="1" x14ac:dyDescent="0.25">
      <c r="AB144" s="32"/>
    </row>
    <row r="145" spans="28:28" s="15" customFormat="1" ht="15" customHeight="1" x14ac:dyDescent="0.25">
      <c r="AB145" s="32"/>
    </row>
    <row r="146" spans="28:28" s="15" customFormat="1" ht="15" customHeight="1" x14ac:dyDescent="0.25">
      <c r="AB146" s="32"/>
    </row>
    <row r="147" spans="28:28" s="15" customFormat="1" ht="15" customHeight="1" x14ac:dyDescent="0.25">
      <c r="AB147" s="32"/>
    </row>
    <row r="148" spans="28:28" s="15" customFormat="1" ht="15" customHeight="1" x14ac:dyDescent="0.25">
      <c r="AB148" s="32"/>
    </row>
    <row r="149" spans="28:28" s="15" customFormat="1" ht="15" customHeight="1" x14ac:dyDescent="0.25">
      <c r="AB149" s="32"/>
    </row>
    <row r="150" spans="28:28" s="15" customFormat="1" ht="15" customHeight="1" x14ac:dyDescent="0.25">
      <c r="AB150" s="32"/>
    </row>
    <row r="151" spans="28:28" s="15" customFormat="1" ht="15" customHeight="1" x14ac:dyDescent="0.25">
      <c r="AB151" s="32"/>
    </row>
    <row r="152" spans="28:28" s="15" customFormat="1" ht="15" customHeight="1" x14ac:dyDescent="0.25">
      <c r="AB152" s="32"/>
    </row>
    <row r="153" spans="28:28" s="15" customFormat="1" ht="15" customHeight="1" x14ac:dyDescent="0.25">
      <c r="AB153" s="32"/>
    </row>
    <row r="154" spans="28:28" s="15" customFormat="1" ht="15" customHeight="1" x14ac:dyDescent="0.25">
      <c r="AB154" s="32"/>
    </row>
    <row r="155" spans="28:28" s="15" customFormat="1" ht="15" customHeight="1" x14ac:dyDescent="0.25">
      <c r="AB155" s="32"/>
    </row>
    <row r="156" spans="28:28" s="15" customFormat="1" ht="15" customHeight="1" x14ac:dyDescent="0.25">
      <c r="AB156" s="32"/>
    </row>
    <row r="157" spans="28:28" s="15" customFormat="1" ht="15" customHeight="1" x14ac:dyDescent="0.25">
      <c r="AB157" s="32"/>
    </row>
    <row r="158" spans="28:28" s="15" customFormat="1" ht="15" customHeight="1" x14ac:dyDescent="0.25">
      <c r="AB158" s="32"/>
    </row>
    <row r="159" spans="28:28" s="15" customFormat="1" ht="15" customHeight="1" x14ac:dyDescent="0.25">
      <c r="AB159" s="32"/>
    </row>
    <row r="160" spans="28:28" s="15" customFormat="1" ht="15" customHeight="1" x14ac:dyDescent="0.25">
      <c r="AB160" s="32"/>
    </row>
    <row r="161" spans="28:28" s="15" customFormat="1" ht="15" customHeight="1" x14ac:dyDescent="0.25">
      <c r="AB161" s="32"/>
    </row>
    <row r="162" spans="28:28" s="15" customFormat="1" ht="15" customHeight="1" x14ac:dyDescent="0.25">
      <c r="AB162" s="32"/>
    </row>
    <row r="163" spans="28:28" s="15" customFormat="1" ht="15" customHeight="1" x14ac:dyDescent="0.25">
      <c r="AB163" s="32"/>
    </row>
    <row r="164" spans="28:28" s="15" customFormat="1" ht="15" customHeight="1" x14ac:dyDescent="0.25">
      <c r="AB164" s="32"/>
    </row>
    <row r="165" spans="28:28" s="15" customFormat="1" ht="15" customHeight="1" x14ac:dyDescent="0.25">
      <c r="AB165" s="32"/>
    </row>
    <row r="166" spans="28:28" s="15" customFormat="1" ht="15" customHeight="1" x14ac:dyDescent="0.25">
      <c r="AB166" s="32"/>
    </row>
    <row r="167" spans="28:28" s="15" customFormat="1" ht="15" customHeight="1" x14ac:dyDescent="0.25">
      <c r="AB167" s="32"/>
    </row>
    <row r="168" spans="28:28" s="15" customFormat="1" ht="15" customHeight="1" x14ac:dyDescent="0.25">
      <c r="AB168" s="32"/>
    </row>
    <row r="169" spans="28:28" s="15" customFormat="1" ht="15" customHeight="1" x14ac:dyDescent="0.25">
      <c r="AB169" s="32"/>
    </row>
    <row r="170" spans="28:28" s="15" customFormat="1" ht="15" customHeight="1" x14ac:dyDescent="0.25">
      <c r="AB170" s="32"/>
    </row>
    <row r="171" spans="28:28" s="15" customFormat="1" ht="15" customHeight="1" x14ac:dyDescent="0.25">
      <c r="AB171" s="32"/>
    </row>
    <row r="172" spans="28:28" s="15" customFormat="1" ht="15" customHeight="1" x14ac:dyDescent="0.25">
      <c r="AB172" s="32"/>
    </row>
    <row r="173" spans="28:28" s="15" customFormat="1" ht="15" customHeight="1" x14ac:dyDescent="0.25">
      <c r="AB173" s="32"/>
    </row>
    <row r="174" spans="28:28" s="15" customFormat="1" ht="15" customHeight="1" x14ac:dyDescent="0.25">
      <c r="AB174" s="32"/>
    </row>
    <row r="175" spans="28:28" s="15" customFormat="1" ht="15" customHeight="1" x14ac:dyDescent="0.25">
      <c r="AB175" s="32"/>
    </row>
    <row r="176" spans="28:28" s="15" customFormat="1" ht="15" customHeight="1" x14ac:dyDescent="0.25">
      <c r="AB176" s="32"/>
    </row>
    <row r="177" spans="5:28" s="15" customFormat="1" ht="15" customHeight="1" x14ac:dyDescent="0.25">
      <c r="AB177" s="32"/>
    </row>
    <row r="178" spans="5:28" s="15" customFormat="1" ht="15" customHeight="1" x14ac:dyDescent="0.25">
      <c r="AB178" s="32"/>
    </row>
    <row r="179" spans="5:28" s="15" customFormat="1" ht="15" customHeight="1" x14ac:dyDescent="0.25">
      <c r="AB179" s="32"/>
    </row>
    <row r="180" spans="5:28" s="15" customFormat="1" ht="15" customHeight="1" x14ac:dyDescent="0.25">
      <c r="E180" s="27"/>
      <c r="AB180" s="32"/>
    </row>
    <row r="181" spans="5:28" s="15" customFormat="1" ht="15" customHeight="1" x14ac:dyDescent="0.25">
      <c r="E181" s="27"/>
      <c r="AB181" s="32"/>
    </row>
    <row r="182" spans="5:28" s="15" customFormat="1" ht="15" customHeight="1" x14ac:dyDescent="0.25">
      <c r="E182" s="27"/>
      <c r="AB182" s="32"/>
    </row>
    <row r="183" spans="5:28" s="15" customFormat="1" ht="15" customHeight="1" x14ac:dyDescent="0.25">
      <c r="E183" s="27"/>
      <c r="AB183" s="32"/>
    </row>
    <row r="184" spans="5:28" s="15" customFormat="1" ht="15" customHeight="1" x14ac:dyDescent="0.25">
      <c r="E184" s="27"/>
      <c r="AB184" s="32"/>
    </row>
    <row r="185" spans="5:28" s="15" customFormat="1" ht="15" customHeight="1" x14ac:dyDescent="0.25">
      <c r="E185" s="27"/>
      <c r="AB185" s="32"/>
    </row>
    <row r="186" spans="5:28" s="15" customFormat="1" ht="15" customHeight="1" x14ac:dyDescent="0.25">
      <c r="E186" s="27"/>
      <c r="AB186" s="32"/>
    </row>
    <row r="187" spans="5:28" s="15" customFormat="1" ht="15" customHeight="1" x14ac:dyDescent="0.25">
      <c r="E187" s="27"/>
      <c r="AB187" s="32"/>
    </row>
    <row r="188" spans="5:28" s="15" customFormat="1" ht="15" customHeight="1" x14ac:dyDescent="0.25">
      <c r="E188" s="27"/>
      <c r="AB188" s="32"/>
    </row>
    <row r="189" spans="5:28" s="15" customFormat="1" ht="15" customHeight="1" x14ac:dyDescent="0.25">
      <c r="E189" s="27"/>
      <c r="AB189" s="32"/>
    </row>
    <row r="190" spans="5:28" s="15" customFormat="1" ht="15" customHeight="1" x14ac:dyDescent="0.25">
      <c r="E190" s="27"/>
      <c r="AB190" s="32"/>
    </row>
    <row r="191" spans="5:28" s="15" customFormat="1" ht="15" customHeight="1" x14ac:dyDescent="0.25">
      <c r="E191" s="27"/>
      <c r="AB191" s="32"/>
    </row>
    <row r="192" spans="5:28" s="15" customFormat="1" ht="15" customHeight="1" x14ac:dyDescent="0.25">
      <c r="E192" s="27"/>
      <c r="AB192" s="32"/>
    </row>
    <row r="193" spans="5:28" s="15" customFormat="1" ht="15" customHeight="1" x14ac:dyDescent="0.25">
      <c r="E193" s="27"/>
      <c r="AB193" s="32"/>
    </row>
    <row r="194" spans="5:28" s="15" customFormat="1" ht="15" customHeight="1" x14ac:dyDescent="0.25">
      <c r="E194" s="27"/>
      <c r="AB194" s="32"/>
    </row>
    <row r="195" spans="5:28" s="15" customFormat="1" ht="15" customHeight="1" x14ac:dyDescent="0.25">
      <c r="E195" s="27"/>
      <c r="AB195" s="32"/>
    </row>
    <row r="196" spans="5:28" s="15" customFormat="1" ht="15" customHeight="1" x14ac:dyDescent="0.25">
      <c r="E196" s="27"/>
      <c r="AB196" s="32"/>
    </row>
    <row r="197" spans="5:28" s="15" customFormat="1" ht="15" customHeight="1" x14ac:dyDescent="0.25">
      <c r="E197" s="27"/>
      <c r="AB197" s="32"/>
    </row>
    <row r="198" spans="5:28" s="15" customFormat="1" ht="15" customHeight="1" x14ac:dyDescent="0.25">
      <c r="E198" s="27"/>
      <c r="AB198" s="32"/>
    </row>
    <row r="199" spans="5:28" s="15" customFormat="1" ht="15" customHeight="1" x14ac:dyDescent="0.25">
      <c r="E199" s="27"/>
      <c r="AB199" s="32"/>
    </row>
    <row r="200" spans="5:28" s="15" customFormat="1" ht="15" customHeight="1" x14ac:dyDescent="0.25">
      <c r="E200" s="27"/>
      <c r="AB200" s="32"/>
    </row>
    <row r="201" spans="5:28" s="15" customFormat="1" ht="15" customHeight="1" x14ac:dyDescent="0.25">
      <c r="E201" s="27"/>
      <c r="AB201" s="32"/>
    </row>
    <row r="202" spans="5:28" s="15" customFormat="1" ht="15" customHeight="1" x14ac:dyDescent="0.25">
      <c r="E202" s="27"/>
      <c r="AB202" s="32"/>
    </row>
    <row r="203" spans="5:28" s="15" customFormat="1" ht="15" customHeight="1" x14ac:dyDescent="0.25">
      <c r="E203" s="27"/>
      <c r="AB203" s="32"/>
    </row>
    <row r="204" spans="5:28" s="15" customFormat="1" ht="15" customHeight="1" x14ac:dyDescent="0.25">
      <c r="E204" s="27"/>
      <c r="AB204" s="32"/>
    </row>
    <row r="205" spans="5:28" s="15" customFormat="1" ht="15" customHeight="1" x14ac:dyDescent="0.25">
      <c r="E205" s="27"/>
      <c r="AB205" s="32"/>
    </row>
    <row r="206" spans="5:28" s="15" customFormat="1" ht="15" customHeight="1" x14ac:dyDescent="0.25">
      <c r="E206" s="27"/>
      <c r="AB206" s="32"/>
    </row>
    <row r="207" spans="5:28" s="15" customFormat="1" ht="15" customHeight="1" x14ac:dyDescent="0.25">
      <c r="E207" s="27"/>
      <c r="AB207" s="32"/>
    </row>
    <row r="208" spans="5:28" s="15" customFormat="1" ht="15" customHeight="1" x14ac:dyDescent="0.25">
      <c r="E208" s="27"/>
      <c r="AB208" s="32"/>
    </row>
    <row r="209" spans="5:28" s="15" customFormat="1" ht="15" customHeight="1" x14ac:dyDescent="0.25">
      <c r="E209" s="27"/>
      <c r="AB209" s="32"/>
    </row>
    <row r="210" spans="5:28" s="15" customFormat="1" ht="15" customHeight="1" x14ac:dyDescent="0.25">
      <c r="E210" s="27"/>
      <c r="AB210" s="32"/>
    </row>
    <row r="211" spans="5:28" s="15" customFormat="1" ht="15" customHeight="1" x14ac:dyDescent="0.25">
      <c r="E211" s="27"/>
      <c r="AB211" s="32"/>
    </row>
    <row r="212" spans="5:28" s="15" customFormat="1" ht="15" customHeight="1" x14ac:dyDescent="0.25">
      <c r="E212" s="27"/>
      <c r="AB212" s="32"/>
    </row>
    <row r="213" spans="5:28" s="15" customFormat="1" ht="15" customHeight="1" x14ac:dyDescent="0.25">
      <c r="E213" s="27"/>
      <c r="AB213" s="32"/>
    </row>
    <row r="214" spans="5:28" s="15" customFormat="1" ht="15" customHeight="1" x14ac:dyDescent="0.25">
      <c r="E214" s="27"/>
      <c r="AB214" s="32"/>
    </row>
    <row r="215" spans="5:28" s="15" customFormat="1" ht="15" customHeight="1" x14ac:dyDescent="0.25">
      <c r="E215" s="27"/>
      <c r="AB215" s="32"/>
    </row>
    <row r="216" spans="5:28" s="15" customFormat="1" ht="15" customHeight="1" x14ac:dyDescent="0.25">
      <c r="E216" s="27"/>
      <c r="AB216" s="32"/>
    </row>
    <row r="217" spans="5:28" s="15" customFormat="1" ht="15" customHeight="1" x14ac:dyDescent="0.25">
      <c r="E217" s="27"/>
      <c r="AB217" s="32"/>
    </row>
    <row r="218" spans="5:28" s="15" customFormat="1" ht="15" customHeight="1" x14ac:dyDescent="0.25">
      <c r="E218" s="27"/>
      <c r="AB218" s="32"/>
    </row>
    <row r="219" spans="5:28" s="15" customFormat="1" ht="15" customHeight="1" x14ac:dyDescent="0.25">
      <c r="E219" s="27"/>
      <c r="AB219" s="32"/>
    </row>
    <row r="220" spans="5:28" s="15" customFormat="1" ht="15" customHeight="1" x14ac:dyDescent="0.25">
      <c r="E220" s="27"/>
      <c r="AB220" s="32"/>
    </row>
    <row r="221" spans="5:28" s="15" customFormat="1" ht="15" customHeight="1" x14ac:dyDescent="0.25">
      <c r="E221" s="27"/>
      <c r="AB221" s="32"/>
    </row>
    <row r="222" spans="5:28" s="15" customFormat="1" ht="15" customHeight="1" x14ac:dyDescent="0.25">
      <c r="E222" s="27"/>
      <c r="AB222" s="32"/>
    </row>
    <row r="223" spans="5:28" s="15" customFormat="1" ht="15" customHeight="1" x14ac:dyDescent="0.25">
      <c r="E223" s="27"/>
      <c r="AB223" s="32"/>
    </row>
    <row r="224" spans="5:28" s="15" customFormat="1" ht="15" customHeight="1" x14ac:dyDescent="0.25">
      <c r="E224" s="27"/>
      <c r="AB224" s="32"/>
    </row>
    <row r="225" spans="5:28" s="15" customFormat="1" ht="15" customHeight="1" x14ac:dyDescent="0.25">
      <c r="E225" s="27"/>
      <c r="AB225" s="32"/>
    </row>
    <row r="226" spans="5:28" s="15" customFormat="1" ht="15" customHeight="1" x14ac:dyDescent="0.25">
      <c r="E226" s="27"/>
      <c r="AB226" s="32"/>
    </row>
    <row r="227" spans="5:28" s="15" customFormat="1" ht="15" customHeight="1" x14ac:dyDescent="0.25">
      <c r="E227" s="27"/>
      <c r="AB227" s="32"/>
    </row>
    <row r="228" spans="5:28" s="15" customFormat="1" ht="15" customHeight="1" x14ac:dyDescent="0.25">
      <c r="E228" s="27"/>
      <c r="AB228" s="32"/>
    </row>
    <row r="229" spans="5:28" s="15" customFormat="1" ht="15" customHeight="1" x14ac:dyDescent="0.25">
      <c r="E229" s="27"/>
      <c r="AB229" s="32"/>
    </row>
    <row r="230" spans="5:28" s="15" customFormat="1" ht="15" customHeight="1" x14ac:dyDescent="0.25">
      <c r="E230" s="27"/>
      <c r="AB230" s="32"/>
    </row>
    <row r="231" spans="5:28" s="15" customFormat="1" ht="15" customHeight="1" x14ac:dyDescent="0.25">
      <c r="E231" s="27"/>
      <c r="AB231" s="32"/>
    </row>
    <row r="232" spans="5:28" s="15" customFormat="1" ht="15" customHeight="1" x14ac:dyDescent="0.25">
      <c r="E232" s="27"/>
      <c r="AB232" s="32"/>
    </row>
    <row r="233" spans="5:28" s="15" customFormat="1" ht="15" customHeight="1" x14ac:dyDescent="0.25">
      <c r="E233" s="27"/>
      <c r="AB233" s="32"/>
    </row>
    <row r="234" spans="5:28" s="15" customFormat="1" ht="15" customHeight="1" x14ac:dyDescent="0.25">
      <c r="E234" s="27"/>
      <c r="AB234" s="32"/>
    </row>
    <row r="235" spans="5:28" s="15" customFormat="1" ht="15" customHeight="1" x14ac:dyDescent="0.25">
      <c r="E235" s="27"/>
      <c r="AB235" s="32"/>
    </row>
    <row r="236" spans="5:28" s="15" customFormat="1" ht="15" customHeight="1" x14ac:dyDescent="0.25">
      <c r="E236" s="27"/>
      <c r="AB236" s="32"/>
    </row>
    <row r="237" spans="5:28" s="15" customFormat="1" ht="15" customHeight="1" x14ac:dyDescent="0.25">
      <c r="E237" s="27"/>
      <c r="AB237" s="32"/>
    </row>
    <row r="238" spans="5:28" s="15" customFormat="1" ht="15" customHeight="1" x14ac:dyDescent="0.25">
      <c r="E238" s="27"/>
      <c r="AB238" s="32"/>
    </row>
    <row r="239" spans="5:28" s="15" customFormat="1" ht="15" customHeight="1" x14ac:dyDescent="0.25">
      <c r="E239" s="27"/>
      <c r="AB239" s="32"/>
    </row>
    <row r="240" spans="5:28" s="15" customFormat="1" ht="15" customHeight="1" x14ac:dyDescent="0.25">
      <c r="E240" s="27"/>
      <c r="AB240" s="32"/>
    </row>
    <row r="241" spans="5:28" s="15" customFormat="1" ht="15" customHeight="1" x14ac:dyDescent="0.25">
      <c r="E241" s="27"/>
      <c r="AB241" s="32"/>
    </row>
    <row r="242" spans="5:28" s="15" customFormat="1" ht="15" customHeight="1" x14ac:dyDescent="0.25">
      <c r="E242" s="27"/>
      <c r="AB242" s="32"/>
    </row>
    <row r="243" spans="5:28" s="15" customFormat="1" ht="15" customHeight="1" x14ac:dyDescent="0.25">
      <c r="E243" s="27"/>
      <c r="AB243" s="32"/>
    </row>
    <row r="244" spans="5:28" s="15" customFormat="1" ht="15" customHeight="1" x14ac:dyDescent="0.25">
      <c r="E244" s="27"/>
      <c r="AB244" s="32"/>
    </row>
    <row r="245" spans="5:28" s="15" customFormat="1" ht="15" customHeight="1" x14ac:dyDescent="0.25">
      <c r="E245" s="27"/>
      <c r="AB245" s="32"/>
    </row>
    <row r="246" spans="5:28" s="15" customFormat="1" ht="15" customHeight="1" x14ac:dyDescent="0.25">
      <c r="E246" s="27"/>
      <c r="AB246" s="32"/>
    </row>
    <row r="247" spans="5:28" s="15" customFormat="1" ht="15" customHeight="1" x14ac:dyDescent="0.25">
      <c r="E247" s="27"/>
      <c r="AB247" s="32"/>
    </row>
    <row r="248" spans="5:28" s="15" customFormat="1" ht="15" customHeight="1" x14ac:dyDescent="0.25">
      <c r="E248" s="27"/>
      <c r="AB248" s="32"/>
    </row>
    <row r="249" spans="5:28" s="15" customFormat="1" ht="15" customHeight="1" x14ac:dyDescent="0.25">
      <c r="E249" s="27"/>
      <c r="AB249" s="32"/>
    </row>
    <row r="250" spans="5:28" s="15" customFormat="1" ht="15" customHeight="1" x14ac:dyDescent="0.25">
      <c r="E250" s="27"/>
      <c r="AB250" s="32"/>
    </row>
    <row r="251" spans="5:28" s="15" customFormat="1" ht="15" customHeight="1" x14ac:dyDescent="0.25">
      <c r="E251" s="27"/>
      <c r="AB251" s="32"/>
    </row>
    <row r="252" spans="5:28" s="15" customFormat="1" ht="15" customHeight="1" x14ac:dyDescent="0.25">
      <c r="E252" s="27"/>
      <c r="AB252" s="32"/>
    </row>
    <row r="253" spans="5:28" s="15" customFormat="1" ht="15" customHeight="1" x14ac:dyDescent="0.25">
      <c r="E253" s="27"/>
      <c r="AB253" s="32"/>
    </row>
    <row r="254" spans="5:28" s="15" customFormat="1" ht="15" customHeight="1" x14ac:dyDescent="0.25">
      <c r="E254" s="27"/>
      <c r="AB254" s="32"/>
    </row>
    <row r="255" spans="5:28" s="15" customFormat="1" ht="15" customHeight="1" x14ac:dyDescent="0.25">
      <c r="E255" s="27"/>
      <c r="AB255" s="32"/>
    </row>
    <row r="256" spans="5:28" s="15" customFormat="1" ht="15" customHeight="1" x14ac:dyDescent="0.25">
      <c r="E256" s="27"/>
      <c r="AB256" s="32"/>
    </row>
    <row r="257" spans="1:43" s="15" customFormat="1" ht="15" customHeight="1" x14ac:dyDescent="0.25">
      <c r="E257" s="27"/>
      <c r="AB257" s="32"/>
    </row>
    <row r="258" spans="1:43" s="15" customFormat="1" ht="15" customHeight="1" x14ac:dyDescent="0.25">
      <c r="E258" s="27"/>
      <c r="AB258" s="32"/>
    </row>
    <row r="259" spans="1:43" s="15" customFormat="1" ht="15" customHeight="1" x14ac:dyDescent="0.25">
      <c r="E259" s="27"/>
      <c r="AB259" s="32"/>
    </row>
    <row r="260" spans="1:43" s="15" customFormat="1" ht="15" customHeight="1" x14ac:dyDescent="0.25">
      <c r="E260" s="27"/>
      <c r="AB260" s="32"/>
    </row>
    <row r="261" spans="1:43" s="15" customFormat="1" ht="15" customHeight="1" x14ac:dyDescent="0.25">
      <c r="E261" s="27"/>
      <c r="AB261" s="32"/>
    </row>
    <row r="262" spans="1:43" s="15" customFormat="1" ht="15" customHeight="1" x14ac:dyDescent="0.25">
      <c r="E262" s="27"/>
      <c r="AB262" s="32"/>
    </row>
    <row r="263" spans="1:43" s="15" customFormat="1" ht="15" customHeight="1" x14ac:dyDescent="0.25">
      <c r="E263" s="27"/>
      <c r="AB263" s="32"/>
    </row>
    <row r="264" spans="1:43" s="15" customFormat="1" ht="15" customHeight="1" x14ac:dyDescent="0.25">
      <c r="E264" s="27"/>
      <c r="AB264" s="32"/>
    </row>
    <row r="265" spans="1:43" s="15" customFormat="1" ht="15" customHeight="1" x14ac:dyDescent="0.25">
      <c r="E265" s="27"/>
      <c r="AB265" s="32"/>
    </row>
    <row r="266" spans="1:43" s="15" customFormat="1" ht="15" customHeight="1" x14ac:dyDescent="0.25">
      <c r="E266" s="27"/>
      <c r="AB266" s="32"/>
    </row>
    <row r="267" spans="1:43" s="15" customFormat="1" ht="15" customHeight="1" x14ac:dyDescent="0.25">
      <c r="E267" s="27"/>
      <c r="AB267" s="32"/>
    </row>
    <row r="268" spans="1:43" s="15" customFormat="1" ht="15" customHeight="1" x14ac:dyDescent="0.25">
      <c r="E268" s="27"/>
      <c r="AB268" s="32"/>
    </row>
    <row r="269" spans="1:43" s="15" customFormat="1" ht="15" customHeight="1" x14ac:dyDescent="0.25">
      <c r="E269" s="27"/>
      <c r="AB269" s="32"/>
    </row>
    <row r="270" spans="1:43" ht="15" customHeight="1" x14ac:dyDescent="0.25">
      <c r="A270" s="2"/>
      <c r="B270" s="2"/>
      <c r="C270" s="2"/>
      <c r="D270" s="2"/>
      <c r="E270" s="2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5" customHeight="1" x14ac:dyDescent="0.25">
      <c r="A271" s="2"/>
      <c r="B271" s="2"/>
      <c r="C271" s="2"/>
      <c r="D271" s="2"/>
      <c r="E271" s="2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5" customHeight="1" x14ac:dyDescent="0.25">
      <c r="A272" s="2"/>
      <c r="B272" s="2"/>
      <c r="C272" s="2"/>
      <c r="D272" s="2"/>
      <c r="E272" s="2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5" customHeight="1" x14ac:dyDescent="0.25">
      <c r="A273" s="2"/>
      <c r="B273" s="2"/>
      <c r="C273" s="2"/>
      <c r="D273" s="2"/>
      <c r="E273" s="2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5" customHeight="1" x14ac:dyDescent="0.25">
      <c r="A274" s="2"/>
      <c r="B274" s="2"/>
      <c r="C274" s="2"/>
      <c r="D274" s="2"/>
      <c r="E274" s="2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5" customHeight="1" x14ac:dyDescent="0.25">
      <c r="A275" s="2"/>
      <c r="B275" s="2"/>
      <c r="C275" s="2"/>
      <c r="D275" s="2"/>
      <c r="E275" s="2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5" customHeight="1" x14ac:dyDescent="0.25">
      <c r="A276" s="2"/>
      <c r="B276" s="2"/>
      <c r="C276" s="2"/>
      <c r="D276" s="2"/>
      <c r="E276" s="2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5" customHeight="1" x14ac:dyDescent="0.25">
      <c r="A277" s="2"/>
      <c r="B277" s="2"/>
      <c r="C277" s="2"/>
      <c r="D277" s="2"/>
      <c r="E277" s="2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5" customHeight="1" x14ac:dyDescent="0.25">
      <c r="A278" s="2"/>
      <c r="B278" s="2"/>
      <c r="C278" s="2"/>
      <c r="D278" s="2"/>
      <c r="E278" s="2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5" customHeight="1" x14ac:dyDescent="0.25">
      <c r="A279" s="2"/>
      <c r="B279" s="2"/>
      <c r="C279" s="2"/>
      <c r="D279" s="2"/>
      <c r="E279" s="2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5" customHeight="1" x14ac:dyDescent="0.25">
      <c r="A280" s="2"/>
      <c r="B280" s="2"/>
      <c r="C280" s="2"/>
      <c r="D280" s="2"/>
      <c r="E280" s="2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5" customHeight="1" x14ac:dyDescent="0.25">
      <c r="A281" s="2"/>
      <c r="B281" s="2"/>
      <c r="C281" s="2"/>
      <c r="D281" s="2"/>
      <c r="E281" s="2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5" customHeight="1" x14ac:dyDescent="0.25">
      <c r="A282" s="2"/>
      <c r="B282" s="2"/>
      <c r="C282" s="2"/>
      <c r="D282" s="2"/>
      <c r="E282" s="2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5" customHeight="1" x14ac:dyDescent="0.25">
      <c r="A283" s="2"/>
      <c r="B283" s="2"/>
      <c r="C283" s="2"/>
      <c r="D283" s="2"/>
      <c r="E283" s="2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5" customHeight="1" x14ac:dyDescent="0.25">
      <c r="A284" s="2"/>
      <c r="B284" s="2"/>
      <c r="C284" s="2"/>
      <c r="D284" s="2"/>
      <c r="E284" s="2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5" customHeight="1" x14ac:dyDescent="0.25">
      <c r="A285" s="2"/>
      <c r="B285" s="2"/>
      <c r="C285" s="2"/>
      <c r="D285" s="2"/>
      <c r="E285" s="2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5" customHeight="1" x14ac:dyDescent="0.25">
      <c r="A286" s="2"/>
      <c r="B286" s="2"/>
      <c r="C286" s="2"/>
      <c r="D286" s="2"/>
      <c r="E286" s="2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5" customHeight="1" x14ac:dyDescent="0.25">
      <c r="A287" s="2"/>
      <c r="B287" s="2"/>
      <c r="C287" s="2"/>
      <c r="D287" s="2"/>
      <c r="E287" s="2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5" customHeight="1" x14ac:dyDescent="0.25">
      <c r="A288" s="2"/>
      <c r="B288" s="2"/>
      <c r="C288" s="2"/>
      <c r="D288" s="2"/>
      <c r="E288" s="2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5" customHeight="1" x14ac:dyDescent="0.25">
      <c r="A289" s="2"/>
      <c r="B289" s="2"/>
      <c r="C289" s="2"/>
      <c r="D289" s="2"/>
      <c r="E289" s="2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5" customHeight="1" x14ac:dyDescent="0.25">
      <c r="A290" s="2"/>
      <c r="B290" s="2"/>
      <c r="C290" s="2"/>
      <c r="D290" s="2"/>
      <c r="E290" s="2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5" customHeight="1" x14ac:dyDescent="0.25">
      <c r="A291" s="2"/>
      <c r="B291" s="2"/>
      <c r="C291" s="2"/>
      <c r="D291" s="2"/>
      <c r="E291" s="2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5" customHeight="1" x14ac:dyDescent="0.25">
      <c r="A292" s="2"/>
      <c r="B292" s="2"/>
      <c r="C292" s="2"/>
      <c r="D292" s="2"/>
      <c r="E292" s="2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5" customHeight="1" x14ac:dyDescent="0.25">
      <c r="A293" s="2"/>
      <c r="B293" s="2"/>
      <c r="C293" s="2"/>
      <c r="D293" s="2"/>
      <c r="E293" s="2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5" customHeight="1" x14ac:dyDescent="0.25">
      <c r="A294" s="2"/>
      <c r="B294" s="2"/>
      <c r="C294" s="2"/>
      <c r="D294" s="2"/>
      <c r="E294" s="2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5" customHeight="1" x14ac:dyDescent="0.25">
      <c r="A295" s="2"/>
      <c r="B295" s="2"/>
      <c r="C295" s="2"/>
      <c r="D295" s="2"/>
      <c r="E295" s="2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5" customHeight="1" x14ac:dyDescent="0.25">
      <c r="A296" s="2"/>
      <c r="B296" s="2"/>
      <c r="C296" s="2"/>
      <c r="D296" s="2"/>
      <c r="E296" s="2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5" customHeight="1" x14ac:dyDescent="0.25">
      <c r="A297" s="2"/>
      <c r="B297" s="2"/>
      <c r="C297" s="2"/>
      <c r="D297" s="2"/>
      <c r="E297" s="2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5" customHeight="1" x14ac:dyDescent="0.25">
      <c r="A298" s="2"/>
      <c r="B298" s="2"/>
      <c r="C298" s="2"/>
      <c r="D298" s="2"/>
      <c r="E298" s="2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5" customHeight="1" x14ac:dyDescent="0.25">
      <c r="A299" s="2"/>
      <c r="B299" s="2"/>
      <c r="C299" s="2"/>
      <c r="D299" s="2"/>
      <c r="E299" s="2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5" customHeight="1" x14ac:dyDescent="0.25">
      <c r="A300" s="2"/>
      <c r="B300" s="2"/>
      <c r="C300" s="2"/>
      <c r="D300" s="2"/>
      <c r="E300" s="2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5" customHeight="1" x14ac:dyDescent="0.25">
      <c r="A301" s="2"/>
      <c r="B301" s="2"/>
      <c r="C301" s="2"/>
      <c r="D301" s="2"/>
      <c r="E301" s="2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5" customHeight="1" x14ac:dyDescent="0.25">
      <c r="A302" s="2"/>
      <c r="B302" s="2"/>
      <c r="C302" s="2"/>
      <c r="D302" s="2"/>
      <c r="E302" s="2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5" customHeight="1" x14ac:dyDescent="0.25">
      <c r="A303" s="2"/>
      <c r="B303" s="2"/>
      <c r="C303" s="2"/>
      <c r="D303" s="2"/>
      <c r="E303" s="2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5" customHeight="1" x14ac:dyDescent="0.25">
      <c r="A304" s="2"/>
      <c r="B304" s="2"/>
      <c r="C304" s="2"/>
      <c r="D304" s="2"/>
      <c r="E304" s="2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5" customHeight="1" x14ac:dyDescent="0.25">
      <c r="A305" s="2"/>
      <c r="B305" s="2"/>
      <c r="C305" s="2"/>
      <c r="D305" s="2"/>
      <c r="E305" s="2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5" customHeight="1" x14ac:dyDescent="0.25">
      <c r="A306" s="2"/>
      <c r="B306" s="2"/>
      <c r="C306" s="2"/>
      <c r="D306" s="2"/>
      <c r="E306" s="2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5" customHeight="1" x14ac:dyDescent="0.25">
      <c r="A307" s="2"/>
      <c r="B307" s="2"/>
      <c r="C307" s="2"/>
      <c r="D307" s="2"/>
      <c r="E307" s="2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5" customHeight="1" x14ac:dyDescent="0.25">
      <c r="A308" s="2"/>
      <c r="B308" s="2"/>
      <c r="C308" s="2"/>
      <c r="D308" s="2"/>
      <c r="E308" s="2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5" customHeight="1" x14ac:dyDescent="0.25">
      <c r="A309" s="2"/>
      <c r="B309" s="2"/>
      <c r="C309" s="2"/>
      <c r="D309" s="2"/>
      <c r="E309" s="2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5" customHeight="1" x14ac:dyDescent="0.25">
      <c r="A310" s="2"/>
      <c r="B310" s="2"/>
      <c r="C310" s="2"/>
      <c r="D310" s="2"/>
      <c r="E310" s="2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5" customHeight="1" x14ac:dyDescent="0.25">
      <c r="A311" s="2"/>
      <c r="B311" s="2"/>
      <c r="C311" s="2"/>
      <c r="D311" s="2"/>
      <c r="E311" s="2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5" customHeight="1" x14ac:dyDescent="0.25">
      <c r="A312" s="2"/>
      <c r="B312" s="2"/>
      <c r="C312" s="2"/>
      <c r="D312" s="2"/>
      <c r="E312" s="2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5" customHeight="1" x14ac:dyDescent="0.25">
      <c r="A313" s="2"/>
      <c r="B313" s="2"/>
      <c r="C313" s="2"/>
      <c r="D313" s="2"/>
      <c r="E313" s="2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5" customHeight="1" x14ac:dyDescent="0.25">
      <c r="A314" s="2"/>
      <c r="B314" s="2"/>
      <c r="C314" s="2"/>
      <c r="D314" s="2"/>
      <c r="E314" s="2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5" customHeight="1" x14ac:dyDescent="0.25">
      <c r="A315" s="2"/>
      <c r="B315" s="2"/>
      <c r="C315" s="2"/>
      <c r="D315" s="2"/>
      <c r="E315" s="2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5" customHeight="1" x14ac:dyDescent="0.25">
      <c r="A316" s="2"/>
      <c r="B316" s="2"/>
      <c r="C316" s="2"/>
      <c r="D316" s="2"/>
      <c r="E316" s="2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5" customHeight="1" x14ac:dyDescent="0.25">
      <c r="A317" s="2"/>
      <c r="B317" s="2"/>
      <c r="C317" s="2"/>
      <c r="D317" s="2"/>
      <c r="E317" s="2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5" customHeight="1" x14ac:dyDescent="0.25">
      <c r="A318" s="2"/>
      <c r="B318" s="2"/>
      <c r="C318" s="2"/>
      <c r="D318" s="2"/>
      <c r="E318" s="2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5" customHeight="1" x14ac:dyDescent="0.25">
      <c r="A319" s="2"/>
      <c r="B319" s="2"/>
      <c r="C319" s="2"/>
      <c r="D319" s="2"/>
      <c r="E319" s="2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5" customHeight="1" x14ac:dyDescent="0.25">
      <c r="A320" s="2"/>
      <c r="B320" s="2"/>
      <c r="C320" s="2"/>
      <c r="D320" s="2"/>
      <c r="E320" s="2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5" customHeight="1" x14ac:dyDescent="0.25">
      <c r="A321" s="2"/>
      <c r="B321" s="2"/>
      <c r="C321" s="2"/>
      <c r="D321" s="2"/>
      <c r="E321" s="2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5" customHeight="1" x14ac:dyDescent="0.25">
      <c r="A322" s="2"/>
      <c r="B322" s="2"/>
      <c r="C322" s="2"/>
      <c r="D322" s="2"/>
      <c r="E322" s="2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5" customHeight="1" x14ac:dyDescent="0.25">
      <c r="A323" s="2"/>
      <c r="B323" s="2"/>
      <c r="C323" s="2"/>
      <c r="D323" s="2"/>
      <c r="E323" s="2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5" customHeight="1" x14ac:dyDescent="0.25">
      <c r="A324" s="2"/>
      <c r="B324" s="2"/>
      <c r="C324" s="2"/>
      <c r="D324" s="2"/>
      <c r="E324" s="2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5" customHeight="1" x14ac:dyDescent="0.25">
      <c r="A325" s="2"/>
      <c r="B325" s="2"/>
      <c r="C325" s="2"/>
      <c r="D325" s="2"/>
      <c r="E325" s="2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5" customHeight="1" x14ac:dyDescent="0.25">
      <c r="A326" s="2"/>
      <c r="B326" s="2"/>
      <c r="C326" s="2"/>
      <c r="D326" s="2"/>
      <c r="E326" s="2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5" customHeight="1" x14ac:dyDescent="0.25">
      <c r="A327" s="2"/>
      <c r="B327" s="2"/>
      <c r="C327" s="2"/>
      <c r="D327" s="2"/>
      <c r="E327" s="2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5" customHeight="1" x14ac:dyDescent="0.25">
      <c r="A328" s="2"/>
      <c r="B328" s="2"/>
      <c r="C328" s="2"/>
      <c r="D328" s="2"/>
      <c r="E328" s="2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5" customHeight="1" x14ac:dyDescent="0.25">
      <c r="A329" s="2"/>
      <c r="B329" s="2"/>
      <c r="C329" s="2"/>
      <c r="D329" s="2"/>
      <c r="E329" s="2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5" customHeight="1" x14ac:dyDescent="0.25">
      <c r="A330" s="2"/>
      <c r="B330" s="2"/>
      <c r="C330" s="2"/>
      <c r="D330" s="2"/>
      <c r="E330" s="2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5" customHeight="1" x14ac:dyDescent="0.25">
      <c r="A331" s="2"/>
      <c r="B331" s="2"/>
      <c r="C331" s="2"/>
      <c r="D331" s="2"/>
      <c r="E331" s="2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5" customHeight="1" x14ac:dyDescent="0.25">
      <c r="A332" s="2"/>
      <c r="B332" s="2"/>
      <c r="C332" s="2"/>
      <c r="D332" s="2"/>
      <c r="E332" s="2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5" customHeight="1" x14ac:dyDescent="0.25">
      <c r="A333" s="2"/>
      <c r="B333" s="2"/>
      <c r="C333" s="2"/>
      <c r="D333" s="2"/>
      <c r="E333" s="2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5" customHeight="1" x14ac:dyDescent="0.25">
      <c r="A334" s="2"/>
      <c r="B334" s="2"/>
      <c r="C334" s="2"/>
      <c r="D334" s="2"/>
      <c r="E334" s="2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5" customHeight="1" x14ac:dyDescent="0.25">
      <c r="A335" s="2"/>
      <c r="B335" s="2"/>
      <c r="C335" s="2"/>
      <c r="D335" s="2"/>
      <c r="E335" s="2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5" customHeight="1" x14ac:dyDescent="0.25">
      <c r="A336" s="2"/>
      <c r="B336" s="2"/>
      <c r="C336" s="2"/>
      <c r="D336" s="2"/>
      <c r="E336" s="2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5" customHeight="1" x14ac:dyDescent="0.25">
      <c r="A337" s="2"/>
      <c r="B337" s="2"/>
      <c r="C337" s="2"/>
      <c r="D337" s="2"/>
      <c r="E337" s="2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5" customHeight="1" x14ac:dyDescent="0.25">
      <c r="A338" s="2"/>
      <c r="B338" s="2"/>
      <c r="C338" s="2"/>
      <c r="D338" s="2"/>
      <c r="E338" s="2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5" customHeight="1" x14ac:dyDescent="0.25">
      <c r="A339" s="2"/>
      <c r="B339" s="2"/>
      <c r="C339" s="2"/>
      <c r="D339" s="2"/>
      <c r="E339" s="2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5" customHeight="1" x14ac:dyDescent="0.25">
      <c r="A340" s="2"/>
      <c r="B340" s="2"/>
      <c r="C340" s="2"/>
      <c r="D340" s="2"/>
      <c r="E340" s="2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5" customHeight="1" x14ac:dyDescent="0.25">
      <c r="A341" s="2"/>
      <c r="B341" s="2"/>
      <c r="C341" s="2"/>
      <c r="D341" s="2"/>
      <c r="E341" s="2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5" customHeight="1" x14ac:dyDescent="0.25">
      <c r="A342" s="2"/>
      <c r="B342" s="2"/>
      <c r="C342" s="2"/>
      <c r="D342" s="2"/>
      <c r="E342" s="2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5" customHeight="1" x14ac:dyDescent="0.25">
      <c r="A343" s="2"/>
      <c r="B343" s="2"/>
      <c r="C343" s="2"/>
      <c r="D343" s="2"/>
      <c r="E343" s="2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5" customHeight="1" x14ac:dyDescent="0.25">
      <c r="A344" s="2"/>
      <c r="B344" s="2"/>
      <c r="C344" s="2"/>
      <c r="D344" s="2"/>
      <c r="E344" s="2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5" customHeight="1" x14ac:dyDescent="0.25">
      <c r="A345" s="2"/>
      <c r="B345" s="2"/>
      <c r="C345" s="2"/>
      <c r="D345" s="2"/>
      <c r="E345" s="2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5" customHeight="1" x14ac:dyDescent="0.25">
      <c r="A346" s="2"/>
      <c r="B346" s="2"/>
      <c r="C346" s="2"/>
      <c r="D346" s="2"/>
      <c r="E346" s="2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5" customHeight="1" x14ac:dyDescent="0.25">
      <c r="A347" s="2"/>
      <c r="B347" s="2"/>
      <c r="C347" s="2"/>
      <c r="D347" s="2"/>
      <c r="E347" s="2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5" customHeight="1" x14ac:dyDescent="0.25">
      <c r="A348" s="2"/>
      <c r="B348" s="2"/>
      <c r="C348" s="2"/>
      <c r="D348" s="2"/>
      <c r="E348" s="2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5" customHeight="1" x14ac:dyDescent="0.25">
      <c r="A349" s="2"/>
      <c r="B349" s="2"/>
      <c r="C349" s="2"/>
      <c r="D349" s="2"/>
      <c r="E349" s="2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5" customHeight="1" x14ac:dyDescent="0.25">
      <c r="A350" s="2"/>
      <c r="B350" s="2"/>
      <c r="C350" s="2"/>
      <c r="D350" s="2"/>
      <c r="E350" s="2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5" customHeight="1" x14ac:dyDescent="0.25">
      <c r="A351" s="2"/>
      <c r="B351" s="2"/>
      <c r="C351" s="2"/>
      <c r="D351" s="2"/>
      <c r="E351" s="2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5" customHeight="1" x14ac:dyDescent="0.25">
      <c r="A352" s="2"/>
      <c r="B352" s="2"/>
      <c r="C352" s="2"/>
      <c r="D352" s="2"/>
      <c r="E352" s="2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5" customHeight="1" x14ac:dyDescent="0.25">
      <c r="A353" s="2"/>
      <c r="B353" s="2"/>
      <c r="C353" s="2"/>
      <c r="D353" s="2"/>
      <c r="E353" s="2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5" customHeight="1" x14ac:dyDescent="0.25">
      <c r="A354" s="2"/>
      <c r="B354" s="2"/>
      <c r="C354" s="2"/>
      <c r="D354" s="2"/>
      <c r="E354" s="2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5" customHeight="1" x14ac:dyDescent="0.25">
      <c r="A355" s="2"/>
      <c r="B355" s="2"/>
      <c r="C355" s="2"/>
      <c r="D355" s="2"/>
      <c r="E355" s="2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5" customHeight="1" x14ac:dyDescent="0.25">
      <c r="A356" s="2"/>
      <c r="B356" s="2"/>
      <c r="C356" s="2"/>
      <c r="D356" s="2"/>
      <c r="E356" s="2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5" customHeight="1" x14ac:dyDescent="0.25">
      <c r="A357" s="2"/>
      <c r="B357" s="2"/>
      <c r="C357" s="2"/>
      <c r="D357" s="2"/>
      <c r="E357" s="2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5" customHeight="1" x14ac:dyDescent="0.25">
      <c r="A358" s="2"/>
      <c r="B358" s="2"/>
      <c r="C358" s="2"/>
      <c r="D358" s="2"/>
      <c r="E358" s="2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5" customHeight="1" x14ac:dyDescent="0.25">
      <c r="A359" s="2"/>
      <c r="B359" s="2"/>
      <c r="C359" s="2"/>
      <c r="D359" s="2"/>
      <c r="E359" s="2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5" customHeight="1" x14ac:dyDescent="0.25">
      <c r="A360" s="2"/>
      <c r="B360" s="2"/>
      <c r="C360" s="2"/>
      <c r="D360" s="2"/>
      <c r="E360" s="2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5" customHeight="1" x14ac:dyDescent="0.25">
      <c r="A361" s="2"/>
      <c r="B361" s="2"/>
      <c r="C361" s="2"/>
      <c r="D361" s="2"/>
      <c r="E361" s="2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5" customHeight="1" x14ac:dyDescent="0.25">
      <c r="A362" s="2"/>
      <c r="B362" s="2"/>
      <c r="C362" s="2"/>
      <c r="D362" s="2"/>
      <c r="E362" s="2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5" customHeight="1" x14ac:dyDescent="0.25">
      <c r="A363" s="2"/>
      <c r="B363" s="2"/>
      <c r="C363" s="2"/>
      <c r="D363" s="2"/>
      <c r="E363" s="2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5" customHeight="1" x14ac:dyDescent="0.25">
      <c r="A364" s="2"/>
      <c r="B364" s="2"/>
      <c r="C364" s="2"/>
      <c r="D364" s="2"/>
      <c r="E364" s="2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5" customHeight="1" x14ac:dyDescent="0.25">
      <c r="A365" s="2"/>
      <c r="B365" s="2"/>
      <c r="C365" s="2"/>
      <c r="D365" s="2"/>
      <c r="E365" s="2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5" customHeight="1" x14ac:dyDescent="0.25">
      <c r="A366" s="2"/>
      <c r="B366" s="2"/>
      <c r="C366" s="2"/>
      <c r="D366" s="2"/>
      <c r="E366" s="2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5" customHeight="1" x14ac:dyDescent="0.25">
      <c r="A367" s="2"/>
      <c r="B367" s="2"/>
      <c r="C367" s="2"/>
      <c r="D367" s="2"/>
      <c r="E367" s="2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5" customHeight="1" x14ac:dyDescent="0.25">
      <c r="A368" s="2"/>
      <c r="B368" s="2"/>
      <c r="C368" s="2"/>
      <c r="D368" s="2"/>
      <c r="E368" s="2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5" customHeight="1" x14ac:dyDescent="0.25">
      <c r="A369" s="2"/>
      <c r="B369" s="2"/>
      <c r="C369" s="2"/>
      <c r="D369" s="2"/>
      <c r="E369" s="2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5" customHeight="1" x14ac:dyDescent="0.25">
      <c r="A370" s="2"/>
      <c r="B370" s="2"/>
      <c r="C370" s="2"/>
      <c r="D370" s="2"/>
      <c r="E370" s="2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5" customHeight="1" x14ac:dyDescent="0.25">
      <c r="A371" s="2"/>
      <c r="B371" s="2"/>
      <c r="C371" s="2"/>
      <c r="D371" s="2"/>
      <c r="E371" s="2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5" customHeight="1" x14ac:dyDescent="0.25">
      <c r="A372" s="2"/>
      <c r="B372" s="2"/>
      <c r="C372" s="2"/>
      <c r="D372" s="2"/>
      <c r="E372" s="2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5" customHeight="1" x14ac:dyDescent="0.25">
      <c r="A373" s="2"/>
      <c r="B373" s="2"/>
      <c r="C373" s="2"/>
      <c r="D373" s="2"/>
      <c r="E373" s="2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5" customHeight="1" x14ac:dyDescent="0.25">
      <c r="A374" s="2"/>
      <c r="B374" s="2"/>
      <c r="C374" s="2"/>
      <c r="D374" s="2"/>
      <c r="E374" s="2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5" customHeight="1" x14ac:dyDescent="0.25">
      <c r="A375" s="2"/>
      <c r="B375" s="2"/>
      <c r="C375" s="2"/>
      <c r="D375" s="2"/>
      <c r="E375" s="2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5" customHeight="1" x14ac:dyDescent="0.25">
      <c r="A376" s="2"/>
      <c r="B376" s="2"/>
      <c r="C376" s="2"/>
      <c r="D376" s="2"/>
      <c r="E376" s="2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5" customHeight="1" x14ac:dyDescent="0.25">
      <c r="A377" s="2"/>
      <c r="B377" s="2"/>
      <c r="C377" s="2"/>
      <c r="D377" s="2"/>
      <c r="E377" s="2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5" customHeight="1" x14ac:dyDescent="0.25">
      <c r="A378" s="2"/>
      <c r="B378" s="2"/>
      <c r="C378" s="2"/>
      <c r="D378" s="2"/>
      <c r="E378" s="2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5" customHeight="1" x14ac:dyDescent="0.25">
      <c r="A379" s="2"/>
      <c r="B379" s="2"/>
      <c r="C379" s="2"/>
      <c r="D379" s="2"/>
      <c r="E379" s="2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5" customHeight="1" x14ac:dyDescent="0.25">
      <c r="A380" s="2"/>
      <c r="B380" s="2"/>
      <c r="C380" s="2"/>
      <c r="D380" s="2"/>
      <c r="E380" s="2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5" customHeight="1" x14ac:dyDescent="0.25">
      <c r="A381" s="2"/>
      <c r="B381" s="2"/>
      <c r="C381" s="2"/>
      <c r="D381" s="2"/>
      <c r="E381" s="2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5" customHeight="1" x14ac:dyDescent="0.25">
      <c r="A382" s="2"/>
      <c r="B382" s="2"/>
      <c r="C382" s="2"/>
      <c r="D382" s="2"/>
      <c r="E382" s="2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5" customHeight="1" x14ac:dyDescent="0.25">
      <c r="A383" s="2"/>
      <c r="B383" s="2"/>
      <c r="C383" s="2"/>
      <c r="D383" s="2"/>
      <c r="E383" s="2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5" customHeight="1" x14ac:dyDescent="0.25">
      <c r="A384" s="2"/>
      <c r="B384" s="2"/>
      <c r="C384" s="2"/>
      <c r="D384" s="2"/>
      <c r="E384" s="2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5" customHeight="1" x14ac:dyDescent="0.25">
      <c r="A385" s="2"/>
      <c r="B385" s="2"/>
      <c r="C385" s="2"/>
      <c r="D385" s="2"/>
      <c r="E385" s="2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5" customHeight="1" x14ac:dyDescent="0.25">
      <c r="A386" s="2"/>
      <c r="B386" s="2"/>
      <c r="C386" s="2"/>
      <c r="D386" s="2"/>
      <c r="E386" s="2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5" customHeight="1" x14ac:dyDescent="0.25">
      <c r="A387" s="2"/>
      <c r="B387" s="2"/>
      <c r="C387" s="2"/>
      <c r="D387" s="2"/>
      <c r="E387" s="2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5" customHeight="1" x14ac:dyDescent="0.25">
      <c r="A388" s="2"/>
      <c r="B388" s="2"/>
      <c r="C388" s="2"/>
      <c r="D388" s="2"/>
      <c r="E388" s="2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5" customHeight="1" x14ac:dyDescent="0.25">
      <c r="A389" s="2"/>
      <c r="B389" s="2"/>
      <c r="C389" s="2"/>
      <c r="D389" s="2"/>
      <c r="E389" s="2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5" customHeight="1" x14ac:dyDescent="0.25">
      <c r="A390" s="2"/>
      <c r="B390" s="2"/>
      <c r="C390" s="2"/>
      <c r="D390" s="2"/>
      <c r="E390" s="2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5" customHeight="1" x14ac:dyDescent="0.25">
      <c r="A391" s="2"/>
      <c r="B391" s="2"/>
      <c r="C391" s="2"/>
      <c r="D391" s="2"/>
      <c r="E391" s="2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5" customHeight="1" x14ac:dyDescent="0.25">
      <c r="A392" s="2"/>
      <c r="B392" s="2"/>
      <c r="C392" s="2"/>
      <c r="D392" s="2"/>
      <c r="E392" s="2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5" customHeight="1" x14ac:dyDescent="0.25">
      <c r="A393" s="2"/>
      <c r="B393" s="2"/>
      <c r="C393" s="2"/>
      <c r="D393" s="2"/>
      <c r="E393" s="2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5" customHeight="1" x14ac:dyDescent="0.25">
      <c r="A394" s="2"/>
      <c r="B394" s="2"/>
      <c r="C394" s="2"/>
      <c r="D394" s="2"/>
      <c r="E394" s="2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5" customHeight="1" x14ac:dyDescent="0.25">
      <c r="A395" s="2"/>
      <c r="B395" s="2"/>
      <c r="C395" s="2"/>
      <c r="D395" s="2"/>
      <c r="E395" s="2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5" customHeight="1" x14ac:dyDescent="0.25">
      <c r="A396" s="2"/>
      <c r="B396" s="2"/>
      <c r="C396" s="2"/>
      <c r="D396" s="2"/>
      <c r="E396" s="2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5" customHeight="1" x14ac:dyDescent="0.25">
      <c r="A397" s="2"/>
      <c r="B397" s="2"/>
      <c r="C397" s="2"/>
      <c r="D397" s="2"/>
      <c r="E397" s="2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5" customHeight="1" x14ac:dyDescent="0.25">
      <c r="A398" s="2"/>
      <c r="B398" s="2"/>
      <c r="C398" s="2"/>
      <c r="D398" s="2"/>
      <c r="E398" s="2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5" customHeight="1" x14ac:dyDescent="0.25">
      <c r="A399" s="2"/>
      <c r="B399" s="2"/>
      <c r="C399" s="2"/>
      <c r="D399" s="2"/>
      <c r="E399" s="2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5" customHeight="1" x14ac:dyDescent="0.25">
      <c r="A400" s="2"/>
      <c r="B400" s="2"/>
      <c r="C400" s="2"/>
      <c r="D400" s="2"/>
      <c r="E400" s="2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5" customHeight="1" x14ac:dyDescent="0.25">
      <c r="A401" s="2"/>
      <c r="B401" s="2"/>
      <c r="C401" s="2"/>
      <c r="D401" s="2"/>
      <c r="E401" s="2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5" customHeight="1" x14ac:dyDescent="0.25">
      <c r="A402" s="2"/>
      <c r="B402" s="2"/>
      <c r="C402" s="2"/>
      <c r="D402" s="2"/>
      <c r="E402" s="2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5" customHeight="1" x14ac:dyDescent="0.25">
      <c r="A403" s="2"/>
      <c r="B403" s="2"/>
      <c r="C403" s="2"/>
      <c r="D403" s="2"/>
      <c r="E403" s="2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5" customHeight="1" x14ac:dyDescent="0.25">
      <c r="A404" s="2"/>
      <c r="B404" s="2"/>
      <c r="C404" s="2"/>
      <c r="D404" s="2"/>
      <c r="E404" s="2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5" customHeight="1" x14ac:dyDescent="0.25">
      <c r="A405" s="2"/>
      <c r="B405" s="2"/>
      <c r="C405" s="2"/>
      <c r="D405" s="2"/>
      <c r="E405" s="2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5" customHeight="1" x14ac:dyDescent="0.25">
      <c r="A406" s="2"/>
      <c r="B406" s="2"/>
      <c r="C406" s="2"/>
      <c r="D406" s="2"/>
      <c r="E406" s="2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5" customHeight="1" x14ac:dyDescent="0.25">
      <c r="A407" s="2"/>
      <c r="B407" s="2"/>
      <c r="C407" s="2"/>
      <c r="D407" s="2"/>
      <c r="E407" s="2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5" customHeight="1" x14ac:dyDescent="0.25">
      <c r="A408" s="2"/>
      <c r="B408" s="2"/>
      <c r="C408" s="2"/>
      <c r="D408" s="2"/>
      <c r="E408" s="2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5" customHeight="1" x14ac:dyDescent="0.25">
      <c r="A409" s="2"/>
      <c r="B409" s="2"/>
      <c r="C409" s="2"/>
      <c r="D409" s="2"/>
      <c r="E409" s="2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5" customHeight="1" x14ac:dyDescent="0.25">
      <c r="A410" s="2"/>
      <c r="B410" s="2"/>
      <c r="C410" s="2"/>
      <c r="D410" s="2"/>
      <c r="E410" s="2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5" customHeight="1" x14ac:dyDescent="0.25">
      <c r="A411" s="2"/>
      <c r="B411" s="2"/>
      <c r="C411" s="2"/>
      <c r="D411" s="2"/>
      <c r="E411" s="2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5" customHeight="1" x14ac:dyDescent="0.25">
      <c r="A412" s="2"/>
      <c r="B412" s="2"/>
      <c r="C412" s="2"/>
      <c r="D412" s="2"/>
      <c r="E412" s="2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5" customHeight="1" x14ac:dyDescent="0.25">
      <c r="A413" s="2"/>
      <c r="B413" s="2"/>
      <c r="C413" s="2"/>
      <c r="D413" s="2"/>
      <c r="E413" s="2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5" customHeight="1" x14ac:dyDescent="0.25">
      <c r="A414" s="2"/>
      <c r="B414" s="2"/>
      <c r="C414" s="2"/>
      <c r="D414" s="2"/>
      <c r="E414" s="2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5" customHeight="1" x14ac:dyDescent="0.25">
      <c r="A415" s="2"/>
      <c r="B415" s="2"/>
      <c r="C415" s="2"/>
      <c r="D415" s="2"/>
      <c r="E415" s="2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5" customHeight="1" x14ac:dyDescent="0.25">
      <c r="A416" s="2"/>
      <c r="B416" s="2"/>
      <c r="C416" s="2"/>
      <c r="D416" s="2"/>
      <c r="E416" s="2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5" customHeight="1" x14ac:dyDescent="0.25">
      <c r="A417" s="2"/>
      <c r="B417" s="2"/>
      <c r="C417" s="2"/>
      <c r="D417" s="2"/>
      <c r="E417" s="2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5" customHeight="1" x14ac:dyDescent="0.25">
      <c r="A418" s="2"/>
      <c r="B418" s="2"/>
      <c r="C418" s="2"/>
      <c r="D418" s="2"/>
      <c r="E418" s="2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5" customHeight="1" x14ac:dyDescent="0.25">
      <c r="A419" s="2"/>
      <c r="B419" s="2"/>
      <c r="C419" s="2"/>
      <c r="D419" s="2"/>
      <c r="E419" s="2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5" customHeight="1" x14ac:dyDescent="0.25">
      <c r="A420" s="2"/>
      <c r="B420" s="2"/>
      <c r="C420" s="2"/>
      <c r="D420" s="2"/>
      <c r="E420" s="2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5" customHeight="1" x14ac:dyDescent="0.25">
      <c r="A421" s="2"/>
      <c r="B421" s="2"/>
      <c r="C421" s="2"/>
      <c r="D421" s="2"/>
      <c r="E421" s="2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5" customHeight="1" x14ac:dyDescent="0.25">
      <c r="A422" s="2"/>
      <c r="B422" s="2"/>
      <c r="C422" s="2"/>
      <c r="D422" s="2"/>
      <c r="E422" s="2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5" customHeight="1" x14ac:dyDescent="0.25">
      <c r="A423" s="2"/>
      <c r="B423" s="2"/>
      <c r="C423" s="2"/>
      <c r="D423" s="2"/>
      <c r="E423" s="2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5" customHeight="1" x14ac:dyDescent="0.25">
      <c r="A424" s="2"/>
      <c r="B424" s="2"/>
      <c r="C424" s="2"/>
      <c r="D424" s="2"/>
      <c r="E424" s="2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5" customHeight="1" x14ac:dyDescent="0.25">
      <c r="A425" s="2"/>
      <c r="B425" s="2"/>
      <c r="C425" s="2"/>
      <c r="D425" s="2"/>
      <c r="E425" s="2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5" customHeight="1" x14ac:dyDescent="0.25">
      <c r="A426" s="2"/>
      <c r="B426" s="2"/>
      <c r="C426" s="2"/>
      <c r="D426" s="2"/>
      <c r="E426" s="2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5" customHeight="1" x14ac:dyDescent="0.25">
      <c r="A427" s="2"/>
      <c r="B427" s="2"/>
      <c r="C427" s="2"/>
      <c r="D427" s="2"/>
      <c r="E427" s="2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5" customHeight="1" x14ac:dyDescent="0.25">
      <c r="A428" s="2"/>
      <c r="B428" s="2"/>
      <c r="C428" s="2"/>
      <c r="D428" s="2"/>
      <c r="E428" s="2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5" customHeight="1" x14ac:dyDescent="0.25">
      <c r="A429" s="2"/>
      <c r="B429" s="2"/>
      <c r="C429" s="2"/>
      <c r="D429" s="2"/>
      <c r="E429" s="2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5" customHeight="1" x14ac:dyDescent="0.25">
      <c r="A430" s="2"/>
      <c r="B430" s="2"/>
      <c r="C430" s="2"/>
      <c r="D430" s="2"/>
      <c r="E430" s="2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5" customHeight="1" x14ac:dyDescent="0.25">
      <c r="A431" s="2"/>
      <c r="B431" s="2"/>
      <c r="C431" s="2"/>
      <c r="D431" s="2"/>
      <c r="E431" s="2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5" customHeight="1" x14ac:dyDescent="0.25">
      <c r="A432" s="2"/>
      <c r="B432" s="2"/>
      <c r="C432" s="2"/>
      <c r="D432" s="2"/>
      <c r="E432" s="2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5" customHeight="1" x14ac:dyDescent="0.25">
      <c r="A433" s="2"/>
      <c r="B433" s="2"/>
      <c r="C433" s="2"/>
      <c r="D433" s="2"/>
      <c r="E433" s="2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5" customHeight="1" x14ac:dyDescent="0.25">
      <c r="A434" s="2"/>
      <c r="B434" s="2"/>
      <c r="C434" s="2"/>
      <c r="D434" s="2"/>
      <c r="E434" s="2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5" customHeight="1" x14ac:dyDescent="0.25">
      <c r="A435" s="2"/>
      <c r="B435" s="2"/>
      <c r="C435" s="2"/>
      <c r="D435" s="2"/>
      <c r="E435" s="2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5" customHeight="1" x14ac:dyDescent="0.25">
      <c r="A436" s="2"/>
      <c r="B436" s="2"/>
      <c r="C436" s="2"/>
      <c r="D436" s="2"/>
      <c r="E436" s="2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5" customHeight="1" x14ac:dyDescent="0.25">
      <c r="A437" s="2"/>
      <c r="B437" s="2"/>
      <c r="C437" s="2"/>
      <c r="D437" s="2"/>
      <c r="E437" s="2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5" customHeight="1" x14ac:dyDescent="0.25">
      <c r="A438" s="2"/>
      <c r="B438" s="2"/>
      <c r="C438" s="2"/>
      <c r="D438" s="2"/>
      <c r="E438" s="2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5" customHeight="1" x14ac:dyDescent="0.25">
      <c r="A439" s="2"/>
      <c r="B439" s="2"/>
      <c r="C439" s="2"/>
      <c r="D439" s="2"/>
      <c r="E439" s="2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5" customHeight="1" x14ac:dyDescent="0.25">
      <c r="A440" s="2"/>
      <c r="B440" s="2"/>
      <c r="C440" s="2"/>
      <c r="D440" s="2"/>
      <c r="E440" s="2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5" customHeight="1" x14ac:dyDescent="0.25">
      <c r="A441" s="2"/>
      <c r="B441" s="2"/>
      <c r="C441" s="2"/>
      <c r="D441" s="2"/>
      <c r="E441" s="2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5" customHeight="1" x14ac:dyDescent="0.25">
      <c r="A442" s="2"/>
      <c r="B442" s="2"/>
      <c r="C442" s="2"/>
      <c r="D442" s="2"/>
      <c r="E442" s="2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5" customHeight="1" x14ac:dyDescent="0.25">
      <c r="A443" s="2"/>
      <c r="B443" s="2"/>
      <c r="C443" s="2"/>
      <c r="D443" s="2"/>
      <c r="E443" s="2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5" customHeight="1" x14ac:dyDescent="0.25">
      <c r="A444" s="2"/>
      <c r="B444" s="2"/>
      <c r="C444" s="2"/>
      <c r="D444" s="2"/>
      <c r="E444" s="2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5" customHeight="1" x14ac:dyDescent="0.25">
      <c r="A445" s="2"/>
      <c r="B445" s="2"/>
      <c r="C445" s="2"/>
      <c r="D445" s="2"/>
      <c r="E445" s="2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5" customHeight="1" x14ac:dyDescent="0.25">
      <c r="A446" s="2"/>
      <c r="B446" s="2"/>
      <c r="C446" s="2"/>
      <c r="D446" s="2"/>
      <c r="E446" s="2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5" customHeight="1" x14ac:dyDescent="0.25">
      <c r="A447" s="2"/>
      <c r="B447" s="2"/>
      <c r="C447" s="2"/>
      <c r="D447" s="2"/>
      <c r="E447" s="2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5" customHeight="1" x14ac:dyDescent="0.25">
      <c r="A448" s="2"/>
      <c r="B448" s="2"/>
      <c r="C448" s="2"/>
      <c r="D448" s="2"/>
      <c r="E448" s="2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5" customHeight="1" x14ac:dyDescent="0.25">
      <c r="A449" s="2"/>
      <c r="B449" s="2"/>
      <c r="C449" s="2"/>
      <c r="D449" s="2"/>
      <c r="E449" s="2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5" customHeight="1" x14ac:dyDescent="0.25">
      <c r="A450" s="2"/>
      <c r="B450" s="2"/>
      <c r="C450" s="2"/>
      <c r="D450" s="2"/>
      <c r="E450" s="2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5" customHeight="1" x14ac:dyDescent="0.25">
      <c r="A451" s="2"/>
      <c r="B451" s="2"/>
      <c r="C451" s="2"/>
      <c r="D451" s="2"/>
      <c r="E451" s="2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5" customHeight="1" x14ac:dyDescent="0.25">
      <c r="A452" s="2"/>
      <c r="B452" s="2"/>
      <c r="C452" s="2"/>
      <c r="D452" s="2"/>
      <c r="E452" s="2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5" customHeight="1" x14ac:dyDescent="0.25">
      <c r="A453" s="2"/>
      <c r="B453" s="2"/>
      <c r="C453" s="2"/>
      <c r="D453" s="2"/>
      <c r="E453" s="2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5" customHeight="1" x14ac:dyDescent="0.25">
      <c r="A454" s="2"/>
      <c r="B454" s="2"/>
      <c r="C454" s="2"/>
      <c r="D454" s="2"/>
      <c r="E454" s="2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5" customHeight="1" x14ac:dyDescent="0.25">
      <c r="A455" s="2"/>
      <c r="B455" s="2"/>
      <c r="C455" s="2"/>
      <c r="D455" s="2"/>
      <c r="E455" s="2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5" customHeight="1" x14ac:dyDescent="0.25">
      <c r="A456" s="2"/>
      <c r="B456" s="2"/>
      <c r="C456" s="2"/>
      <c r="D456" s="2"/>
      <c r="E456" s="2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5" customHeight="1" x14ac:dyDescent="0.25">
      <c r="A457" s="2"/>
      <c r="B457" s="2"/>
      <c r="C457" s="2"/>
      <c r="D457" s="2"/>
      <c r="E457" s="2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5" customHeight="1" x14ac:dyDescent="0.25">
      <c r="A458" s="2"/>
      <c r="B458" s="2"/>
      <c r="C458" s="2"/>
      <c r="D458" s="2"/>
      <c r="E458" s="2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5" customHeight="1" x14ac:dyDescent="0.25">
      <c r="A459" s="2"/>
      <c r="B459" s="2"/>
      <c r="C459" s="2"/>
      <c r="D459" s="2"/>
      <c r="E459" s="2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5" customHeight="1" x14ac:dyDescent="0.25">
      <c r="A460" s="2"/>
      <c r="B460" s="2"/>
      <c r="C460" s="2"/>
      <c r="D460" s="2"/>
      <c r="E460" s="2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5" customHeight="1" x14ac:dyDescent="0.25">
      <c r="A461" s="2"/>
      <c r="B461" s="2"/>
      <c r="C461" s="2"/>
      <c r="D461" s="2"/>
      <c r="E461" s="2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5" customHeight="1" x14ac:dyDescent="0.25">
      <c r="A462" s="2"/>
      <c r="B462" s="2"/>
      <c r="C462" s="2"/>
      <c r="D462" s="2"/>
      <c r="E462" s="2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5" customHeight="1" x14ac:dyDescent="0.25">
      <c r="A463" s="2"/>
      <c r="B463" s="2"/>
      <c r="C463" s="2"/>
      <c r="D463" s="2"/>
      <c r="E463" s="2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5" customHeight="1" x14ac:dyDescent="0.25">
      <c r="A464" s="2"/>
      <c r="B464" s="2"/>
      <c r="C464" s="2"/>
      <c r="D464" s="2"/>
      <c r="E464" s="2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5" customHeight="1" x14ac:dyDescent="0.25">
      <c r="A465" s="2"/>
      <c r="B465" s="2"/>
      <c r="C465" s="2"/>
      <c r="D465" s="2"/>
      <c r="E465" s="2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5" customHeight="1" x14ac:dyDescent="0.25">
      <c r="A466" s="2"/>
      <c r="B466" s="2"/>
      <c r="C466" s="2"/>
      <c r="D466" s="2"/>
      <c r="E466" s="2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5" customHeight="1" x14ac:dyDescent="0.25">
      <c r="A467" s="2"/>
      <c r="B467" s="2"/>
      <c r="C467" s="2"/>
      <c r="D467" s="2"/>
      <c r="E467" s="2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5" customHeight="1" x14ac:dyDescent="0.25">
      <c r="A468" s="2"/>
      <c r="B468" s="2"/>
      <c r="C468" s="2"/>
      <c r="D468" s="2"/>
      <c r="E468" s="2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5" customHeight="1" x14ac:dyDescent="0.25">
      <c r="A469" s="2"/>
      <c r="B469" s="2"/>
      <c r="C469" s="2"/>
      <c r="D469" s="2"/>
      <c r="E469" s="2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5" customHeight="1" x14ac:dyDescent="0.25">
      <c r="A470" s="2"/>
      <c r="B470" s="2"/>
      <c r="C470" s="2"/>
      <c r="D470" s="2"/>
      <c r="E470" s="2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5" customHeight="1" x14ac:dyDescent="0.25">
      <c r="A471" s="2"/>
      <c r="B471" s="2"/>
      <c r="C471" s="2"/>
      <c r="D471" s="2"/>
      <c r="E471" s="2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5" customHeight="1" x14ac:dyDescent="0.25">
      <c r="A472" s="2"/>
      <c r="B472" s="2"/>
      <c r="C472" s="2"/>
      <c r="D472" s="2"/>
      <c r="E472" s="2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5" customHeight="1" x14ac:dyDescent="0.25">
      <c r="A473" s="2"/>
      <c r="B473" s="2"/>
      <c r="C473" s="2"/>
      <c r="D473" s="2"/>
      <c r="E473" s="2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5" customHeight="1" x14ac:dyDescent="0.25">
      <c r="A474" s="2"/>
      <c r="B474" s="2"/>
      <c r="C474" s="2"/>
      <c r="D474" s="2"/>
      <c r="E474" s="2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5" customHeight="1" x14ac:dyDescent="0.25">
      <c r="A475" s="2"/>
      <c r="B475" s="2"/>
      <c r="C475" s="2"/>
      <c r="D475" s="2"/>
      <c r="E475" s="2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5" customHeight="1" x14ac:dyDescent="0.25">
      <c r="A476" s="2"/>
      <c r="B476" s="2"/>
      <c r="C476" s="2"/>
      <c r="D476" s="2"/>
      <c r="E476" s="2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5" customHeight="1" x14ac:dyDescent="0.25">
      <c r="A477" s="2"/>
      <c r="B477" s="2"/>
      <c r="C477" s="2"/>
      <c r="D477" s="2"/>
      <c r="E477" s="2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5" customHeight="1" x14ac:dyDescent="0.25">
      <c r="A478" s="2"/>
      <c r="B478" s="2"/>
      <c r="C478" s="2"/>
      <c r="D478" s="2"/>
      <c r="E478" s="2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5" customHeight="1" x14ac:dyDescent="0.25">
      <c r="A479" s="2"/>
      <c r="B479" s="2"/>
      <c r="C479" s="2"/>
      <c r="D479" s="2"/>
      <c r="E479" s="2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5" customHeight="1" x14ac:dyDescent="0.25">
      <c r="A480" s="2"/>
      <c r="B480" s="2"/>
      <c r="C480" s="2"/>
      <c r="D480" s="2"/>
      <c r="E480" s="2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5" customHeight="1" x14ac:dyDescent="0.25">
      <c r="A481" s="2"/>
      <c r="B481" s="2"/>
      <c r="C481" s="2"/>
      <c r="D481" s="2"/>
      <c r="E481" s="2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5" customHeight="1" x14ac:dyDescent="0.25">
      <c r="A482" s="2"/>
      <c r="B482" s="2"/>
      <c r="C482" s="2"/>
      <c r="D482" s="2"/>
      <c r="E482" s="2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5" customHeight="1" x14ac:dyDescent="0.25">
      <c r="A483" s="2"/>
      <c r="B483" s="2"/>
      <c r="C483" s="2"/>
      <c r="D483" s="2"/>
      <c r="E483" s="2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5" customHeight="1" x14ac:dyDescent="0.25">
      <c r="A484" s="2"/>
      <c r="B484" s="2"/>
      <c r="C484" s="2"/>
      <c r="D484" s="2"/>
      <c r="E484" s="2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5" customHeight="1" x14ac:dyDescent="0.25">
      <c r="A485" s="2"/>
      <c r="B485" s="2"/>
      <c r="C485" s="2"/>
      <c r="D485" s="2"/>
      <c r="E485" s="2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5" customHeight="1" x14ac:dyDescent="0.25">
      <c r="A486" s="2"/>
      <c r="B486" s="2"/>
      <c r="C486" s="2"/>
      <c r="D486" s="2"/>
      <c r="E486" s="2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5" customHeight="1" x14ac:dyDescent="0.25">
      <c r="A487" s="2"/>
      <c r="B487" s="2"/>
      <c r="C487" s="2"/>
      <c r="D487" s="2"/>
      <c r="E487" s="2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5" customHeight="1" x14ac:dyDescent="0.25">
      <c r="A488" s="2"/>
      <c r="B488" s="2"/>
      <c r="C488" s="2"/>
      <c r="D488" s="2"/>
      <c r="E488" s="2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5" customHeight="1" x14ac:dyDescent="0.25">
      <c r="A489" s="2"/>
      <c r="B489" s="2"/>
      <c r="C489" s="2"/>
      <c r="D489" s="2"/>
      <c r="E489" s="2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5" customHeight="1" x14ac:dyDescent="0.25">
      <c r="A490" s="2"/>
      <c r="B490" s="2"/>
      <c r="C490" s="2"/>
      <c r="D490" s="2"/>
      <c r="E490" s="2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5" customHeight="1" x14ac:dyDescent="0.25">
      <c r="A491" s="2"/>
      <c r="B491" s="2"/>
      <c r="C491" s="2"/>
      <c r="D491" s="2"/>
      <c r="E491" s="2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5" customHeight="1" x14ac:dyDescent="0.25">
      <c r="A492" s="2"/>
      <c r="B492" s="2"/>
      <c r="C492" s="2"/>
      <c r="D492" s="2"/>
      <c r="E492" s="2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5" customHeight="1" x14ac:dyDescent="0.25">
      <c r="A493" s="2"/>
      <c r="B493" s="2"/>
      <c r="C493" s="2"/>
      <c r="D493" s="2"/>
      <c r="E493" s="2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5" customHeight="1" x14ac:dyDescent="0.25">
      <c r="A494" s="2"/>
      <c r="B494" s="2"/>
      <c r="C494" s="2"/>
      <c r="D494" s="2"/>
      <c r="E494" s="2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5" customHeight="1" x14ac:dyDescent="0.25">
      <c r="A495" s="2"/>
      <c r="B495" s="2"/>
      <c r="C495" s="2"/>
      <c r="D495" s="2"/>
      <c r="E495" s="2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5" customHeight="1" x14ac:dyDescent="0.25">
      <c r="A496" s="2"/>
      <c r="B496" s="2"/>
      <c r="C496" s="2"/>
      <c r="D496" s="2"/>
      <c r="E496" s="2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5" customHeight="1" x14ac:dyDescent="0.25">
      <c r="A497" s="2"/>
      <c r="B497" s="2"/>
      <c r="C497" s="2"/>
      <c r="D497" s="2"/>
      <c r="E497" s="2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5" customHeight="1" x14ac:dyDescent="0.25">
      <c r="A498" s="2"/>
      <c r="B498" s="2"/>
      <c r="C498" s="2"/>
      <c r="D498" s="2"/>
      <c r="E498" s="2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5" customHeight="1" x14ac:dyDescent="0.25">
      <c r="A499" s="2"/>
      <c r="B499" s="2"/>
      <c r="C499" s="2"/>
      <c r="D499" s="2"/>
      <c r="E499" s="2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5" customHeight="1" x14ac:dyDescent="0.25">
      <c r="A500" s="2"/>
      <c r="B500" s="2"/>
      <c r="C500" s="2"/>
      <c r="D500" s="2"/>
      <c r="E500" s="2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5" customHeight="1" x14ac:dyDescent="0.25">
      <c r="A501" s="2"/>
      <c r="B501" s="2"/>
      <c r="C501" s="2"/>
      <c r="D501" s="2"/>
      <c r="E501" s="2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5" customHeight="1" x14ac:dyDescent="0.25">
      <c r="A502" s="2"/>
      <c r="B502" s="2"/>
      <c r="C502" s="2"/>
      <c r="D502" s="2"/>
      <c r="E502" s="2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5" customHeight="1" x14ac:dyDescent="0.25">
      <c r="A503" s="2"/>
      <c r="B503" s="2"/>
      <c r="C503" s="2"/>
      <c r="D503" s="2"/>
      <c r="E503" s="2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5" customHeight="1" x14ac:dyDescent="0.25">
      <c r="A504" s="2"/>
      <c r="B504" s="2"/>
      <c r="C504" s="2"/>
      <c r="D504" s="2"/>
      <c r="E504" s="2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5" customHeight="1" x14ac:dyDescent="0.25">
      <c r="A505" s="2"/>
      <c r="B505" s="2"/>
      <c r="C505" s="2"/>
      <c r="D505" s="2"/>
      <c r="E505" s="2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5" customHeight="1" x14ac:dyDescent="0.25">
      <c r="A506" s="2"/>
      <c r="B506" s="2"/>
      <c r="C506" s="2"/>
      <c r="D506" s="2"/>
      <c r="E506" s="2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5" customHeight="1" x14ac:dyDescent="0.25">
      <c r="A507" s="2"/>
      <c r="B507" s="2"/>
      <c r="C507" s="2"/>
      <c r="D507" s="2"/>
      <c r="E507" s="2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5" customHeight="1" x14ac:dyDescent="0.25">
      <c r="A508" s="2"/>
      <c r="B508" s="2"/>
      <c r="C508" s="2"/>
      <c r="D508" s="2"/>
      <c r="E508" s="2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5" customHeight="1" x14ac:dyDescent="0.25">
      <c r="A509" s="2"/>
      <c r="B509" s="2"/>
      <c r="C509" s="2"/>
      <c r="D509" s="2"/>
      <c r="E509" s="2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5" customHeight="1" x14ac:dyDescent="0.25">
      <c r="A510" s="2"/>
      <c r="B510" s="2"/>
      <c r="C510" s="2"/>
      <c r="D510" s="2"/>
      <c r="E510" s="2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5" customHeight="1" x14ac:dyDescent="0.25">
      <c r="A511" s="2"/>
      <c r="B511" s="2"/>
      <c r="C511" s="2"/>
      <c r="D511" s="2"/>
      <c r="E511" s="2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5" customHeight="1" x14ac:dyDescent="0.25">
      <c r="A512" s="2"/>
      <c r="B512" s="2"/>
      <c r="C512" s="2"/>
      <c r="D512" s="2"/>
      <c r="E512" s="2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5" customHeight="1" x14ac:dyDescent="0.25">
      <c r="A513" s="2"/>
      <c r="B513" s="2"/>
      <c r="C513" s="2"/>
      <c r="D513" s="2"/>
      <c r="E513" s="2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5" customHeight="1" x14ac:dyDescent="0.25">
      <c r="A514" s="2"/>
      <c r="B514" s="2"/>
      <c r="C514" s="2"/>
      <c r="D514" s="2"/>
      <c r="E514" s="2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5" customHeight="1" x14ac:dyDescent="0.25">
      <c r="A515" s="2"/>
      <c r="B515" s="2"/>
      <c r="C515" s="2"/>
      <c r="D515" s="2"/>
      <c r="E515" s="2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5" customHeight="1" x14ac:dyDescent="0.25">
      <c r="A516" s="2"/>
      <c r="B516" s="2"/>
      <c r="C516" s="2"/>
      <c r="D516" s="2"/>
      <c r="E516" s="2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5" customHeight="1" x14ac:dyDescent="0.25">
      <c r="A517" s="2"/>
      <c r="B517" s="2"/>
      <c r="C517" s="2"/>
      <c r="D517" s="2"/>
      <c r="E517" s="2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5" customHeight="1" x14ac:dyDescent="0.25">
      <c r="A518" s="2"/>
      <c r="B518" s="2"/>
      <c r="C518" s="2"/>
      <c r="D518" s="2"/>
      <c r="E518" s="2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5" customHeight="1" x14ac:dyDescent="0.25">
      <c r="A519" s="2"/>
      <c r="B519" s="2"/>
      <c r="C519" s="2"/>
      <c r="D519" s="2"/>
      <c r="E519" s="2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5" customHeight="1" x14ac:dyDescent="0.25">
      <c r="A520" s="2"/>
      <c r="B520" s="2"/>
      <c r="C520" s="2"/>
      <c r="D520" s="2"/>
      <c r="E520" s="2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5" customHeight="1" x14ac:dyDescent="0.25">
      <c r="A521" s="2"/>
      <c r="B521" s="2"/>
      <c r="C521" s="2"/>
      <c r="D521" s="2"/>
      <c r="E521" s="2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5" customHeight="1" x14ac:dyDescent="0.25">
      <c r="A522" s="2"/>
      <c r="B522" s="2"/>
      <c r="C522" s="2"/>
      <c r="D522" s="2"/>
      <c r="E522" s="2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5" customHeight="1" x14ac:dyDescent="0.25">
      <c r="A523" s="2"/>
      <c r="B523" s="2"/>
      <c r="C523" s="2"/>
      <c r="D523" s="2"/>
      <c r="E523" s="2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5" customHeight="1" x14ac:dyDescent="0.25">
      <c r="A524" s="2"/>
      <c r="B524" s="2"/>
      <c r="C524" s="2"/>
      <c r="D524" s="2"/>
      <c r="E524" s="2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5" customHeight="1" x14ac:dyDescent="0.25">
      <c r="A525" s="2"/>
      <c r="B525" s="2"/>
      <c r="C525" s="2"/>
      <c r="D525" s="2"/>
      <c r="E525" s="2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5" customHeight="1" x14ac:dyDescent="0.25">
      <c r="A526" s="2"/>
      <c r="B526" s="2"/>
      <c r="C526" s="2"/>
      <c r="D526" s="2"/>
      <c r="E526" s="2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5" customHeight="1" x14ac:dyDescent="0.25">
      <c r="A527" s="2"/>
      <c r="B527" s="2"/>
      <c r="C527" s="2"/>
      <c r="D527" s="2"/>
      <c r="E527" s="2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5" customHeight="1" x14ac:dyDescent="0.25">
      <c r="A528" s="2"/>
      <c r="B528" s="2"/>
      <c r="C528" s="2"/>
      <c r="D528" s="2"/>
      <c r="E528" s="2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5" customHeight="1" x14ac:dyDescent="0.25">
      <c r="A529" s="2"/>
      <c r="B529" s="2"/>
      <c r="C529" s="2"/>
      <c r="D529" s="2"/>
      <c r="E529" s="2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5" customHeight="1" x14ac:dyDescent="0.25">
      <c r="A530" s="2"/>
      <c r="B530" s="2"/>
      <c r="C530" s="2"/>
      <c r="D530" s="2"/>
      <c r="E530" s="2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5" customHeight="1" x14ac:dyDescent="0.25">
      <c r="A531" s="2"/>
      <c r="B531" s="2"/>
      <c r="C531" s="2"/>
      <c r="D531" s="2"/>
      <c r="E531" s="2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5" customHeight="1" x14ac:dyDescent="0.25">
      <c r="A532" s="2"/>
      <c r="B532" s="2"/>
      <c r="C532" s="2"/>
      <c r="D532" s="2"/>
      <c r="E532" s="2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5" customHeight="1" x14ac:dyDescent="0.25">
      <c r="A533" s="2"/>
      <c r="B533" s="2"/>
      <c r="C533" s="2"/>
      <c r="D533" s="2"/>
      <c r="E533" s="2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5" customHeight="1" x14ac:dyDescent="0.25">
      <c r="A534" s="2"/>
      <c r="B534" s="2"/>
      <c r="C534" s="2"/>
      <c r="D534" s="2"/>
      <c r="E534" s="2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5" customHeight="1" x14ac:dyDescent="0.25">
      <c r="A535" s="2"/>
      <c r="B535" s="2"/>
      <c r="C535" s="2"/>
      <c r="D535" s="2"/>
      <c r="E535" s="2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5" customHeight="1" x14ac:dyDescent="0.25">
      <c r="A536" s="2"/>
      <c r="B536" s="2"/>
      <c r="C536" s="2"/>
      <c r="D536" s="2"/>
      <c r="E536" s="2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5" customHeight="1" x14ac:dyDescent="0.25">
      <c r="A537" s="2"/>
      <c r="B537" s="2"/>
      <c r="C537" s="2"/>
      <c r="D537" s="2"/>
      <c r="E537" s="2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5" customHeight="1" x14ac:dyDescent="0.25">
      <c r="A538" s="2"/>
      <c r="B538" s="2"/>
      <c r="C538" s="2"/>
      <c r="D538" s="2"/>
      <c r="E538" s="2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5" customHeight="1" x14ac:dyDescent="0.25">
      <c r="A539" s="2"/>
      <c r="B539" s="2"/>
      <c r="C539" s="2"/>
      <c r="D539" s="2"/>
      <c r="E539" s="2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5" customHeight="1" x14ac:dyDescent="0.25">
      <c r="A540" s="2"/>
      <c r="B540" s="2"/>
      <c r="C540" s="2"/>
      <c r="D540" s="2"/>
      <c r="E540" s="2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5" customHeight="1" x14ac:dyDescent="0.25">
      <c r="A541" s="2"/>
      <c r="B541" s="2"/>
      <c r="C541" s="2"/>
      <c r="D541" s="2"/>
      <c r="E541" s="2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5" customHeight="1" x14ac:dyDescent="0.25">
      <c r="A542" s="2"/>
      <c r="B542" s="2"/>
      <c r="C542" s="2"/>
      <c r="D542" s="2"/>
      <c r="E542" s="2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5" customHeight="1" x14ac:dyDescent="0.25">
      <c r="A543" s="2"/>
      <c r="B543" s="2"/>
      <c r="C543" s="2"/>
      <c r="D543" s="2"/>
      <c r="E543" s="2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5" customHeight="1" x14ac:dyDescent="0.25">
      <c r="A544" s="2"/>
      <c r="B544" s="2"/>
      <c r="C544" s="2"/>
      <c r="D544" s="2"/>
      <c r="E544" s="2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5" customHeight="1" x14ac:dyDescent="0.25">
      <c r="A545" s="2"/>
      <c r="B545" s="2"/>
      <c r="C545" s="2"/>
      <c r="D545" s="2"/>
      <c r="E545" s="2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5" customHeight="1" x14ac:dyDescent="0.25">
      <c r="A546" s="2"/>
      <c r="B546" s="2"/>
      <c r="C546" s="2"/>
      <c r="D546" s="2"/>
      <c r="E546" s="2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5" customHeight="1" x14ac:dyDescent="0.25">
      <c r="A547" s="2"/>
      <c r="B547" s="2"/>
      <c r="C547" s="2"/>
      <c r="D547" s="2"/>
      <c r="E547" s="2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5" customHeight="1" x14ac:dyDescent="0.25">
      <c r="A548" s="2"/>
      <c r="B548" s="2"/>
      <c r="C548" s="2"/>
      <c r="D548" s="2"/>
      <c r="E548" s="2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5" customHeight="1" x14ac:dyDescent="0.25">
      <c r="A549" s="2"/>
      <c r="B549" s="2"/>
      <c r="C549" s="2"/>
      <c r="D549" s="2"/>
      <c r="E549" s="2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5" customHeight="1" x14ac:dyDescent="0.25">
      <c r="A550" s="2"/>
      <c r="B550" s="2"/>
      <c r="C550" s="2"/>
      <c r="D550" s="2"/>
      <c r="E550" s="2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5" customHeight="1" x14ac:dyDescent="0.25">
      <c r="A551" s="2"/>
      <c r="B551" s="2"/>
      <c r="C551" s="2"/>
      <c r="D551" s="2"/>
      <c r="E551" s="2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5" customHeight="1" x14ac:dyDescent="0.25">
      <c r="A552" s="2"/>
      <c r="B552" s="2"/>
      <c r="C552" s="2"/>
      <c r="D552" s="2"/>
      <c r="E552" s="2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5" customHeight="1" x14ac:dyDescent="0.25">
      <c r="A553" s="2"/>
      <c r="B553" s="2"/>
      <c r="C553" s="2"/>
      <c r="D553" s="2"/>
      <c r="E553" s="2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5" customHeight="1" x14ac:dyDescent="0.25">
      <c r="A554" s="2"/>
      <c r="B554" s="2"/>
      <c r="C554" s="2"/>
      <c r="D554" s="2"/>
      <c r="E554" s="2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5" customHeight="1" x14ac:dyDescent="0.25">
      <c r="A555" s="2"/>
      <c r="B555" s="2"/>
      <c r="C555" s="2"/>
      <c r="D555" s="2"/>
      <c r="E555" s="2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5" customHeight="1" x14ac:dyDescent="0.25">
      <c r="A556" s="2"/>
      <c r="B556" s="2"/>
      <c r="C556" s="2"/>
      <c r="D556" s="2"/>
      <c r="E556" s="2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5" customHeight="1" x14ac:dyDescent="0.25">
      <c r="A557" s="2"/>
      <c r="B557" s="2"/>
      <c r="C557" s="2"/>
      <c r="D557" s="2"/>
      <c r="E557" s="2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5" customHeight="1" x14ac:dyDescent="0.25">
      <c r="A558" s="2"/>
      <c r="B558" s="2"/>
      <c r="C558" s="2"/>
      <c r="D558" s="2"/>
      <c r="E558" s="2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5" customHeight="1" x14ac:dyDescent="0.25">
      <c r="A559" s="2"/>
      <c r="B559" s="2"/>
      <c r="C559" s="2"/>
      <c r="D559" s="2"/>
      <c r="E559" s="2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5" customHeight="1" x14ac:dyDescent="0.25">
      <c r="A560" s="2"/>
      <c r="B560" s="2"/>
      <c r="C560" s="2"/>
      <c r="D560" s="2"/>
      <c r="E560" s="2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5" customHeight="1" x14ac:dyDescent="0.25">
      <c r="A561" s="2"/>
      <c r="B561" s="2"/>
      <c r="C561" s="2"/>
      <c r="D561" s="2"/>
      <c r="E561" s="2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5" customHeight="1" x14ac:dyDescent="0.25">
      <c r="A562" s="2"/>
      <c r="B562" s="2"/>
      <c r="C562" s="2"/>
      <c r="D562" s="2"/>
      <c r="E562" s="2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5" customHeight="1" x14ac:dyDescent="0.25">
      <c r="A563" s="2"/>
      <c r="B563" s="2"/>
      <c r="C563" s="2"/>
      <c r="D563" s="2"/>
      <c r="E563" s="2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5" customHeight="1" x14ac:dyDescent="0.25">
      <c r="A564" s="2"/>
      <c r="B564" s="2"/>
      <c r="C564" s="2"/>
      <c r="D564" s="2"/>
      <c r="E564" s="2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5" customHeight="1" x14ac:dyDescent="0.25">
      <c r="A565" s="2"/>
      <c r="B565" s="2"/>
      <c r="C565" s="2"/>
      <c r="D565" s="2"/>
      <c r="E565" s="2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5" customHeight="1" x14ac:dyDescent="0.25">
      <c r="A566" s="2"/>
      <c r="B566" s="2"/>
      <c r="C566" s="2"/>
      <c r="D566" s="2"/>
      <c r="E566" s="2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5" customHeight="1" x14ac:dyDescent="0.25">
      <c r="A567" s="2"/>
      <c r="B567" s="2"/>
      <c r="C567" s="2"/>
      <c r="D567" s="2"/>
      <c r="E567" s="2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5" customHeight="1" x14ac:dyDescent="0.25">
      <c r="A568" s="2"/>
      <c r="B568" s="2"/>
      <c r="C568" s="2"/>
      <c r="D568" s="2"/>
      <c r="E568" s="2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5" customHeight="1" x14ac:dyDescent="0.25">
      <c r="A569" s="2"/>
      <c r="B569" s="2"/>
      <c r="C569" s="2"/>
      <c r="D569" s="2"/>
      <c r="E569" s="2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5" customHeight="1" x14ac:dyDescent="0.25">
      <c r="A570" s="2"/>
      <c r="B570" s="2"/>
      <c r="C570" s="2"/>
      <c r="D570" s="2"/>
      <c r="E570" s="2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5" customHeight="1" x14ac:dyDescent="0.25">
      <c r="A571" s="2"/>
      <c r="B571" s="2"/>
      <c r="C571" s="2"/>
      <c r="D571" s="2"/>
      <c r="E571" s="2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5" customHeight="1" x14ac:dyDescent="0.25">
      <c r="A572" s="2"/>
      <c r="B572" s="2"/>
      <c r="C572" s="2"/>
      <c r="D572" s="2"/>
      <c r="E572" s="2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5" customHeight="1" x14ac:dyDescent="0.25">
      <c r="A573" s="2"/>
      <c r="B573" s="2"/>
      <c r="C573" s="2"/>
      <c r="D573" s="2"/>
      <c r="E573" s="2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5" customHeight="1" x14ac:dyDescent="0.25">
      <c r="A574" s="2"/>
      <c r="B574" s="2"/>
      <c r="C574" s="2"/>
      <c r="D574" s="2"/>
      <c r="E574" s="2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5" customHeight="1" x14ac:dyDescent="0.25">
      <c r="A575" s="2"/>
      <c r="B575" s="2"/>
      <c r="C575" s="2"/>
      <c r="D575" s="2"/>
      <c r="E575" s="2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5" customHeight="1" x14ac:dyDescent="0.25">
      <c r="A576" s="2"/>
      <c r="B576" s="2"/>
      <c r="C576" s="2"/>
      <c r="D576" s="2"/>
      <c r="E576" s="2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5" customHeight="1" x14ac:dyDescent="0.25">
      <c r="A577" s="2"/>
      <c r="B577" s="2"/>
      <c r="C577" s="2"/>
      <c r="D577" s="2"/>
      <c r="E577" s="2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5" customHeight="1" x14ac:dyDescent="0.25">
      <c r="A578" s="2"/>
      <c r="B578" s="2"/>
      <c r="C578" s="2"/>
      <c r="D578" s="2"/>
      <c r="E578" s="2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5" customHeight="1" x14ac:dyDescent="0.25">
      <c r="A579" s="2"/>
      <c r="B579" s="2"/>
      <c r="C579" s="2"/>
      <c r="D579" s="2"/>
      <c r="E579" s="2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5" customHeight="1" x14ac:dyDescent="0.25">
      <c r="A580" s="2"/>
      <c r="B580" s="2"/>
      <c r="C580" s="2"/>
      <c r="D580" s="2"/>
      <c r="E580" s="2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5" customHeight="1" x14ac:dyDescent="0.25">
      <c r="A581" s="2"/>
      <c r="B581" s="2"/>
      <c r="C581" s="2"/>
      <c r="D581" s="2"/>
      <c r="E581" s="2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5" customHeight="1" x14ac:dyDescent="0.25">
      <c r="A582" s="2"/>
      <c r="B582" s="2"/>
      <c r="C582" s="2"/>
      <c r="D582" s="2"/>
      <c r="E582" s="2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5" customHeight="1" x14ac:dyDescent="0.25">
      <c r="A583" s="2"/>
      <c r="B583" s="2"/>
      <c r="C583" s="2"/>
      <c r="D583" s="2"/>
      <c r="E583" s="2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5" customHeight="1" x14ac:dyDescent="0.25">
      <c r="A584" s="2"/>
      <c r="B584" s="2"/>
      <c r="C584" s="2"/>
      <c r="D584" s="2"/>
      <c r="E584" s="2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5" customHeight="1" x14ac:dyDescent="0.25">
      <c r="A585" s="2"/>
      <c r="B585" s="2"/>
      <c r="C585" s="2"/>
      <c r="D585" s="2"/>
      <c r="E585" s="2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5" customHeight="1" x14ac:dyDescent="0.25">
      <c r="A586" s="2"/>
      <c r="B586" s="2"/>
      <c r="C586" s="2"/>
      <c r="D586" s="2"/>
      <c r="E586" s="2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5" customHeight="1" x14ac:dyDescent="0.25">
      <c r="A587" s="2"/>
      <c r="B587" s="2"/>
      <c r="C587" s="2"/>
      <c r="D587" s="2"/>
      <c r="E587" s="2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5" customHeight="1" x14ac:dyDescent="0.25">
      <c r="A588" s="2"/>
      <c r="B588" s="2"/>
      <c r="C588" s="2"/>
      <c r="D588" s="2"/>
      <c r="E588" s="2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5" customHeight="1" x14ac:dyDescent="0.25">
      <c r="A589" s="2"/>
      <c r="B589" s="2"/>
      <c r="C589" s="2"/>
      <c r="D589" s="2"/>
      <c r="E589" s="2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5" customHeight="1" x14ac:dyDescent="0.25">
      <c r="A590" s="2"/>
      <c r="B590" s="2"/>
      <c r="C590" s="2"/>
      <c r="D590" s="2"/>
      <c r="E590" s="2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5" customHeight="1" x14ac:dyDescent="0.25">
      <c r="A591" s="2"/>
      <c r="B591" s="2"/>
      <c r="C591" s="2"/>
      <c r="D591" s="2"/>
      <c r="E591" s="2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5" customHeight="1" x14ac:dyDescent="0.25">
      <c r="A592" s="2"/>
      <c r="B592" s="2"/>
      <c r="C592" s="2"/>
      <c r="D592" s="2"/>
      <c r="E592" s="2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5" customHeight="1" x14ac:dyDescent="0.25">
      <c r="A593" s="2"/>
      <c r="B593" s="2"/>
      <c r="C593" s="2"/>
      <c r="D593" s="2"/>
      <c r="E593" s="2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5" customHeight="1" x14ac:dyDescent="0.25">
      <c r="A594" s="2"/>
      <c r="B594" s="2"/>
      <c r="C594" s="2"/>
      <c r="D594" s="2"/>
      <c r="E594" s="2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5" customHeight="1" x14ac:dyDescent="0.25">
      <c r="A595" s="2"/>
      <c r="B595" s="2"/>
      <c r="C595" s="2"/>
      <c r="D595" s="2"/>
      <c r="E595" s="2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5" customHeight="1" x14ac:dyDescent="0.25">
      <c r="A596" s="2"/>
      <c r="B596" s="2"/>
      <c r="C596" s="2"/>
      <c r="D596" s="2"/>
      <c r="E596" s="2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5" customHeight="1" x14ac:dyDescent="0.25">
      <c r="A597" s="2"/>
      <c r="B597" s="2"/>
      <c r="C597" s="2"/>
      <c r="D597" s="2"/>
      <c r="E597" s="2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5" customHeight="1" x14ac:dyDescent="0.25">
      <c r="A598" s="2"/>
      <c r="B598" s="2"/>
      <c r="C598" s="2"/>
      <c r="D598" s="2"/>
      <c r="E598" s="2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5" customHeight="1" x14ac:dyDescent="0.25">
      <c r="A599" s="2"/>
      <c r="B599" s="2"/>
      <c r="C599" s="2"/>
      <c r="D599" s="2"/>
      <c r="E599" s="2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5" customHeight="1" x14ac:dyDescent="0.25">
      <c r="A600" s="2"/>
      <c r="B600" s="2"/>
      <c r="C600" s="2"/>
      <c r="D600" s="2"/>
      <c r="E600" s="2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5" customHeight="1" x14ac:dyDescent="0.25">
      <c r="A601" s="2"/>
      <c r="B601" s="2"/>
      <c r="C601" s="2"/>
      <c r="D601" s="2"/>
      <c r="E601" s="2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5" customHeight="1" x14ac:dyDescent="0.25">
      <c r="A602" s="2"/>
      <c r="B602" s="2"/>
      <c r="C602" s="2"/>
      <c r="D602" s="2"/>
      <c r="E602" s="2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5" customHeight="1" x14ac:dyDescent="0.25">
      <c r="A603" s="2"/>
      <c r="B603" s="2"/>
      <c r="C603" s="2"/>
      <c r="D603" s="2"/>
      <c r="E603" s="2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5" customHeight="1" x14ac:dyDescent="0.25">
      <c r="A604" s="2"/>
      <c r="B604" s="2"/>
      <c r="C604" s="2"/>
      <c r="D604" s="2"/>
      <c r="E604" s="2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5" customHeight="1" x14ac:dyDescent="0.25">
      <c r="A605" s="2"/>
      <c r="B605" s="2"/>
      <c r="C605" s="2"/>
      <c r="D605" s="2"/>
      <c r="E605" s="2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5" customHeight="1" x14ac:dyDescent="0.25">
      <c r="A606" s="2"/>
      <c r="B606" s="2"/>
      <c r="C606" s="2"/>
      <c r="D606" s="2"/>
      <c r="E606" s="2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5" customHeight="1" x14ac:dyDescent="0.25">
      <c r="A607" s="2"/>
      <c r="B607" s="2"/>
      <c r="C607" s="2"/>
      <c r="D607" s="2"/>
      <c r="E607" s="2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5" customHeight="1" x14ac:dyDescent="0.25">
      <c r="A608" s="2"/>
      <c r="B608" s="2"/>
      <c r="C608" s="2"/>
      <c r="D608" s="2"/>
      <c r="E608" s="2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5" customHeight="1" x14ac:dyDescent="0.25">
      <c r="A609" s="2"/>
      <c r="B609" s="2"/>
      <c r="C609" s="2"/>
      <c r="D609" s="2"/>
      <c r="E609" s="2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5" customHeight="1" x14ac:dyDescent="0.25">
      <c r="A610" s="2"/>
      <c r="B610" s="2"/>
      <c r="C610" s="2"/>
      <c r="D610" s="2"/>
      <c r="E610" s="2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5" customHeight="1" x14ac:dyDescent="0.25">
      <c r="A611" s="2"/>
      <c r="B611" s="2"/>
      <c r="C611" s="2"/>
      <c r="D611" s="2"/>
      <c r="E611" s="2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5" customHeight="1" x14ac:dyDescent="0.25">
      <c r="A612" s="2"/>
      <c r="B612" s="2"/>
      <c r="C612" s="2"/>
      <c r="D612" s="2"/>
      <c r="E612" s="2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5" customHeight="1" x14ac:dyDescent="0.25">
      <c r="A613" s="2"/>
      <c r="B613" s="2"/>
      <c r="C613" s="2"/>
      <c r="D613" s="2"/>
      <c r="E613" s="2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5" customHeight="1" x14ac:dyDescent="0.25">
      <c r="A614" s="2"/>
      <c r="B614" s="2"/>
      <c r="C614" s="2"/>
      <c r="D614" s="2"/>
      <c r="E614" s="2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5" customHeight="1" x14ac:dyDescent="0.25">
      <c r="A615" s="2"/>
      <c r="B615" s="2"/>
      <c r="C615" s="2"/>
      <c r="D615" s="2"/>
      <c r="E615" s="2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5" customHeight="1" x14ac:dyDescent="0.25">
      <c r="A616" s="2"/>
      <c r="B616" s="2"/>
      <c r="C616" s="2"/>
      <c r="D616" s="2"/>
      <c r="E616" s="2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5" customHeight="1" x14ac:dyDescent="0.25">
      <c r="A617" s="2"/>
      <c r="B617" s="2"/>
      <c r="C617" s="2"/>
      <c r="D617" s="2"/>
      <c r="E617" s="2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5" customHeight="1" x14ac:dyDescent="0.25">
      <c r="A618" s="2"/>
      <c r="B618" s="2"/>
      <c r="C618" s="2"/>
      <c r="D618" s="2"/>
      <c r="E618" s="2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5" customHeight="1" x14ac:dyDescent="0.25">
      <c r="A619" s="2"/>
      <c r="B619" s="2"/>
      <c r="C619" s="2"/>
      <c r="D619" s="2"/>
      <c r="E619" s="2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5" customHeight="1" x14ac:dyDescent="0.25">
      <c r="A620" s="2"/>
      <c r="B620" s="2"/>
      <c r="C620" s="2"/>
      <c r="D620" s="2"/>
      <c r="E620" s="2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5" customHeight="1" x14ac:dyDescent="0.25">
      <c r="A621" s="2"/>
      <c r="B621" s="2"/>
      <c r="C621" s="2"/>
      <c r="D621" s="2"/>
      <c r="E621" s="2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5" customHeight="1" x14ac:dyDescent="0.25">
      <c r="A622" s="2"/>
      <c r="B622" s="2"/>
      <c r="C622" s="2"/>
      <c r="D622" s="2"/>
      <c r="E622" s="2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5" customHeight="1" x14ac:dyDescent="0.25">
      <c r="A623" s="2"/>
      <c r="B623" s="2"/>
      <c r="C623" s="2"/>
      <c r="D623" s="2"/>
      <c r="E623" s="2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5" customHeight="1" x14ac:dyDescent="0.25">
      <c r="A624" s="2"/>
      <c r="B624" s="2"/>
      <c r="C624" s="2"/>
      <c r="D624" s="2"/>
      <c r="E624" s="2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5" customHeight="1" x14ac:dyDescent="0.25">
      <c r="A625" s="2"/>
      <c r="B625" s="2"/>
      <c r="C625" s="2"/>
      <c r="D625" s="2"/>
      <c r="E625" s="2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5" customHeight="1" x14ac:dyDescent="0.25">
      <c r="A626" s="2"/>
      <c r="B626" s="2"/>
      <c r="C626" s="2"/>
      <c r="D626" s="2"/>
      <c r="E626" s="2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5" customHeight="1" x14ac:dyDescent="0.25">
      <c r="A627" s="2"/>
      <c r="B627" s="2"/>
      <c r="C627" s="2"/>
      <c r="D627" s="2"/>
      <c r="E627" s="2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5" customHeight="1" x14ac:dyDescent="0.25">
      <c r="A628" s="2"/>
      <c r="B628" s="2"/>
      <c r="C628" s="2"/>
      <c r="D628" s="2"/>
      <c r="E628" s="2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5" customHeight="1" x14ac:dyDescent="0.25">
      <c r="A629" s="2"/>
      <c r="B629" s="2"/>
      <c r="C629" s="2"/>
      <c r="D629" s="2"/>
      <c r="E629" s="2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5" customHeight="1" x14ac:dyDescent="0.25">
      <c r="A630" s="2"/>
      <c r="B630" s="2"/>
      <c r="C630" s="2"/>
      <c r="D630" s="2"/>
      <c r="E630" s="2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5" customHeight="1" x14ac:dyDescent="0.25">
      <c r="A631" s="2"/>
      <c r="B631" s="2"/>
      <c r="C631" s="2"/>
      <c r="D631" s="2"/>
      <c r="E631" s="2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5" customHeight="1" x14ac:dyDescent="0.25">
      <c r="A632" s="2"/>
      <c r="B632" s="2"/>
      <c r="C632" s="2"/>
      <c r="D632" s="2"/>
      <c r="E632" s="2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5" customHeight="1" x14ac:dyDescent="0.25">
      <c r="A633" s="2"/>
      <c r="B633" s="2"/>
      <c r="C633" s="2"/>
      <c r="D633" s="2"/>
      <c r="E633" s="2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5" customHeight="1" x14ac:dyDescent="0.25">
      <c r="A634" s="2"/>
      <c r="B634" s="2"/>
      <c r="C634" s="2"/>
      <c r="D634" s="2"/>
      <c r="E634" s="2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5" customHeight="1" x14ac:dyDescent="0.25">
      <c r="A635" s="2"/>
      <c r="B635" s="2"/>
      <c r="C635" s="2"/>
      <c r="D635" s="2"/>
      <c r="E635" s="2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5" customHeight="1" x14ac:dyDescent="0.25">
      <c r="A636" s="2"/>
      <c r="B636" s="2"/>
      <c r="C636" s="2"/>
      <c r="D636" s="2"/>
      <c r="E636" s="2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5" customHeight="1" x14ac:dyDescent="0.25">
      <c r="A637" s="2"/>
      <c r="B637" s="2"/>
      <c r="C637" s="2"/>
      <c r="D637" s="2"/>
      <c r="E637" s="2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5" customHeight="1" x14ac:dyDescent="0.25">
      <c r="A638" s="2"/>
      <c r="B638" s="2"/>
      <c r="C638" s="2"/>
      <c r="D638" s="2"/>
      <c r="E638" s="2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5" customHeight="1" x14ac:dyDescent="0.25">
      <c r="A639" s="2"/>
      <c r="B639" s="2"/>
      <c r="C639" s="2"/>
      <c r="D639" s="2"/>
      <c r="E639" s="2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5" customHeight="1" x14ac:dyDescent="0.25">
      <c r="A640" s="2"/>
      <c r="B640" s="2"/>
      <c r="C640" s="2"/>
      <c r="D640" s="2"/>
      <c r="E640" s="2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5" customHeight="1" x14ac:dyDescent="0.25">
      <c r="A641" s="2"/>
      <c r="B641" s="2"/>
      <c r="C641" s="2"/>
      <c r="D641" s="2"/>
      <c r="E641" s="2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5" customHeight="1" x14ac:dyDescent="0.25">
      <c r="A642" s="2"/>
      <c r="B642" s="2"/>
      <c r="C642" s="2"/>
      <c r="D642" s="2"/>
      <c r="E642" s="2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5" customHeight="1" x14ac:dyDescent="0.25">
      <c r="A643" s="2"/>
      <c r="B643" s="2"/>
      <c r="C643" s="2"/>
      <c r="D643" s="2"/>
      <c r="E643" s="2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5" customHeight="1" x14ac:dyDescent="0.25">
      <c r="A644" s="2"/>
      <c r="B644" s="2"/>
      <c r="C644" s="2"/>
      <c r="D644" s="2"/>
      <c r="E644" s="2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5" customHeight="1" x14ac:dyDescent="0.25">
      <c r="A645" s="2"/>
      <c r="B645" s="2"/>
      <c r="C645" s="2"/>
      <c r="D645" s="2"/>
      <c r="E645" s="2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5" customHeight="1" x14ac:dyDescent="0.25">
      <c r="A646" s="2"/>
      <c r="B646" s="2"/>
      <c r="C646" s="2"/>
      <c r="D646" s="2"/>
      <c r="E646" s="2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5" customHeight="1" x14ac:dyDescent="0.25">
      <c r="A647" s="2"/>
      <c r="B647" s="2"/>
      <c r="C647" s="2"/>
      <c r="D647" s="2"/>
      <c r="E647" s="2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5" customHeight="1" x14ac:dyDescent="0.25">
      <c r="A648" s="2"/>
      <c r="B648" s="2"/>
      <c r="C648" s="2"/>
      <c r="D648" s="2"/>
      <c r="E648" s="2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5" customHeight="1" x14ac:dyDescent="0.25">
      <c r="A649" s="2"/>
      <c r="B649" s="2"/>
      <c r="C649" s="2"/>
      <c r="D649" s="2"/>
      <c r="E649" s="2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5" customHeight="1" x14ac:dyDescent="0.25">
      <c r="A650" s="2"/>
      <c r="B650" s="2"/>
      <c r="C650" s="2"/>
      <c r="D650" s="2"/>
      <c r="E650" s="2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5" customHeight="1" x14ac:dyDescent="0.25">
      <c r="A651" s="2"/>
      <c r="B651" s="2"/>
      <c r="C651" s="2"/>
      <c r="D651" s="2"/>
      <c r="E651" s="2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5" customHeight="1" x14ac:dyDescent="0.25">
      <c r="A652" s="2"/>
      <c r="B652" s="2"/>
      <c r="C652" s="2"/>
      <c r="D652" s="2"/>
      <c r="E652" s="2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5" customHeight="1" x14ac:dyDescent="0.25">
      <c r="A653" s="2"/>
      <c r="B653" s="2"/>
      <c r="C653" s="2"/>
      <c r="D653" s="2"/>
      <c r="E653" s="2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5" customHeight="1" x14ac:dyDescent="0.25">
      <c r="A654" s="2"/>
      <c r="B654" s="2"/>
      <c r="C654" s="2"/>
      <c r="D654" s="2"/>
      <c r="E654" s="2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5" customHeight="1" x14ac:dyDescent="0.25">
      <c r="A655" s="2"/>
      <c r="B655" s="2"/>
      <c r="C655" s="2"/>
      <c r="D655" s="2"/>
      <c r="E655" s="2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5" customHeight="1" x14ac:dyDescent="0.25">
      <c r="A656" s="2"/>
      <c r="B656" s="2"/>
      <c r="C656" s="2"/>
      <c r="D656" s="2"/>
      <c r="E656" s="2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5" customHeight="1" x14ac:dyDescent="0.25">
      <c r="A657" s="2"/>
      <c r="B657" s="2"/>
      <c r="C657" s="2"/>
      <c r="D657" s="2"/>
      <c r="E657" s="2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5" customHeight="1" x14ac:dyDescent="0.25">
      <c r="A658" s="2"/>
      <c r="B658" s="2"/>
      <c r="C658" s="2"/>
      <c r="D658" s="2"/>
      <c r="E658" s="2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5" customHeight="1" x14ac:dyDescent="0.25">
      <c r="A659" s="2"/>
      <c r="B659" s="2"/>
      <c r="C659" s="2"/>
      <c r="D659" s="2"/>
      <c r="E659" s="2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5" customHeight="1" x14ac:dyDescent="0.25">
      <c r="A660" s="2"/>
      <c r="B660" s="2"/>
      <c r="C660" s="2"/>
      <c r="D660" s="2"/>
      <c r="E660" s="2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5" customHeight="1" x14ac:dyDescent="0.25">
      <c r="A661" s="2"/>
      <c r="B661" s="2"/>
      <c r="C661" s="2"/>
      <c r="D661" s="2"/>
      <c r="E661" s="2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5" customHeight="1" x14ac:dyDescent="0.25">
      <c r="A662" s="2"/>
      <c r="B662" s="2"/>
      <c r="C662" s="2"/>
      <c r="D662" s="2"/>
      <c r="E662" s="2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5" customHeight="1" x14ac:dyDescent="0.25">
      <c r="A663" s="2"/>
      <c r="B663" s="2"/>
      <c r="C663" s="2"/>
      <c r="D663" s="2"/>
      <c r="E663" s="2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5" customHeight="1" x14ac:dyDescent="0.25">
      <c r="A664" s="2"/>
      <c r="B664" s="2"/>
      <c r="C664" s="2"/>
      <c r="D664" s="2"/>
      <c r="E664" s="2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5" customHeight="1" x14ac:dyDescent="0.25">
      <c r="A665" s="2"/>
      <c r="B665" s="2"/>
      <c r="C665" s="2"/>
      <c r="D665" s="2"/>
      <c r="E665" s="2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5" customHeight="1" x14ac:dyDescent="0.25">
      <c r="A666" s="2"/>
      <c r="B666" s="2"/>
      <c r="C666" s="2"/>
      <c r="D666" s="2"/>
      <c r="E666" s="2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5" customHeight="1" x14ac:dyDescent="0.25">
      <c r="A667" s="2"/>
      <c r="B667" s="2"/>
      <c r="C667" s="2"/>
      <c r="D667" s="2"/>
      <c r="E667" s="2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5" customHeight="1" x14ac:dyDescent="0.25">
      <c r="A668" s="2"/>
      <c r="B668" s="2"/>
      <c r="C668" s="2"/>
      <c r="D668" s="2"/>
      <c r="E668" s="2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5" customHeight="1" x14ac:dyDescent="0.25">
      <c r="A669" s="2"/>
      <c r="B669" s="2"/>
      <c r="C669" s="2"/>
      <c r="D669" s="2"/>
      <c r="E669" s="2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5" customHeight="1" x14ac:dyDescent="0.25">
      <c r="A670" s="2"/>
      <c r="B670" s="2"/>
      <c r="C670" s="2"/>
      <c r="D670" s="2"/>
      <c r="E670" s="2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5" customHeight="1" x14ac:dyDescent="0.25">
      <c r="A671" s="2"/>
      <c r="B671" s="2"/>
      <c r="C671" s="2"/>
      <c r="D671" s="2"/>
      <c r="E671" s="2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5" customHeight="1" x14ac:dyDescent="0.25">
      <c r="A672" s="2"/>
      <c r="B672" s="2"/>
      <c r="C672" s="2"/>
      <c r="D672" s="2"/>
      <c r="E672" s="2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5" customHeight="1" x14ac:dyDescent="0.25">
      <c r="A673" s="2"/>
      <c r="B673" s="2"/>
      <c r="C673" s="2"/>
      <c r="D673" s="2"/>
      <c r="E673" s="2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5" customHeight="1" x14ac:dyDescent="0.25">
      <c r="A674" s="2"/>
      <c r="B674" s="2"/>
      <c r="C674" s="2"/>
      <c r="D674" s="2"/>
      <c r="E674" s="2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5" customHeight="1" x14ac:dyDescent="0.25">
      <c r="A675" s="2"/>
      <c r="B675" s="2"/>
      <c r="C675" s="2"/>
      <c r="D675" s="2"/>
      <c r="E675" s="2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5" customHeight="1" x14ac:dyDescent="0.25">
      <c r="A676" s="2"/>
      <c r="B676" s="2"/>
      <c r="C676" s="2"/>
      <c r="D676" s="2"/>
      <c r="E676" s="2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5" customHeight="1" x14ac:dyDescent="0.25">
      <c r="A677" s="2"/>
      <c r="B677" s="2"/>
      <c r="C677" s="2"/>
      <c r="D677" s="2"/>
      <c r="E677" s="2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5" customHeight="1" x14ac:dyDescent="0.25">
      <c r="A678" s="2"/>
      <c r="B678" s="2"/>
      <c r="C678" s="2"/>
      <c r="D678" s="2"/>
      <c r="E678" s="2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5" customHeight="1" x14ac:dyDescent="0.25">
      <c r="A679" s="2"/>
      <c r="B679" s="2"/>
      <c r="C679" s="2"/>
      <c r="D679" s="2"/>
      <c r="E679" s="2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5" customHeight="1" x14ac:dyDescent="0.25">
      <c r="A680" s="2"/>
      <c r="B680" s="2"/>
      <c r="C680" s="2"/>
      <c r="D680" s="2"/>
      <c r="E680" s="2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5" customHeight="1" x14ac:dyDescent="0.25">
      <c r="A681" s="2"/>
      <c r="B681" s="2"/>
      <c r="C681" s="2"/>
      <c r="D681" s="2"/>
      <c r="E681" s="2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5" customHeight="1" x14ac:dyDescent="0.25">
      <c r="A682" s="2"/>
      <c r="B682" s="2"/>
      <c r="C682" s="2"/>
      <c r="D682" s="2"/>
      <c r="E682" s="2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5" customHeight="1" x14ac:dyDescent="0.25">
      <c r="A683" s="2"/>
      <c r="B683" s="2"/>
      <c r="C683" s="2"/>
      <c r="D683" s="2"/>
      <c r="E683" s="2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5" customHeight="1" x14ac:dyDescent="0.25">
      <c r="A684" s="2"/>
      <c r="B684" s="2"/>
      <c r="C684" s="2"/>
      <c r="D684" s="2"/>
      <c r="E684" s="2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5" customHeight="1" x14ac:dyDescent="0.25">
      <c r="A685" s="2"/>
      <c r="B685" s="2"/>
      <c r="C685" s="2"/>
      <c r="D685" s="2"/>
      <c r="E685" s="2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5" customHeight="1" x14ac:dyDescent="0.25">
      <c r="A686" s="2"/>
      <c r="B686" s="2"/>
      <c r="C686" s="2"/>
      <c r="D686" s="2"/>
      <c r="E686" s="2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5" customHeight="1" x14ac:dyDescent="0.25">
      <c r="A687" s="2"/>
      <c r="B687" s="2"/>
      <c r="C687" s="2"/>
      <c r="D687" s="2"/>
      <c r="E687" s="2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5" customHeight="1" x14ac:dyDescent="0.25">
      <c r="A688" s="2"/>
      <c r="B688" s="2"/>
      <c r="C688" s="2"/>
      <c r="D688" s="2"/>
      <c r="E688" s="2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5" customHeight="1" x14ac:dyDescent="0.25">
      <c r="A689" s="2"/>
      <c r="B689" s="2"/>
      <c r="C689" s="2"/>
      <c r="D689" s="2"/>
      <c r="E689" s="2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5" customHeight="1" x14ac:dyDescent="0.25">
      <c r="A690" s="2"/>
      <c r="B690" s="2"/>
      <c r="C690" s="2"/>
      <c r="D690" s="2"/>
      <c r="E690" s="2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5" customHeight="1" x14ac:dyDescent="0.25">
      <c r="A691" s="2"/>
      <c r="B691" s="2"/>
      <c r="C691" s="2"/>
      <c r="D691" s="2"/>
      <c r="E691" s="2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5" customHeight="1" x14ac:dyDescent="0.25">
      <c r="A692" s="2"/>
      <c r="B692" s="2"/>
      <c r="C692" s="2"/>
      <c r="D692" s="2"/>
      <c r="E692" s="2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5" customHeight="1" x14ac:dyDescent="0.25">
      <c r="A693" s="2"/>
      <c r="B693" s="2"/>
      <c r="C693" s="2"/>
      <c r="D693" s="2"/>
      <c r="E693" s="2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5" customHeight="1" x14ac:dyDescent="0.25">
      <c r="A694" s="2"/>
      <c r="B694" s="2"/>
      <c r="C694" s="2"/>
      <c r="D694" s="2"/>
      <c r="E694" s="2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5" customHeight="1" x14ac:dyDescent="0.25">
      <c r="A695" s="2"/>
      <c r="B695" s="2"/>
      <c r="C695" s="2"/>
      <c r="D695" s="2"/>
      <c r="E695" s="2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5" customHeight="1" x14ac:dyDescent="0.25">
      <c r="A696" s="2"/>
      <c r="B696" s="2"/>
      <c r="C696" s="2"/>
      <c r="D696" s="2"/>
      <c r="E696" s="2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5" customHeight="1" x14ac:dyDescent="0.25">
      <c r="A697" s="2"/>
      <c r="B697" s="2"/>
      <c r="C697" s="2"/>
      <c r="D697" s="2"/>
      <c r="E697" s="2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5" customHeight="1" x14ac:dyDescent="0.25">
      <c r="A698" s="2"/>
      <c r="B698" s="2"/>
      <c r="C698" s="2"/>
      <c r="D698" s="2"/>
      <c r="E698" s="2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5" customHeight="1" x14ac:dyDescent="0.25">
      <c r="A699" s="2"/>
      <c r="B699" s="2"/>
      <c r="C699" s="2"/>
      <c r="D699" s="2"/>
      <c r="E699" s="2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5" customHeight="1" x14ac:dyDescent="0.25">
      <c r="A700" s="2"/>
      <c r="B700" s="2"/>
      <c r="C700" s="2"/>
      <c r="D700" s="2"/>
      <c r="E700" s="2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5" customHeight="1" x14ac:dyDescent="0.25">
      <c r="A701" s="2"/>
      <c r="B701" s="2"/>
      <c r="C701" s="2"/>
      <c r="D701" s="2"/>
      <c r="E701" s="2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5" customHeight="1" x14ac:dyDescent="0.25">
      <c r="A702" s="2"/>
      <c r="B702" s="2"/>
      <c r="C702" s="2"/>
      <c r="D702" s="2"/>
      <c r="E702" s="2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5" customHeight="1" x14ac:dyDescent="0.25">
      <c r="A703" s="2"/>
      <c r="B703" s="2"/>
      <c r="C703" s="2"/>
      <c r="D703" s="2"/>
      <c r="E703" s="2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5" customHeight="1" x14ac:dyDescent="0.25">
      <c r="A704" s="2"/>
      <c r="B704" s="2"/>
      <c r="C704" s="2"/>
      <c r="D704" s="2"/>
      <c r="E704" s="2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2:43" ht="15" customHeight="1" x14ac:dyDescent="0.25">
      <c r="B705" s="2"/>
      <c r="C705" s="2"/>
      <c r="D705" s="2"/>
      <c r="E705" s="2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2:43" ht="15" customHeight="1" x14ac:dyDescent="0.25">
      <c r="B706" s="2"/>
      <c r="C706" s="2"/>
      <c r="D706" s="2"/>
      <c r="E706" s="2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2:43" ht="15" customHeight="1" x14ac:dyDescent="0.25">
      <c r="B707" s="2"/>
      <c r="C707" s="2"/>
      <c r="D707" s="2"/>
      <c r="E707" s="2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2:43" ht="15" customHeight="1" x14ac:dyDescent="0.25">
      <c r="B708" s="2"/>
      <c r="C708" s="2"/>
      <c r="D708" s="2"/>
      <c r="E708" s="2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2:43" ht="15" customHeight="1" x14ac:dyDescent="0.25">
      <c r="B709" s="2"/>
      <c r="C709" s="2"/>
      <c r="D709" s="2"/>
      <c r="E709" s="2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2:43" ht="15" customHeight="1" x14ac:dyDescent="0.25">
      <c r="B710" s="2"/>
      <c r="C710" s="2"/>
      <c r="D710" s="2"/>
      <c r="E710" s="2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2:43" ht="15" customHeight="1" x14ac:dyDescent="0.25">
      <c r="B711" s="2"/>
      <c r="C711" s="2"/>
      <c r="D711" s="2"/>
      <c r="E711" s="2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2:43" ht="15" customHeight="1" x14ac:dyDescent="0.25">
      <c r="B712" s="2"/>
      <c r="C712" s="2"/>
      <c r="D712" s="2"/>
      <c r="E712" s="2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2:43" ht="15" customHeight="1" x14ac:dyDescent="0.25">
      <c r="B713" s="2"/>
      <c r="C713" s="2"/>
      <c r="D713" s="2"/>
      <c r="E713" s="2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2:43" ht="15" customHeight="1" x14ac:dyDescent="0.25">
      <c r="B714" s="2"/>
      <c r="C714" s="2"/>
      <c r="D714" s="2"/>
      <c r="E714" s="2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2:43" ht="15" customHeight="1" x14ac:dyDescent="0.25">
      <c r="B715" s="2"/>
      <c r="C715" s="2"/>
      <c r="D715" s="2"/>
      <c r="E715" s="2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2:43" ht="15" customHeight="1" x14ac:dyDescent="0.25">
      <c r="B716" s="2"/>
      <c r="C716" s="2"/>
      <c r="D716" s="2"/>
      <c r="E716" s="2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2:43" ht="15" customHeight="1" x14ac:dyDescent="0.25">
      <c r="B717" s="2"/>
      <c r="C717" s="2"/>
      <c r="D717" s="2"/>
      <c r="E717" s="2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2:43" ht="15" customHeight="1" x14ac:dyDescent="0.25">
      <c r="B718" s="2"/>
      <c r="C718" s="2"/>
      <c r="D718" s="2"/>
      <c r="E718" s="2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2:43" ht="15" customHeight="1" x14ac:dyDescent="0.25">
      <c r="B719" s="2"/>
      <c r="C719" s="2"/>
      <c r="D719" s="2"/>
      <c r="E719" s="2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2:43" ht="15" customHeight="1" x14ac:dyDescent="0.25">
      <c r="B720" s="2"/>
      <c r="C720" s="2"/>
      <c r="D720" s="2"/>
      <c r="E720" s="2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2:43" ht="15" customHeight="1" x14ac:dyDescent="0.25">
      <c r="B721" s="2"/>
      <c r="C721" s="2"/>
      <c r="D721" s="2"/>
      <c r="E721" s="2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2:43" ht="15" customHeight="1" x14ac:dyDescent="0.25">
      <c r="B722" s="2"/>
      <c r="C722" s="2"/>
      <c r="D722" s="2"/>
      <c r="E722" s="2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2:43" ht="15" customHeight="1" x14ac:dyDescent="0.25">
      <c r="B723" s="2"/>
      <c r="C723" s="2"/>
      <c r="D723" s="2"/>
      <c r="E723" s="2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2:43" ht="15" customHeight="1" x14ac:dyDescent="0.25">
      <c r="B724" s="2"/>
      <c r="C724" s="2"/>
      <c r="D724" s="2"/>
      <c r="E724" s="2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2:43" ht="15" customHeight="1" x14ac:dyDescent="0.25">
      <c r="B725" s="2"/>
      <c r="C725" s="2"/>
      <c r="D725" s="2"/>
      <c r="E725" s="2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2:43" ht="15" customHeight="1" x14ac:dyDescent="0.25">
      <c r="B726" s="2"/>
      <c r="C726" s="2"/>
      <c r="D726" s="2"/>
      <c r="E726" s="2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2:43" ht="15" customHeight="1" x14ac:dyDescent="0.25">
      <c r="B727" s="2"/>
      <c r="C727" s="2"/>
      <c r="D727" s="2"/>
      <c r="E727" s="2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2:43" ht="15" customHeight="1" x14ac:dyDescent="0.25">
      <c r="B728" s="2"/>
      <c r="C728" s="2"/>
      <c r="D728" s="2"/>
      <c r="E728" s="2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2:43" ht="15" customHeight="1" x14ac:dyDescent="0.25">
      <c r="B729" s="2"/>
      <c r="C729" s="2"/>
      <c r="D729" s="2"/>
      <c r="E729" s="2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2:43" ht="15" customHeight="1" x14ac:dyDescent="0.25">
      <c r="B730" s="2"/>
      <c r="C730" s="2"/>
      <c r="D730" s="2"/>
      <c r="E730" s="2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2:43" ht="15" customHeight="1" x14ac:dyDescent="0.25">
      <c r="B731" s="2"/>
      <c r="C731" s="2"/>
      <c r="D731" s="2"/>
      <c r="E731" s="2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2:43" ht="15" customHeight="1" x14ac:dyDescent="0.25">
      <c r="B732" s="2"/>
      <c r="C732" s="2"/>
      <c r="D732" s="2"/>
      <c r="E732" s="2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2:43" ht="15" customHeight="1" x14ac:dyDescent="0.25">
      <c r="B733" s="2"/>
      <c r="C733" s="2"/>
      <c r="D733" s="2"/>
      <c r="E733" s="2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2:43" ht="15" customHeight="1" x14ac:dyDescent="0.25">
      <c r="B734" s="2"/>
      <c r="C734" s="2"/>
      <c r="D734" s="2"/>
      <c r="E734" s="2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2:43" ht="15" customHeight="1" x14ac:dyDescent="0.25">
      <c r="B735" s="2"/>
      <c r="C735" s="2"/>
      <c r="D735" s="2"/>
      <c r="E735" s="2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2:43" ht="15" customHeight="1" x14ac:dyDescent="0.25">
      <c r="B736" s="2"/>
      <c r="C736" s="2"/>
      <c r="D736" s="2"/>
      <c r="E736" s="2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2:43" ht="15" customHeight="1" x14ac:dyDescent="0.25">
      <c r="B737" s="2"/>
      <c r="C737" s="2"/>
      <c r="D737" s="2"/>
      <c r="E737" s="2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2:43" ht="15" customHeight="1" x14ac:dyDescent="0.25">
      <c r="B738" s="2"/>
      <c r="C738" s="2"/>
      <c r="D738" s="2"/>
      <c r="E738" s="2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2:43" ht="15" customHeight="1" x14ac:dyDescent="0.25">
      <c r="B739" s="2"/>
      <c r="C739" s="2"/>
      <c r="D739" s="2"/>
      <c r="E739" s="2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2:43" ht="15" customHeight="1" x14ac:dyDescent="0.25">
      <c r="B740" s="2"/>
      <c r="C740" s="2"/>
      <c r="D740" s="2"/>
      <c r="E740" s="2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2:43" ht="15" customHeight="1" x14ac:dyDescent="0.25">
      <c r="B741" s="2"/>
      <c r="C741" s="2"/>
      <c r="D741" s="2"/>
      <c r="E741" s="2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2:43" ht="15" customHeight="1" x14ac:dyDescent="0.25">
      <c r="B742" s="2"/>
      <c r="C742" s="2"/>
      <c r="D742" s="2"/>
      <c r="E742" s="2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2:43" ht="15" customHeight="1" x14ac:dyDescent="0.25">
      <c r="B743" s="2"/>
      <c r="C743" s="2"/>
      <c r="D743" s="2"/>
      <c r="E743" s="2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2:43" ht="15" customHeight="1" x14ac:dyDescent="0.25">
      <c r="B744" s="2"/>
      <c r="C744" s="2"/>
      <c r="D744" s="2"/>
      <c r="E744" s="2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2:43" ht="15" customHeight="1" x14ac:dyDescent="0.25">
      <c r="B745" s="2"/>
      <c r="C745" s="2"/>
      <c r="D745" s="2"/>
      <c r="E745" s="2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2:43" ht="15" customHeight="1" x14ac:dyDescent="0.25">
      <c r="B746" s="2"/>
      <c r="C746" s="2"/>
      <c r="D746" s="2"/>
      <c r="E746" s="2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2:43" ht="15" customHeight="1" x14ac:dyDescent="0.25">
      <c r="B747" s="2"/>
      <c r="C747" s="2"/>
      <c r="D747" s="2"/>
      <c r="E747" s="2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2:43" ht="15" customHeight="1" x14ac:dyDescent="0.25">
      <c r="B748" s="2"/>
      <c r="C748" s="2"/>
      <c r="D748" s="2"/>
      <c r="E748" s="2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2:43" ht="15" customHeight="1" x14ac:dyDescent="0.25">
      <c r="B749" s="2"/>
      <c r="C749" s="2"/>
      <c r="D749" s="2"/>
      <c r="E749" s="2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2:43" ht="15" customHeight="1" x14ac:dyDescent="0.25">
      <c r="B750" s="2"/>
      <c r="C750" s="2"/>
      <c r="D750" s="2"/>
      <c r="E750" s="2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2:43" ht="15" customHeight="1" x14ac:dyDescent="0.25">
      <c r="B751" s="2"/>
      <c r="C751" s="2"/>
      <c r="D751" s="2"/>
      <c r="E751" s="2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2:43" ht="15" customHeight="1" x14ac:dyDescent="0.25">
      <c r="B752" s="2"/>
      <c r="C752" s="2"/>
      <c r="D752" s="2"/>
      <c r="E752" s="2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2:43" ht="15" customHeight="1" x14ac:dyDescent="0.25">
      <c r="B753" s="2"/>
      <c r="C753" s="2"/>
      <c r="D753" s="2"/>
      <c r="E753" s="2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2:43" ht="15" customHeight="1" x14ac:dyDescent="0.25">
      <c r="B754" s="2"/>
      <c r="C754" s="2"/>
      <c r="D754" s="2"/>
      <c r="E754" s="2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2:43" ht="15" customHeight="1" x14ac:dyDescent="0.25">
      <c r="B755" s="2"/>
      <c r="C755" s="2"/>
      <c r="D755" s="2"/>
      <c r="E755" s="2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2:43" ht="15" customHeight="1" x14ac:dyDescent="0.25">
      <c r="B756" s="2"/>
      <c r="C756" s="2"/>
      <c r="D756" s="2"/>
      <c r="E756" s="2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2:43" ht="15" customHeight="1" x14ac:dyDescent="0.25">
      <c r="B757" s="2"/>
      <c r="C757" s="2"/>
      <c r="D757" s="2"/>
      <c r="E757" s="2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2:43" ht="15" customHeight="1" x14ac:dyDescent="0.25">
      <c r="B758" s="2"/>
      <c r="C758" s="2"/>
      <c r="D758" s="2"/>
      <c r="E758" s="2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2:43" ht="15" customHeight="1" x14ac:dyDescent="0.25">
      <c r="B759" s="2"/>
      <c r="C759" s="2"/>
      <c r="D759" s="2"/>
      <c r="E759" s="2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2:43" ht="15" customHeight="1" x14ac:dyDescent="0.25">
      <c r="B760" s="2"/>
      <c r="C760" s="2"/>
      <c r="D760" s="2"/>
      <c r="E760" s="2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2:43" ht="15" customHeight="1" x14ac:dyDescent="0.25">
      <c r="B761" s="2"/>
      <c r="C761" s="2"/>
      <c r="D761" s="2"/>
      <c r="E761" s="2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2:43" ht="15" customHeight="1" x14ac:dyDescent="0.25">
      <c r="B762" s="2"/>
      <c r="C762" s="2"/>
      <c r="D762" s="2"/>
      <c r="E762" s="2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2:43" ht="15" customHeight="1" x14ac:dyDescent="0.25">
      <c r="B763" s="2"/>
      <c r="C763" s="2"/>
      <c r="D763" s="2"/>
      <c r="E763" s="2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2:43" ht="15" customHeight="1" x14ac:dyDescent="0.25">
      <c r="B764" s="2"/>
      <c r="C764" s="2"/>
      <c r="D764" s="2"/>
      <c r="E764" s="2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2:43" ht="15" customHeight="1" x14ac:dyDescent="0.25">
      <c r="B765" s="2"/>
      <c r="C765" s="2"/>
      <c r="D765" s="2"/>
      <c r="E765" s="2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2:43" ht="15" customHeight="1" x14ac:dyDescent="0.25">
      <c r="B766" s="2"/>
      <c r="C766" s="2"/>
      <c r="D766" s="2"/>
      <c r="E766" s="2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2:43" ht="15" customHeight="1" x14ac:dyDescent="0.25">
      <c r="B767" s="2"/>
      <c r="C767" s="2"/>
      <c r="D767" s="2"/>
      <c r="E767" s="2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2:43" ht="15" customHeight="1" x14ac:dyDescent="0.25">
      <c r="B768" s="2"/>
      <c r="C768" s="2"/>
      <c r="D768" s="2"/>
      <c r="E768" s="2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2:43" ht="15" customHeight="1" x14ac:dyDescent="0.25">
      <c r="B769" s="2"/>
      <c r="C769" s="2"/>
      <c r="D769" s="2"/>
      <c r="E769" s="2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2:43" ht="15" customHeight="1" x14ac:dyDescent="0.25">
      <c r="B770" s="2"/>
      <c r="C770" s="2"/>
      <c r="D770" s="2"/>
      <c r="E770" s="2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2:43" ht="15" customHeight="1" x14ac:dyDescent="0.25">
      <c r="B771" s="2"/>
      <c r="C771" s="2"/>
      <c r="D771" s="2"/>
      <c r="E771" s="2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2:43" ht="15" customHeight="1" x14ac:dyDescent="0.25">
      <c r="B772" s="2"/>
      <c r="C772" s="2"/>
      <c r="D772" s="2"/>
      <c r="E772" s="2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2:43" ht="15" customHeight="1" x14ac:dyDescent="0.25">
      <c r="B773" s="2"/>
      <c r="C773" s="2"/>
      <c r="D773" s="2"/>
      <c r="E773" s="2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2:43" ht="15" customHeight="1" x14ac:dyDescent="0.25">
      <c r="B774" s="2"/>
      <c r="C774" s="2"/>
      <c r="D774" s="2"/>
      <c r="E774" s="2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2:43" ht="15" customHeight="1" x14ac:dyDescent="0.25">
      <c r="B775" s="2"/>
      <c r="C775" s="2"/>
      <c r="D775" s="2"/>
      <c r="E775" s="2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2:43" ht="15" customHeight="1" x14ac:dyDescent="0.25">
      <c r="B776" s="2"/>
      <c r="C776" s="2"/>
      <c r="D776" s="2"/>
      <c r="E776" s="2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2:43" ht="15" customHeight="1" x14ac:dyDescent="0.25">
      <c r="B777" s="2"/>
      <c r="C777" s="2"/>
      <c r="D777" s="2"/>
      <c r="E777" s="2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2:43" ht="15" customHeight="1" x14ac:dyDescent="0.25">
      <c r="B778" s="2"/>
      <c r="C778" s="2"/>
      <c r="D778" s="2"/>
      <c r="E778" s="2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2:43" ht="15" customHeight="1" x14ac:dyDescent="0.25">
      <c r="B779" s="2"/>
      <c r="C779" s="2"/>
      <c r="D779" s="2"/>
      <c r="E779" s="2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2:43" ht="15" customHeight="1" x14ac:dyDescent="0.25">
      <c r="B780" s="2"/>
      <c r="C780" s="2"/>
      <c r="D780" s="2"/>
      <c r="E780" s="2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2:43" ht="15" customHeight="1" x14ac:dyDescent="0.25">
      <c r="B781" s="2"/>
      <c r="C781" s="2"/>
      <c r="D781" s="2"/>
      <c r="E781" s="2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2:43" ht="15" customHeight="1" x14ac:dyDescent="0.25">
      <c r="B782" s="2"/>
      <c r="C782" s="2"/>
      <c r="D782" s="2"/>
      <c r="E782" s="2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2:43" ht="15" customHeight="1" x14ac:dyDescent="0.25">
      <c r="B783" s="2"/>
      <c r="C783" s="2"/>
      <c r="D783" s="2"/>
      <c r="E783" s="2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2:43" ht="15" customHeight="1" x14ac:dyDescent="0.25">
      <c r="B784" s="2"/>
      <c r="C784" s="2"/>
      <c r="D784" s="2"/>
      <c r="E784" s="2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2:43" ht="15" customHeight="1" x14ac:dyDescent="0.25">
      <c r="B785" s="2"/>
      <c r="C785" s="2"/>
      <c r="D785" s="2"/>
      <c r="E785" s="2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2:43" ht="15" customHeight="1" x14ac:dyDescent="0.25">
      <c r="B786" s="2"/>
      <c r="C786" s="2"/>
      <c r="D786" s="2"/>
      <c r="E786" s="2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2:43" ht="15" customHeight="1" x14ac:dyDescent="0.25">
      <c r="B787" s="2"/>
      <c r="C787" s="2"/>
      <c r="D787" s="2"/>
      <c r="E787" s="2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2:43" ht="15" customHeight="1" x14ac:dyDescent="0.25">
      <c r="B788" s="2"/>
      <c r="C788" s="2"/>
      <c r="D788" s="2"/>
      <c r="E788" s="2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2:43" ht="15" customHeight="1" x14ac:dyDescent="0.25">
      <c r="B789" s="2"/>
      <c r="C789" s="2"/>
      <c r="D789" s="2"/>
      <c r="E789" s="2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2:43" ht="15" customHeight="1" x14ac:dyDescent="0.25">
      <c r="B790" s="2"/>
      <c r="C790" s="2"/>
      <c r="D790" s="2"/>
      <c r="E790" s="2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2:43" ht="15" customHeight="1" x14ac:dyDescent="0.25">
      <c r="B791" s="2"/>
      <c r="C791" s="2"/>
      <c r="D791" s="2"/>
      <c r="E791" s="2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2:43" ht="15" customHeight="1" x14ac:dyDescent="0.25">
      <c r="B792" s="2"/>
      <c r="C792" s="2"/>
      <c r="D792" s="2"/>
      <c r="E792" s="2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2:43" ht="15" customHeight="1" x14ac:dyDescent="0.25">
      <c r="B793" s="2"/>
      <c r="C793" s="2"/>
      <c r="D793" s="2"/>
      <c r="E793" s="2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2:43" ht="15" customHeight="1" x14ac:dyDescent="0.25">
      <c r="B794" s="2"/>
      <c r="C794" s="2"/>
      <c r="D794" s="2"/>
      <c r="E794" s="2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2:43" ht="15" customHeight="1" x14ac:dyDescent="0.25">
      <c r="B795" s="2"/>
      <c r="C795" s="2"/>
      <c r="D795" s="2"/>
      <c r="E795" s="2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2:43" ht="15" customHeight="1" x14ac:dyDescent="0.25">
      <c r="B796" s="2"/>
      <c r="C796" s="2"/>
      <c r="D796" s="2"/>
      <c r="E796" s="2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2:43" ht="15" customHeight="1" x14ac:dyDescent="0.25">
      <c r="B797" s="2"/>
      <c r="C797" s="2"/>
      <c r="D797" s="2"/>
      <c r="E797" s="2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2:43" ht="15" customHeight="1" x14ac:dyDescent="0.25">
      <c r="B798" s="2"/>
      <c r="C798" s="2"/>
      <c r="D798" s="2"/>
      <c r="E798" s="2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2:43" ht="15" customHeight="1" x14ac:dyDescent="0.25">
      <c r="B799" s="2"/>
      <c r="C799" s="2"/>
      <c r="D799" s="2"/>
      <c r="E799" s="2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2:43" ht="15" customHeight="1" x14ac:dyDescent="0.25">
      <c r="B800" s="2"/>
      <c r="C800" s="2"/>
      <c r="D800" s="2"/>
      <c r="E800" s="2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2:43" ht="15" customHeight="1" x14ac:dyDescent="0.25">
      <c r="B801" s="2"/>
      <c r="C801" s="2"/>
      <c r="D801" s="2"/>
      <c r="E801" s="2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2:43" ht="15" customHeight="1" x14ac:dyDescent="0.25">
      <c r="B802" s="2"/>
      <c r="C802" s="2"/>
      <c r="D802" s="2"/>
      <c r="E802" s="2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2:43" ht="15" customHeight="1" x14ac:dyDescent="0.25">
      <c r="B803" s="2"/>
      <c r="C803" s="2"/>
      <c r="D803" s="2"/>
      <c r="E803" s="2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2:43" ht="15" customHeight="1" x14ac:dyDescent="0.25">
      <c r="B804" s="2"/>
      <c r="C804" s="2"/>
      <c r="D804" s="2"/>
      <c r="E804" s="2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2:43" ht="15" customHeight="1" x14ac:dyDescent="0.25">
      <c r="B805" s="2"/>
      <c r="C805" s="2"/>
      <c r="D805" s="2"/>
      <c r="E805" s="2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2:43" ht="15" customHeight="1" x14ac:dyDescent="0.25">
      <c r="B806" s="2"/>
      <c r="C806" s="2"/>
      <c r="D806" s="2"/>
      <c r="E806" s="2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2:43" ht="15" customHeight="1" x14ac:dyDescent="0.25">
      <c r="B807" s="2"/>
      <c r="C807" s="2"/>
      <c r="D807" s="2"/>
      <c r="E807" s="2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2:43" ht="15" customHeight="1" x14ac:dyDescent="0.25">
      <c r="B808" s="2"/>
      <c r="C808" s="2"/>
      <c r="D808" s="2"/>
      <c r="E808" s="2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2:43" ht="15" customHeight="1" x14ac:dyDescent="0.25">
      <c r="B809" s="2"/>
      <c r="C809" s="2"/>
      <c r="D809" s="2"/>
      <c r="E809" s="2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2:43" ht="15" customHeight="1" x14ac:dyDescent="0.25">
      <c r="B810" s="2"/>
      <c r="C810" s="2"/>
      <c r="D810" s="2"/>
      <c r="E810" s="2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2:43" ht="15" customHeight="1" x14ac:dyDescent="0.25">
      <c r="B811" s="2"/>
      <c r="C811" s="2"/>
      <c r="D811" s="2"/>
      <c r="E811" s="2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2:43" ht="15" customHeight="1" x14ac:dyDescent="0.25">
      <c r="B812" s="2"/>
      <c r="C812" s="2"/>
      <c r="D812" s="2"/>
      <c r="E812" s="2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2:43" ht="15" customHeight="1" x14ac:dyDescent="0.25">
      <c r="B813" s="2"/>
      <c r="C813" s="2"/>
      <c r="D813" s="2"/>
      <c r="E813" s="2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2:43" ht="15" customHeight="1" x14ac:dyDescent="0.25">
      <c r="B814" s="2"/>
      <c r="C814" s="2"/>
      <c r="D814" s="2"/>
      <c r="E814" s="2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2:43" ht="15" customHeight="1" x14ac:dyDescent="0.25">
      <c r="B815" s="2"/>
      <c r="C815" s="2"/>
      <c r="D815" s="2"/>
      <c r="E815" s="2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2:43" ht="15" customHeight="1" x14ac:dyDescent="0.25">
      <c r="B816" s="2"/>
      <c r="C816" s="2"/>
      <c r="D816" s="2"/>
      <c r="E816" s="2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2:43" ht="15" customHeight="1" x14ac:dyDescent="0.25">
      <c r="B817" s="2"/>
      <c r="C817" s="2"/>
      <c r="D817" s="2"/>
      <c r="E817" s="2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2:43" ht="15" customHeight="1" x14ac:dyDescent="0.25">
      <c r="B818" s="2"/>
      <c r="C818" s="2"/>
      <c r="D818" s="2"/>
      <c r="E818" s="2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2:43" ht="15" customHeight="1" x14ac:dyDescent="0.25">
      <c r="B819" s="2"/>
      <c r="C819" s="2"/>
      <c r="D819" s="2"/>
      <c r="E819" s="2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2:43" ht="15" customHeight="1" x14ac:dyDescent="0.25">
      <c r="B820" s="2"/>
      <c r="C820" s="2"/>
      <c r="D820" s="2"/>
      <c r="E820" s="2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2:43" ht="15" customHeight="1" x14ac:dyDescent="0.25">
      <c r="B821" s="2"/>
      <c r="C821" s="2"/>
      <c r="D821" s="2"/>
      <c r="E821" s="2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2:43" ht="15" customHeight="1" x14ac:dyDescent="0.25">
      <c r="B822" s="2"/>
      <c r="C822" s="2"/>
      <c r="D822" s="2"/>
      <c r="E822" s="2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2:43" ht="15" customHeight="1" x14ac:dyDescent="0.25">
      <c r="B823" s="2"/>
      <c r="C823" s="2"/>
      <c r="D823" s="2"/>
      <c r="E823" s="2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2:43" ht="15" customHeight="1" x14ac:dyDescent="0.25">
      <c r="B824" s="2"/>
      <c r="C824" s="2"/>
      <c r="D824" s="2"/>
      <c r="E824" s="2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2:43" ht="15" customHeight="1" x14ac:dyDescent="0.25">
      <c r="B825" s="2"/>
      <c r="C825" s="2"/>
      <c r="D825" s="2"/>
      <c r="E825" s="2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2:43" ht="15" customHeight="1" x14ac:dyDescent="0.25">
      <c r="B826" s="2"/>
      <c r="C826" s="2"/>
      <c r="D826" s="2"/>
      <c r="E826" s="2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2:43" ht="15" customHeight="1" x14ac:dyDescent="0.25">
      <c r="B827" s="2"/>
      <c r="C827" s="2"/>
      <c r="D827" s="2"/>
      <c r="E827" s="2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2:43" ht="15" customHeight="1" x14ac:dyDescent="0.25">
      <c r="B828" s="2"/>
      <c r="C828" s="2"/>
      <c r="D828" s="2"/>
      <c r="E828" s="2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2:43" ht="15" customHeight="1" x14ac:dyDescent="0.25">
      <c r="B829" s="2"/>
      <c r="C829" s="2"/>
      <c r="D829" s="2"/>
      <c r="E829" s="2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2:43" ht="15" customHeight="1" x14ac:dyDescent="0.25">
      <c r="B830" s="2"/>
      <c r="C830" s="2"/>
      <c r="D830" s="2"/>
      <c r="E830" s="2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2:43" ht="15" customHeight="1" x14ac:dyDescent="0.25">
      <c r="B831" s="2"/>
      <c r="C831" s="2"/>
      <c r="D831" s="2"/>
      <c r="E831" s="2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2:43" ht="15" customHeight="1" x14ac:dyDescent="0.25">
      <c r="B832" s="2"/>
      <c r="C832" s="2"/>
      <c r="D832" s="2"/>
      <c r="E832" s="2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2:43" ht="15" customHeight="1" x14ac:dyDescent="0.25">
      <c r="B833" s="2"/>
      <c r="C833" s="2"/>
      <c r="D833" s="2"/>
      <c r="E833" s="2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2:43" ht="15" customHeight="1" x14ac:dyDescent="0.25">
      <c r="B834" s="2"/>
      <c r="C834" s="2"/>
      <c r="D834" s="2"/>
      <c r="E834" s="2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2:43" ht="15" customHeight="1" x14ac:dyDescent="0.25">
      <c r="B835" s="2"/>
      <c r="C835" s="2"/>
      <c r="D835" s="2"/>
      <c r="E835" s="2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2:43" ht="15" customHeight="1" x14ac:dyDescent="0.25">
      <c r="B836" s="2"/>
      <c r="C836" s="2"/>
      <c r="D836" s="2"/>
      <c r="E836" s="2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2:43" ht="15" customHeight="1" x14ac:dyDescent="0.25">
      <c r="B837" s="2"/>
      <c r="C837" s="2"/>
      <c r="D837" s="2"/>
      <c r="E837" s="2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2:43" ht="15" customHeight="1" x14ac:dyDescent="0.25">
      <c r="B838" s="2"/>
      <c r="C838" s="2"/>
      <c r="D838" s="2"/>
      <c r="E838" s="2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2:43" ht="15" customHeight="1" x14ac:dyDescent="0.25">
      <c r="B839" s="2"/>
      <c r="C839" s="2"/>
      <c r="D839" s="2"/>
      <c r="E839" s="2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2:43" ht="15" customHeight="1" x14ac:dyDescent="0.25">
      <c r="B840" s="2"/>
      <c r="C840" s="2"/>
      <c r="D840" s="2"/>
      <c r="E840" s="2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2:43" ht="15" customHeight="1" x14ac:dyDescent="0.25">
      <c r="B841" s="2"/>
      <c r="C841" s="2"/>
      <c r="D841" s="2"/>
      <c r="E841" s="2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2:43" ht="15" customHeight="1" x14ac:dyDescent="0.25">
      <c r="B842" s="2"/>
      <c r="C842" s="2"/>
      <c r="D842" s="2"/>
      <c r="E842" s="2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2:43" ht="15" customHeight="1" x14ac:dyDescent="0.25">
      <c r="B843" s="2"/>
      <c r="C843" s="2"/>
      <c r="D843" s="2"/>
      <c r="E843" s="2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2:43" ht="15" customHeight="1" x14ac:dyDescent="0.25">
      <c r="B844" s="2"/>
      <c r="C844" s="2"/>
      <c r="D844" s="2"/>
      <c r="E844" s="2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2:43" ht="15" customHeight="1" x14ac:dyDescent="0.25">
      <c r="B845" s="2"/>
      <c r="C845" s="2"/>
      <c r="D845" s="2"/>
      <c r="E845" s="2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2:43" ht="15" customHeight="1" x14ac:dyDescent="0.25">
      <c r="B846" s="2"/>
      <c r="C846" s="2"/>
      <c r="D846" s="2"/>
      <c r="E846" s="2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2:43" ht="15" customHeight="1" x14ac:dyDescent="0.25">
      <c r="B847" s="2"/>
      <c r="C847" s="2"/>
      <c r="D847" s="2"/>
      <c r="E847" s="2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2:43" ht="15" customHeight="1" x14ac:dyDescent="0.25">
      <c r="B848" s="2"/>
      <c r="C848" s="2"/>
      <c r="D848" s="2"/>
      <c r="E848" s="2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2:43" ht="15" customHeight="1" x14ac:dyDescent="0.25">
      <c r="B849" s="2"/>
      <c r="C849" s="2"/>
      <c r="D849" s="2"/>
      <c r="E849" s="2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2:43" ht="15" customHeight="1" x14ac:dyDescent="0.25">
      <c r="B850" s="2"/>
      <c r="C850" s="2"/>
      <c r="D850" s="2"/>
      <c r="E850" s="2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2:43" ht="15" customHeight="1" x14ac:dyDescent="0.25">
      <c r="B851" s="2"/>
      <c r="C851" s="2"/>
      <c r="D851" s="2"/>
      <c r="E851" s="2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2:43" ht="15" customHeight="1" x14ac:dyDescent="0.25">
      <c r="B852" s="2"/>
      <c r="C852" s="2"/>
      <c r="D852" s="2"/>
      <c r="E852" s="2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2:43" ht="15" customHeight="1" x14ac:dyDescent="0.25">
      <c r="B853" s="2"/>
      <c r="C853" s="2"/>
      <c r="D853" s="2"/>
      <c r="E853" s="2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2:43" ht="15" customHeight="1" x14ac:dyDescent="0.25">
      <c r="B854" s="2"/>
      <c r="C854" s="2"/>
      <c r="D854" s="2"/>
      <c r="E854" s="2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2:43" ht="15" customHeight="1" x14ac:dyDescent="0.25">
      <c r="B855" s="2"/>
      <c r="C855" s="2"/>
      <c r="D855" s="2"/>
      <c r="E855" s="2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2:43" ht="15" customHeight="1" x14ac:dyDescent="0.25">
      <c r="B856" s="2"/>
      <c r="C856" s="2"/>
      <c r="D856" s="2"/>
      <c r="E856" s="2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2:43" ht="15" customHeight="1" x14ac:dyDescent="0.25">
      <c r="B857" s="2"/>
      <c r="C857" s="2"/>
      <c r="D857" s="2"/>
      <c r="E857" s="2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2:43" ht="15" customHeight="1" x14ac:dyDescent="0.25">
      <c r="B858" s="2"/>
      <c r="C858" s="2"/>
      <c r="D858" s="2"/>
      <c r="E858" s="2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2:43" ht="15" customHeight="1" x14ac:dyDescent="0.25">
      <c r="B859" s="2"/>
      <c r="C859" s="2"/>
      <c r="D859" s="2"/>
      <c r="E859" s="2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2:43" ht="15" customHeight="1" x14ac:dyDescent="0.25">
      <c r="B860" s="2"/>
      <c r="C860" s="2"/>
      <c r="D860" s="2"/>
      <c r="E860" s="2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2:43" ht="15" customHeight="1" x14ac:dyDescent="0.25">
      <c r="B861" s="2"/>
      <c r="C861" s="2"/>
      <c r="D861" s="2"/>
      <c r="E861" s="2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2:43" ht="15" customHeight="1" x14ac:dyDescent="0.25">
      <c r="B862" s="2"/>
      <c r="C862" s="2"/>
      <c r="D862" s="2"/>
      <c r="E862" s="2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2:43" ht="15" customHeight="1" x14ac:dyDescent="0.25">
      <c r="B863" s="2"/>
      <c r="C863" s="2"/>
      <c r="D863" s="2"/>
      <c r="E863" s="2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2:43" ht="15" customHeight="1" x14ac:dyDescent="0.25">
      <c r="B864" s="2"/>
      <c r="C864" s="2"/>
      <c r="D864" s="2"/>
      <c r="E864" s="2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2:43" ht="15" customHeight="1" x14ac:dyDescent="0.25">
      <c r="B865" s="2"/>
      <c r="C865" s="2"/>
      <c r="D865" s="2"/>
      <c r="E865" s="2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2:43" ht="15" customHeight="1" x14ac:dyDescent="0.25">
      <c r="B866" s="2"/>
      <c r="C866" s="2"/>
      <c r="D866" s="2"/>
      <c r="E866" s="2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2:43" ht="15" customHeight="1" x14ac:dyDescent="0.25">
      <c r="B867" s="2"/>
      <c r="C867" s="2"/>
      <c r="D867" s="2"/>
      <c r="E867" s="2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2:43" ht="15" customHeight="1" x14ac:dyDescent="0.25">
      <c r="B868" s="2"/>
      <c r="C868" s="2"/>
      <c r="D868" s="2"/>
      <c r="E868" s="2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2:43" ht="15" customHeight="1" x14ac:dyDescent="0.25">
      <c r="B869" s="2"/>
      <c r="C869" s="2"/>
      <c r="D869" s="2"/>
      <c r="E869" s="2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2:43" ht="15" customHeight="1" x14ac:dyDescent="0.25">
      <c r="B870" s="2"/>
      <c r="C870" s="2"/>
      <c r="D870" s="2"/>
      <c r="E870" s="2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2:43" ht="15" customHeight="1" x14ac:dyDescent="0.25">
      <c r="B871" s="2"/>
      <c r="C871" s="2"/>
      <c r="D871" s="2"/>
      <c r="E871" s="2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2:43" ht="15" customHeight="1" x14ac:dyDescent="0.25">
      <c r="B872" s="2"/>
      <c r="C872" s="2"/>
      <c r="D872" s="2"/>
      <c r="E872" s="2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2:43" ht="15" customHeight="1" x14ac:dyDescent="0.25">
      <c r="B873" s="2"/>
      <c r="C873" s="2"/>
      <c r="D873" s="2"/>
      <c r="E873" s="2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2:43" ht="15" customHeight="1" x14ac:dyDescent="0.25">
      <c r="B874" s="2"/>
      <c r="C874" s="2"/>
      <c r="D874" s="2"/>
      <c r="E874" s="2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2:43" ht="15" customHeight="1" x14ac:dyDescent="0.25">
      <c r="B875" s="2"/>
      <c r="C875" s="2"/>
      <c r="D875" s="2"/>
      <c r="E875" s="2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2:43" ht="15" customHeight="1" x14ac:dyDescent="0.25">
      <c r="B876" s="2"/>
      <c r="C876" s="2"/>
      <c r="D876" s="2"/>
      <c r="E876" s="2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2:43" ht="15" customHeight="1" x14ac:dyDescent="0.25">
      <c r="B877" s="2"/>
      <c r="C877" s="2"/>
      <c r="D877" s="2"/>
      <c r="E877" s="2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2:43" ht="15" customHeight="1" x14ac:dyDescent="0.25">
      <c r="B878" s="2"/>
      <c r="C878" s="2"/>
      <c r="D878" s="2"/>
      <c r="E878" s="2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2:43" ht="15" customHeight="1" x14ac:dyDescent="0.25">
      <c r="B879" s="2"/>
      <c r="C879" s="2"/>
      <c r="D879" s="2"/>
      <c r="E879" s="2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2:43" ht="15" customHeight="1" x14ac:dyDescent="0.25">
      <c r="B880" s="2"/>
      <c r="C880" s="2"/>
      <c r="D880" s="2"/>
      <c r="E880" s="2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2:43" ht="15" customHeight="1" x14ac:dyDescent="0.25">
      <c r="B881" s="2"/>
      <c r="C881" s="2"/>
      <c r="D881" s="2"/>
      <c r="E881" s="2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2:43" ht="15" customHeight="1" x14ac:dyDescent="0.25">
      <c r="B882" s="2"/>
      <c r="C882" s="2"/>
      <c r="D882" s="2"/>
      <c r="E882" s="2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2:43" ht="15" customHeight="1" x14ac:dyDescent="0.25">
      <c r="B883" s="2"/>
      <c r="C883" s="2"/>
      <c r="D883" s="2"/>
      <c r="E883" s="2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2:43" ht="15" customHeight="1" x14ac:dyDescent="0.25">
      <c r="B884" s="2"/>
      <c r="C884" s="2"/>
      <c r="D884" s="2"/>
      <c r="E884" s="2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2:43" ht="15" customHeight="1" x14ac:dyDescent="0.25">
      <c r="B885" s="2"/>
      <c r="C885" s="2"/>
      <c r="D885" s="2"/>
      <c r="E885" s="2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2:43" ht="15" customHeight="1" x14ac:dyDescent="0.25">
      <c r="B886" s="2"/>
      <c r="C886" s="2"/>
      <c r="D886" s="2"/>
      <c r="E886" s="2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2:43" ht="15" customHeight="1" x14ac:dyDescent="0.25">
      <c r="B887" s="2"/>
      <c r="C887" s="2"/>
      <c r="D887" s="2"/>
      <c r="E887" s="2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2:43" ht="15" customHeight="1" x14ac:dyDescent="0.25">
      <c r="B888" s="2"/>
      <c r="C888" s="2"/>
      <c r="D888" s="2"/>
      <c r="E888" s="2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2:43" ht="15" customHeight="1" x14ac:dyDescent="0.25">
      <c r="B889" s="2"/>
      <c r="C889" s="2"/>
      <c r="D889" s="2"/>
      <c r="E889" s="2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2:43" ht="15" customHeight="1" x14ac:dyDescent="0.25">
      <c r="B890" s="2"/>
      <c r="C890" s="2"/>
      <c r="D890" s="2"/>
      <c r="E890" s="2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2:43" ht="15" customHeight="1" x14ac:dyDescent="0.25">
      <c r="B891" s="2"/>
      <c r="C891" s="2"/>
      <c r="D891" s="2"/>
      <c r="E891" s="2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2:43" ht="15" customHeight="1" x14ac:dyDescent="0.25">
      <c r="B892" s="2"/>
      <c r="C892" s="2"/>
      <c r="D892" s="2"/>
      <c r="E892" s="2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2:43" ht="15" customHeight="1" x14ac:dyDescent="0.25">
      <c r="B893" s="2"/>
      <c r="C893" s="2"/>
      <c r="D893" s="2"/>
      <c r="E893" s="2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2:43" ht="15" customHeight="1" x14ac:dyDescent="0.25">
      <c r="B894" s="2"/>
      <c r="C894" s="2"/>
      <c r="D894" s="2"/>
      <c r="E894" s="2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2:43" ht="15" customHeight="1" x14ac:dyDescent="0.25">
      <c r="B895" s="2"/>
      <c r="C895" s="2"/>
      <c r="D895" s="2"/>
      <c r="E895" s="2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2:43" ht="15" customHeight="1" x14ac:dyDescent="0.25">
      <c r="B896" s="2"/>
      <c r="C896" s="2"/>
      <c r="D896" s="2"/>
      <c r="E896" s="2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2:43" ht="15" customHeight="1" x14ac:dyDescent="0.25">
      <c r="B897" s="2"/>
      <c r="C897" s="2"/>
      <c r="D897" s="2"/>
      <c r="E897" s="2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2:43" ht="15" customHeight="1" x14ac:dyDescent="0.25">
      <c r="B898" s="2"/>
      <c r="C898" s="2"/>
      <c r="D898" s="2"/>
      <c r="E898" s="2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2:43" ht="15" customHeight="1" x14ac:dyDescent="0.25">
      <c r="B899" s="2"/>
      <c r="C899" s="2"/>
      <c r="D899" s="2"/>
      <c r="E899" s="2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2:43" ht="15" customHeight="1" x14ac:dyDescent="0.25">
      <c r="B900" s="2"/>
      <c r="C900" s="2"/>
      <c r="D900" s="2"/>
      <c r="E900" s="2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2:43" ht="15" customHeight="1" x14ac:dyDescent="0.25">
      <c r="B901" s="2"/>
      <c r="C901" s="2"/>
      <c r="D901" s="2"/>
      <c r="E901" s="2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2:43" ht="15" customHeight="1" x14ac:dyDescent="0.25">
      <c r="B902" s="2"/>
      <c r="C902" s="2"/>
      <c r="D902" s="2"/>
      <c r="E902" s="2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2:43" ht="15" customHeight="1" x14ac:dyDescent="0.25">
      <c r="B903" s="2"/>
      <c r="C903" s="2"/>
      <c r="D903" s="2"/>
      <c r="E903" s="2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2:43" ht="15" customHeight="1" x14ac:dyDescent="0.25">
      <c r="B904" s="2"/>
      <c r="C904" s="2"/>
      <c r="D904" s="2"/>
      <c r="E904" s="2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2:43" ht="15" customHeight="1" x14ac:dyDescent="0.25">
      <c r="B905" s="2"/>
      <c r="C905" s="2"/>
      <c r="D905" s="2"/>
      <c r="E905" s="2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2:43" ht="15" customHeight="1" x14ac:dyDescent="0.25">
      <c r="B906" s="2"/>
      <c r="C906" s="2"/>
      <c r="D906" s="2"/>
      <c r="E906" s="2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2:43" ht="15" customHeight="1" x14ac:dyDescent="0.25">
      <c r="B907" s="2"/>
      <c r="C907" s="2"/>
      <c r="D907" s="2"/>
      <c r="E907" s="2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2:43" ht="15" customHeight="1" x14ac:dyDescent="0.25">
      <c r="B908" s="2"/>
      <c r="C908" s="2"/>
      <c r="D908" s="2"/>
      <c r="E908" s="2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2:43" ht="15" customHeight="1" x14ac:dyDescent="0.25">
      <c r="B909" s="2"/>
      <c r="C909" s="2"/>
      <c r="D909" s="2"/>
      <c r="E909" s="2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2:43" ht="15" customHeight="1" x14ac:dyDescent="0.25">
      <c r="B910" s="2"/>
      <c r="C910" s="2"/>
      <c r="D910" s="2"/>
      <c r="E910" s="2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2:43" ht="15" customHeight="1" x14ac:dyDescent="0.25">
      <c r="B911" s="2"/>
      <c r="C911" s="2"/>
      <c r="D911" s="2"/>
      <c r="E911" s="2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2:43" ht="15" customHeight="1" x14ac:dyDescent="0.25">
      <c r="B912" s="2"/>
      <c r="C912" s="2"/>
      <c r="D912" s="2"/>
      <c r="E912" s="2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2:43" ht="15" customHeight="1" x14ac:dyDescent="0.25">
      <c r="B913" s="2"/>
      <c r="C913" s="2"/>
      <c r="D913" s="2"/>
      <c r="E913" s="2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2:43" ht="15" customHeight="1" x14ac:dyDescent="0.25">
      <c r="B914" s="2"/>
      <c r="C914" s="2"/>
      <c r="D914" s="2"/>
      <c r="E914" s="2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2:43" ht="15" customHeight="1" x14ac:dyDescent="0.25">
      <c r="B915" s="2"/>
      <c r="C915" s="2"/>
      <c r="D915" s="2"/>
      <c r="E915" s="2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2:43" ht="15" customHeight="1" x14ac:dyDescent="0.25">
      <c r="B916" s="2"/>
      <c r="C916" s="2"/>
      <c r="D916" s="2"/>
      <c r="E916" s="2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2:43" ht="15" customHeight="1" x14ac:dyDescent="0.25">
      <c r="B917" s="2"/>
      <c r="C917" s="2"/>
      <c r="D917" s="2"/>
      <c r="E917" s="2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2:43" ht="15" customHeight="1" x14ac:dyDescent="0.25">
      <c r="B918" s="2"/>
      <c r="C918" s="2"/>
      <c r="D918" s="2"/>
      <c r="E918" s="2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2:43" ht="15" customHeight="1" x14ac:dyDescent="0.25">
      <c r="B919" s="2"/>
      <c r="C919" s="2"/>
      <c r="D919" s="2"/>
      <c r="E919" s="2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2:43" ht="15" customHeight="1" x14ac:dyDescent="0.25">
      <c r="B920" s="2"/>
      <c r="C920" s="2"/>
      <c r="D920" s="2"/>
      <c r="E920" s="2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2:43" ht="15" customHeight="1" x14ac:dyDescent="0.25">
      <c r="B921" s="2"/>
      <c r="C921" s="2"/>
      <c r="D921" s="2"/>
      <c r="E921" s="2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2:43" ht="15" customHeight="1" x14ac:dyDescent="0.25">
      <c r="B922" s="2"/>
      <c r="C922" s="2"/>
      <c r="D922" s="2"/>
      <c r="E922" s="2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2:43" ht="15" customHeight="1" x14ac:dyDescent="0.25">
      <c r="B923" s="2"/>
      <c r="C923" s="2"/>
      <c r="D923" s="2"/>
      <c r="E923" s="2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2:43" ht="15" customHeight="1" x14ac:dyDescent="0.25">
      <c r="B924" s="2"/>
      <c r="C924" s="2"/>
      <c r="D924" s="2"/>
      <c r="E924" s="2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2:43" ht="15" customHeight="1" x14ac:dyDescent="0.25">
      <c r="B925" s="2"/>
      <c r="C925" s="2"/>
      <c r="D925" s="2"/>
      <c r="E925" s="2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2:43" ht="15" customHeight="1" x14ac:dyDescent="0.25">
      <c r="B926" s="2"/>
      <c r="C926" s="2"/>
      <c r="D926" s="2"/>
      <c r="E926" s="2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2:43" ht="15" customHeight="1" x14ac:dyDescent="0.25">
      <c r="B927" s="2"/>
      <c r="C927" s="2"/>
      <c r="D927" s="2"/>
      <c r="E927" s="2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2:43" ht="15" customHeight="1" x14ac:dyDescent="0.25">
      <c r="B928" s="2"/>
      <c r="C928" s="2"/>
      <c r="D928" s="2"/>
      <c r="E928" s="2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2:43" ht="15" customHeight="1" x14ac:dyDescent="0.25">
      <c r="B929" s="2"/>
      <c r="C929" s="2"/>
      <c r="D929" s="2"/>
      <c r="E929" s="2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2:43" ht="15" customHeight="1" x14ac:dyDescent="0.25">
      <c r="B930" s="2"/>
      <c r="C930" s="2"/>
      <c r="D930" s="2"/>
      <c r="E930" s="2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2:43" ht="15" customHeight="1" x14ac:dyDescent="0.25">
      <c r="B931" s="2"/>
      <c r="C931" s="2"/>
      <c r="D931" s="2"/>
      <c r="E931" s="2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2:43" ht="15" customHeight="1" x14ac:dyDescent="0.25">
      <c r="B932" s="2"/>
      <c r="C932" s="2"/>
      <c r="D932" s="2"/>
      <c r="E932" s="2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2:43" ht="15" customHeight="1" x14ac:dyDescent="0.25">
      <c r="B933" s="2"/>
      <c r="C933" s="2"/>
      <c r="D933" s="2"/>
      <c r="E933" s="2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2:43" ht="15" customHeight="1" x14ac:dyDescent="0.25">
      <c r="B934" s="2"/>
      <c r="C934" s="2"/>
      <c r="D934" s="2"/>
      <c r="E934" s="2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2:43" ht="15" customHeight="1" x14ac:dyDescent="0.25">
      <c r="B935" s="2"/>
      <c r="C935" s="2"/>
      <c r="D935" s="2"/>
      <c r="E935" s="2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2:43" ht="15" customHeight="1" x14ac:dyDescent="0.25">
      <c r="B936" s="2"/>
      <c r="C936" s="2"/>
      <c r="D936" s="2"/>
      <c r="E936" s="2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2:43" ht="15" customHeight="1" x14ac:dyDescent="0.25">
      <c r="B937" s="2"/>
      <c r="C937" s="2"/>
      <c r="D937" s="2"/>
      <c r="E937" s="2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2:43" ht="15" customHeight="1" x14ac:dyDescent="0.25">
      <c r="B938" s="2"/>
      <c r="C938" s="2"/>
      <c r="D938" s="2"/>
      <c r="E938" s="2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2:43" ht="15" customHeight="1" x14ac:dyDescent="0.25">
      <c r="B939" s="2"/>
      <c r="C939" s="2"/>
      <c r="D939" s="2"/>
      <c r="E939" s="2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2:43" ht="15" customHeight="1" x14ac:dyDescent="0.25">
      <c r="B940" s="2"/>
      <c r="C940" s="2"/>
      <c r="D940" s="2"/>
      <c r="E940" s="2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2:43" ht="15" customHeight="1" x14ac:dyDescent="0.25">
      <c r="B941" s="2"/>
      <c r="C941" s="2"/>
      <c r="D941" s="2"/>
      <c r="E941" s="2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2:43" ht="15" customHeight="1" x14ac:dyDescent="0.25">
      <c r="B942" s="2"/>
      <c r="C942" s="2"/>
      <c r="D942" s="2"/>
      <c r="E942" s="2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2:43" ht="15" customHeight="1" x14ac:dyDescent="0.25">
      <c r="B943" s="2"/>
      <c r="C943" s="2"/>
      <c r="D943" s="2"/>
      <c r="E943" s="2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2:43" ht="15" customHeight="1" x14ac:dyDescent="0.25">
      <c r="B944" s="2"/>
      <c r="C944" s="2"/>
      <c r="D944" s="2"/>
      <c r="E944" s="2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2:43" ht="15" customHeight="1" x14ac:dyDescent="0.25">
      <c r="B945" s="2"/>
      <c r="C945" s="2"/>
      <c r="D945" s="2"/>
      <c r="E945" s="2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2:43" ht="15" customHeight="1" x14ac:dyDescent="0.25">
      <c r="B946" s="2"/>
      <c r="C946" s="2"/>
      <c r="D946" s="2"/>
      <c r="E946" s="2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2:43" ht="15" customHeight="1" x14ac:dyDescent="0.25">
      <c r="B947" s="2"/>
      <c r="C947" s="2"/>
      <c r="D947" s="2"/>
      <c r="E947" s="2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2:43" ht="15" customHeight="1" x14ac:dyDescent="0.25">
      <c r="B948" s="2"/>
      <c r="C948" s="2"/>
      <c r="D948" s="2"/>
      <c r="E948" s="2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2:43" ht="15" customHeight="1" x14ac:dyDescent="0.25">
      <c r="B949" s="2"/>
      <c r="C949" s="2"/>
      <c r="D949" s="2"/>
      <c r="E949" s="2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2:43" ht="15" customHeight="1" x14ac:dyDescent="0.25">
      <c r="B950" s="2"/>
      <c r="C950" s="2"/>
      <c r="D950" s="2"/>
      <c r="E950" s="2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2:43" ht="15" customHeight="1" x14ac:dyDescent="0.25">
      <c r="B951" s="2"/>
      <c r="C951" s="2"/>
      <c r="D951" s="2"/>
      <c r="E951" s="2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2:43" ht="15" customHeight="1" x14ac:dyDescent="0.25">
      <c r="B952" s="2"/>
      <c r="C952" s="2"/>
      <c r="D952" s="2"/>
      <c r="E952" s="2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2:43" ht="15" customHeight="1" x14ac:dyDescent="0.25">
      <c r="B953" s="2"/>
      <c r="C953" s="2"/>
      <c r="D953" s="2"/>
      <c r="E953" s="2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2:43" ht="15" customHeight="1" x14ac:dyDescent="0.25">
      <c r="B954" s="2"/>
      <c r="C954" s="2"/>
      <c r="D954" s="2"/>
      <c r="E954" s="2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2:43" ht="15" customHeight="1" x14ac:dyDescent="0.25">
      <c r="B955" s="2"/>
      <c r="C955" s="2"/>
      <c r="D955" s="2"/>
      <c r="E955" s="2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2:43" ht="15" customHeight="1" x14ac:dyDescent="0.25">
      <c r="B956" s="2"/>
      <c r="C956" s="2"/>
      <c r="D956" s="2"/>
      <c r="E956" s="2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2:43" ht="15" customHeight="1" x14ac:dyDescent="0.25">
      <c r="B957" s="2"/>
      <c r="C957" s="2"/>
      <c r="D957" s="2"/>
      <c r="E957" s="2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2:43" ht="15" customHeight="1" x14ac:dyDescent="0.25">
      <c r="B958" s="2"/>
      <c r="C958" s="2"/>
      <c r="D958" s="2"/>
      <c r="E958" s="2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2:43" ht="15" customHeight="1" x14ac:dyDescent="0.25">
      <c r="B959" s="2"/>
      <c r="C959" s="2"/>
      <c r="D959" s="2"/>
      <c r="E959" s="2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2:43" ht="15" customHeight="1" x14ac:dyDescent="0.25">
      <c r="B960" s="2"/>
      <c r="C960" s="2"/>
      <c r="D960" s="2"/>
      <c r="E960" s="2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2:43" ht="15" customHeight="1" x14ac:dyDescent="0.25">
      <c r="B961" s="2"/>
      <c r="C961" s="2"/>
      <c r="D961" s="2"/>
      <c r="E961" s="2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2:43" ht="15" customHeight="1" x14ac:dyDescent="0.25">
      <c r="B962" s="2"/>
      <c r="C962" s="2"/>
      <c r="D962" s="2"/>
      <c r="E962" s="2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2:43" ht="15" customHeight="1" x14ac:dyDescent="0.25">
      <c r="B963" s="2"/>
      <c r="C963" s="2"/>
      <c r="D963" s="2"/>
      <c r="E963" s="2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2:43" ht="15" customHeight="1" x14ac:dyDescent="0.25">
      <c r="B964" s="2"/>
      <c r="C964" s="2"/>
      <c r="D964" s="2"/>
      <c r="E964" s="2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2:43" ht="15" customHeight="1" x14ac:dyDescent="0.25">
      <c r="B965" s="2"/>
      <c r="C965" s="2"/>
      <c r="D965" s="2"/>
      <c r="E965" s="2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2:43" ht="15" customHeight="1" x14ac:dyDescent="0.25">
      <c r="B966" s="2"/>
      <c r="C966" s="2"/>
      <c r="D966" s="2"/>
      <c r="E966" s="2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2:43" ht="15" customHeight="1" x14ac:dyDescent="0.25">
      <c r="B967" s="2"/>
      <c r="C967" s="2"/>
      <c r="D967" s="2"/>
      <c r="E967" s="2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2:43" ht="15" customHeight="1" x14ac:dyDescent="0.25">
      <c r="B968" s="2"/>
      <c r="C968" s="2"/>
      <c r="D968" s="2"/>
      <c r="E968" s="2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2:43" ht="15" customHeight="1" x14ac:dyDescent="0.25">
      <c r="B969" s="2"/>
      <c r="C969" s="2"/>
      <c r="D969" s="2"/>
      <c r="E969" s="2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2:43" ht="15" customHeight="1" x14ac:dyDescent="0.25">
      <c r="B970" s="2"/>
      <c r="C970" s="2"/>
      <c r="D970" s="2"/>
      <c r="E970" s="2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2:43" ht="15" customHeight="1" x14ac:dyDescent="0.25">
      <c r="B971" s="2"/>
      <c r="C971" s="2"/>
      <c r="D971" s="2"/>
      <c r="E971" s="2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2:43" ht="15" customHeight="1" x14ac:dyDescent="0.25">
      <c r="B972" s="2"/>
      <c r="C972" s="2"/>
      <c r="D972" s="2"/>
      <c r="E972" s="2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2:43" ht="15" customHeight="1" x14ac:dyDescent="0.25">
      <c r="B973" s="2"/>
      <c r="C973" s="2"/>
      <c r="D973" s="2"/>
      <c r="E973" s="2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2:43" ht="15" customHeight="1" x14ac:dyDescent="0.25">
      <c r="B974" s="2"/>
      <c r="C974" s="2"/>
      <c r="D974" s="2"/>
      <c r="E974" s="2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2:43" ht="15" customHeight="1" x14ac:dyDescent="0.25">
      <c r="B975" s="2"/>
      <c r="C975" s="2"/>
      <c r="D975" s="2"/>
      <c r="E975" s="2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2:43" ht="15" customHeight="1" x14ac:dyDescent="0.25">
      <c r="B976" s="2"/>
      <c r="C976" s="2"/>
      <c r="D976" s="2"/>
      <c r="E976" s="2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2:43" ht="15" customHeight="1" x14ac:dyDescent="0.25">
      <c r="B977" s="2"/>
      <c r="C977" s="2"/>
      <c r="D977" s="2"/>
      <c r="E977" s="2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2:43" ht="15" customHeight="1" x14ac:dyDescent="0.25">
      <c r="B978" s="2"/>
      <c r="C978" s="2"/>
      <c r="D978" s="2"/>
      <c r="E978" s="2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2:43" ht="15" customHeight="1" x14ac:dyDescent="0.25">
      <c r="B979" s="2"/>
      <c r="C979" s="2"/>
      <c r="D979" s="2"/>
      <c r="E979" s="2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2:43" ht="15" customHeight="1" x14ac:dyDescent="0.25">
      <c r="B980" s="2"/>
      <c r="C980" s="2"/>
      <c r="D980" s="2"/>
      <c r="E980" s="2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2:43" ht="15" customHeight="1" x14ac:dyDescent="0.25">
      <c r="B981" s="2"/>
      <c r="C981" s="2"/>
      <c r="D981" s="2"/>
      <c r="E981" s="2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2:43" ht="15" customHeight="1" x14ac:dyDescent="0.25">
      <c r="B982" s="2"/>
      <c r="C982" s="2"/>
      <c r="D982" s="2"/>
      <c r="E982" s="2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2:43" ht="15" customHeight="1" x14ac:dyDescent="0.25">
      <c r="B983" s="2"/>
      <c r="C983" s="2"/>
      <c r="D983" s="2"/>
      <c r="E983" s="2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2:43" ht="15" customHeight="1" x14ac:dyDescent="0.25">
      <c r="B984" s="2"/>
      <c r="C984" s="2"/>
      <c r="D984" s="2"/>
      <c r="E984" s="2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2:43" ht="15" customHeight="1" x14ac:dyDescent="0.25">
      <c r="B985" s="2"/>
      <c r="C985" s="2"/>
      <c r="D985" s="2"/>
      <c r="E985" s="2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2:43" ht="15" customHeight="1" x14ac:dyDescent="0.25">
      <c r="B986" s="2"/>
      <c r="C986" s="2"/>
      <c r="D986" s="2"/>
      <c r="E986" s="2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2:43" ht="15" customHeight="1" x14ac:dyDescent="0.25">
      <c r="B987" s="2"/>
      <c r="C987" s="2"/>
      <c r="D987" s="2"/>
      <c r="E987" s="2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2:43" ht="15" customHeight="1" x14ac:dyDescent="0.25">
      <c r="B988" s="2"/>
      <c r="C988" s="2"/>
      <c r="D988" s="2"/>
      <c r="E988" s="2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2:43" ht="15" customHeight="1" x14ac:dyDescent="0.25">
      <c r="B989" s="2"/>
      <c r="C989" s="2"/>
      <c r="D989" s="2"/>
      <c r="E989" s="2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2:43" ht="15" customHeight="1" x14ac:dyDescent="0.25">
      <c r="B990" s="2"/>
      <c r="C990" s="2"/>
      <c r="D990" s="2"/>
      <c r="E990" s="2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2:43" ht="15" customHeight="1" x14ac:dyDescent="0.25">
      <c r="B991" s="2"/>
      <c r="C991" s="2"/>
      <c r="D991" s="2"/>
      <c r="E991" s="2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2:43" ht="15" customHeight="1" x14ac:dyDescent="0.25">
      <c r="B992" s="2"/>
      <c r="C992" s="2"/>
      <c r="D992" s="2"/>
      <c r="E992" s="2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2:43" ht="15" customHeight="1" x14ac:dyDescent="0.25">
      <c r="B993" s="2"/>
      <c r="C993" s="2"/>
      <c r="D993" s="2"/>
      <c r="E993" s="2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2:43" ht="15" customHeight="1" x14ac:dyDescent="0.25">
      <c r="B994" s="2"/>
      <c r="C994" s="2"/>
      <c r="D994" s="2"/>
      <c r="E994" s="2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2:43" ht="15" customHeight="1" x14ac:dyDescent="0.25">
      <c r="B995" s="2"/>
      <c r="C995" s="2"/>
      <c r="D995" s="2"/>
      <c r="E995" s="2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2:43" ht="15" customHeight="1" x14ac:dyDescent="0.25">
      <c r="B996" s="2"/>
      <c r="C996" s="2"/>
      <c r="D996" s="2"/>
      <c r="E996" s="2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2:43" ht="15" customHeight="1" x14ac:dyDescent="0.25">
      <c r="B997" s="2"/>
      <c r="C997" s="2"/>
      <c r="D997" s="2"/>
      <c r="E997" s="2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2:43" ht="15" customHeight="1" x14ac:dyDescent="0.25">
      <c r="B998" s="2"/>
      <c r="C998" s="2"/>
      <c r="D998" s="2"/>
      <c r="E998" s="2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2:43" ht="15" customHeight="1" x14ac:dyDescent="0.25">
      <c r="B999" s="2"/>
      <c r="C999" s="2"/>
      <c r="D999" s="2"/>
      <c r="E999" s="2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2:43" ht="15" customHeight="1" x14ac:dyDescent="0.25">
      <c r="B1000" s="2"/>
      <c r="C1000" s="2"/>
      <c r="D1000" s="2"/>
      <c r="E1000" s="2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2:43" ht="15" customHeight="1" x14ac:dyDescent="0.25">
      <c r="B1001" s="2"/>
      <c r="C1001" s="2"/>
      <c r="D1001" s="2"/>
      <c r="E1001" s="2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2:43" ht="15" customHeight="1" x14ac:dyDescent="0.25">
      <c r="B1002" s="2"/>
      <c r="C1002" s="2"/>
      <c r="D1002" s="2"/>
      <c r="E1002" s="2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2:43" ht="15" customHeight="1" x14ac:dyDescent="0.25">
      <c r="B1003" s="2"/>
      <c r="C1003" s="2"/>
      <c r="D1003" s="2"/>
      <c r="E1003" s="2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2:43" ht="15" customHeight="1" x14ac:dyDescent="0.25">
      <c r="B1004" s="2"/>
      <c r="C1004" s="2"/>
      <c r="D1004" s="2"/>
      <c r="E1004" s="26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2:43" ht="15" customHeight="1" x14ac:dyDescent="0.25">
      <c r="B1005" s="2"/>
      <c r="C1005" s="2"/>
      <c r="D1005" s="2"/>
      <c r="E1005" s="26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2:43" ht="15" customHeight="1" x14ac:dyDescent="0.25">
      <c r="B1006" s="2"/>
      <c r="C1006" s="2"/>
      <c r="D1006" s="2"/>
      <c r="E1006" s="26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2:43" ht="15" customHeight="1" x14ac:dyDescent="0.25">
      <c r="B1007" s="2"/>
      <c r="C1007" s="2"/>
      <c r="D1007" s="2"/>
      <c r="E1007" s="26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2:43" ht="15" customHeight="1" x14ac:dyDescent="0.25">
      <c r="B1008" s="2"/>
      <c r="C1008" s="2"/>
      <c r="D1008" s="2"/>
      <c r="E1008" s="26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2:43" ht="15" customHeight="1" x14ac:dyDescent="0.25">
      <c r="B1009" s="2"/>
      <c r="C1009" s="2"/>
      <c r="D1009" s="2"/>
      <c r="E1009" s="26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2:43" ht="15" customHeight="1" x14ac:dyDescent="0.25">
      <c r="B1010" s="2"/>
      <c r="C1010" s="2"/>
      <c r="D1010" s="2"/>
      <c r="E1010" s="26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2:43" ht="15" customHeight="1" x14ac:dyDescent="0.25">
      <c r="B1011" s="2"/>
      <c r="C1011" s="2"/>
      <c r="D1011" s="2"/>
      <c r="E1011" s="26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2:43" ht="15" customHeight="1" x14ac:dyDescent="0.25">
      <c r="B1012" s="2"/>
      <c r="C1012" s="2"/>
      <c r="D1012" s="2"/>
      <c r="E1012" s="26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2:43" ht="15" customHeight="1" x14ac:dyDescent="0.25">
      <c r="B1013" s="2"/>
      <c r="C1013" s="2"/>
      <c r="D1013" s="2"/>
      <c r="E1013" s="26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2:43" ht="15" customHeight="1" x14ac:dyDescent="0.25">
      <c r="B1014" s="2"/>
      <c r="C1014" s="2"/>
      <c r="D1014" s="2"/>
      <c r="E1014" s="26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2:43" ht="15" customHeight="1" x14ac:dyDescent="0.25">
      <c r="B1015" s="2"/>
      <c r="C1015" s="2"/>
      <c r="D1015" s="2"/>
      <c r="E1015" s="26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2:43" ht="15" customHeight="1" x14ac:dyDescent="0.25">
      <c r="B1016" s="2"/>
      <c r="C1016" s="2"/>
      <c r="D1016" s="2"/>
      <c r="E1016" s="26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2:43" ht="15" customHeight="1" x14ac:dyDescent="0.25">
      <c r="B1017" s="2"/>
      <c r="C1017" s="2"/>
      <c r="D1017" s="2"/>
      <c r="E1017" s="26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2:43" ht="15" customHeight="1" x14ac:dyDescent="0.25">
      <c r="B1018" s="2"/>
      <c r="C1018" s="2"/>
      <c r="D1018" s="2"/>
      <c r="E1018" s="26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2:43" ht="15" customHeight="1" x14ac:dyDescent="0.25">
      <c r="B1019" s="2"/>
      <c r="C1019" s="2"/>
      <c r="D1019" s="2"/>
      <c r="E1019" s="26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2:43" ht="15" customHeight="1" x14ac:dyDescent="0.25">
      <c r="B1020" s="2"/>
      <c r="C1020" s="2"/>
      <c r="D1020" s="2"/>
      <c r="E1020" s="26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2:43" ht="15" customHeight="1" x14ac:dyDescent="0.25">
      <c r="B1021" s="2"/>
      <c r="C1021" s="2"/>
      <c r="D1021" s="2"/>
      <c r="E1021" s="26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2:43" ht="15" customHeight="1" x14ac:dyDescent="0.25">
      <c r="B1022" s="2"/>
      <c r="C1022" s="2"/>
      <c r="D1022" s="2"/>
      <c r="E1022" s="26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2:43" ht="15" customHeight="1" x14ac:dyDescent="0.25">
      <c r="B1023" s="2"/>
      <c r="C1023" s="2"/>
      <c r="D1023" s="1"/>
      <c r="E1023" s="25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2:43" ht="15" customHeight="1" x14ac:dyDescent="0.25">
      <c r="B1024" s="2"/>
      <c r="C1024" s="2"/>
      <c r="D1024" s="1"/>
      <c r="E1024" s="25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2:43" ht="15" customHeight="1" x14ac:dyDescent="0.25">
      <c r="B1025" s="2"/>
      <c r="C1025" s="2"/>
      <c r="D1025" s="1"/>
      <c r="E1025" s="25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2:43" ht="15" customHeight="1" x14ac:dyDescent="0.25">
      <c r="B1026" s="2"/>
      <c r="C1026" s="2"/>
      <c r="D1026" s="1"/>
      <c r="E1026" s="25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2:43" ht="15" customHeight="1" x14ac:dyDescent="0.25">
      <c r="B1027" s="2"/>
      <c r="C1027" s="2"/>
      <c r="D1027" s="1"/>
      <c r="E1027" s="25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2:43" ht="15" customHeight="1" x14ac:dyDescent="0.25">
      <c r="B1028" s="2"/>
      <c r="C1028" s="2"/>
      <c r="D1028" s="1"/>
      <c r="E1028" s="25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2:43" ht="15" customHeight="1" x14ac:dyDescent="0.25">
      <c r="B1029" s="2"/>
      <c r="C1029" s="2"/>
      <c r="D1029" s="1"/>
      <c r="E1029" s="25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2:43" ht="15" customHeight="1" x14ac:dyDescent="0.25">
      <c r="B1030" s="2"/>
      <c r="C1030" s="2"/>
      <c r="D1030" s="1"/>
      <c r="E1030" s="25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2:43" ht="15" customHeight="1" x14ac:dyDescent="0.25">
      <c r="B1031" s="2"/>
      <c r="C1031" s="2"/>
      <c r="D1031" s="1"/>
      <c r="E1031" s="25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2:43" ht="15" customHeight="1" x14ac:dyDescent="0.25">
      <c r="B1032" s="2"/>
      <c r="C1032" s="2"/>
      <c r="D1032" s="1"/>
      <c r="E1032" s="25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2:43" ht="15" customHeight="1" x14ac:dyDescent="0.25">
      <c r="B1033" s="2"/>
      <c r="C1033" s="2"/>
      <c r="D1033" s="1"/>
      <c r="E1033" s="25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2:43" ht="15" customHeight="1" x14ac:dyDescent="0.25">
      <c r="B1034" s="2"/>
      <c r="C1034" s="2"/>
      <c r="D1034" s="1"/>
      <c r="E1034" s="25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2:43" ht="15" customHeight="1" x14ac:dyDescent="0.25">
      <c r="B1035" s="2"/>
      <c r="C1035" s="2"/>
      <c r="D1035" s="1"/>
      <c r="E1035" s="25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2:43" ht="15" customHeight="1" x14ac:dyDescent="0.25">
      <c r="B1036" s="2"/>
      <c r="C1036" s="2"/>
      <c r="D1036" s="1"/>
      <c r="E1036" s="25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2:43" ht="15" customHeight="1" x14ac:dyDescent="0.25">
      <c r="B1037" s="2"/>
      <c r="C1037" s="2"/>
      <c r="D1037" s="1"/>
      <c r="E1037" s="25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2:43" ht="15" customHeight="1" x14ac:dyDescent="0.25">
      <c r="B1038" s="2"/>
      <c r="C1038" s="2"/>
      <c r="D1038" s="1"/>
      <c r="E1038" s="25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2:43" ht="15" customHeight="1" x14ac:dyDescent="0.25">
      <c r="B1039" s="2"/>
      <c r="C1039" s="2"/>
      <c r="D1039" s="1"/>
      <c r="E1039" s="25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2:43" ht="15" customHeight="1" x14ac:dyDescent="0.25">
      <c r="B1040" s="2"/>
      <c r="C1040" s="2"/>
      <c r="D1040" s="1"/>
      <c r="E1040" s="25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2:43" ht="15" customHeight="1" x14ac:dyDescent="0.25">
      <c r="B1041" s="2"/>
      <c r="C1041" s="2"/>
      <c r="D1041" s="1"/>
      <c r="E1041" s="25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2:43" ht="15" customHeight="1" x14ac:dyDescent="0.25">
      <c r="B1042" s="2"/>
      <c r="C1042" s="2"/>
      <c r="D1042" s="1"/>
      <c r="E1042" s="25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2:43" ht="15" customHeight="1" x14ac:dyDescent="0.25">
      <c r="B1043" s="2"/>
      <c r="C1043" s="2"/>
      <c r="D1043" s="1"/>
      <c r="E1043" s="25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2:43" ht="15" customHeight="1" x14ac:dyDescent="0.25">
      <c r="B1044" s="2"/>
      <c r="C1044" s="2"/>
      <c r="D1044" s="1"/>
      <c r="E1044" s="25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2:43" ht="15" customHeight="1" x14ac:dyDescent="0.25">
      <c r="B1045" s="2"/>
      <c r="C1045" s="2"/>
      <c r="D1045" s="1"/>
      <c r="E1045" s="25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2:43" ht="15" customHeight="1" x14ac:dyDescent="0.25">
      <c r="B1046" s="2"/>
      <c r="C1046" s="2"/>
      <c r="D1046" s="1"/>
      <c r="E1046" s="25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2:43" ht="15" customHeight="1" x14ac:dyDescent="0.25">
      <c r="B1047" s="2"/>
      <c r="C1047" s="2"/>
      <c r="D1047" s="1"/>
      <c r="E1047" s="25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2:43" ht="15" customHeight="1" x14ac:dyDescent="0.25">
      <c r="B1048" s="2"/>
      <c r="C1048" s="2"/>
      <c r="D1048" s="1"/>
      <c r="E1048" s="25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2:43" ht="15" customHeight="1" x14ac:dyDescent="0.25">
      <c r="B1049" s="2"/>
      <c r="C1049" s="2"/>
      <c r="D1049" s="1"/>
      <c r="E1049" s="25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2:43" ht="15" customHeight="1" x14ac:dyDescent="0.25">
      <c r="B1050" s="2"/>
      <c r="C1050" s="2"/>
      <c r="D1050" s="1"/>
      <c r="E1050" s="25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2:43" ht="15" customHeight="1" x14ac:dyDescent="0.25">
      <c r="B1051" s="2"/>
      <c r="C1051" s="2"/>
      <c r="D1051" s="1"/>
      <c r="E1051" s="25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2:43" ht="15" customHeight="1" x14ac:dyDescent="0.25">
      <c r="B1052" s="2"/>
      <c r="C1052" s="2"/>
      <c r="D1052" s="1"/>
      <c r="E1052" s="25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2:43" ht="15" customHeight="1" x14ac:dyDescent="0.25">
      <c r="B1053" s="2"/>
      <c r="C1053" s="2"/>
      <c r="D1053" s="1"/>
      <c r="E1053" s="25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2:43" ht="15" customHeight="1" x14ac:dyDescent="0.25">
      <c r="B1054" s="2"/>
      <c r="C1054" s="2"/>
      <c r="D1054" s="1"/>
      <c r="E1054" s="25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2:43" ht="15" customHeight="1" x14ac:dyDescent="0.25">
      <c r="B1055" s="2"/>
      <c r="C1055" s="2"/>
      <c r="D1055" s="1"/>
      <c r="E1055" s="25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2:43" ht="15" customHeight="1" x14ac:dyDescent="0.25">
      <c r="B1056" s="2"/>
      <c r="C1056" s="2"/>
      <c r="D1056" s="1"/>
      <c r="E1056" s="25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2:43" ht="15" customHeight="1" x14ac:dyDescent="0.25">
      <c r="B1057" s="2"/>
      <c r="C1057" s="2"/>
      <c r="D1057" s="1"/>
      <c r="E1057" s="25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2:43" ht="15" customHeight="1" x14ac:dyDescent="0.25">
      <c r="B1058" s="2"/>
      <c r="C1058" s="2"/>
      <c r="D1058" s="1"/>
      <c r="E1058" s="25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2:43" ht="15" customHeight="1" x14ac:dyDescent="0.25">
      <c r="B1059" s="2"/>
      <c r="C1059" s="2"/>
      <c r="D1059" s="1"/>
      <c r="E1059" s="25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2:43" ht="15" customHeight="1" x14ac:dyDescent="0.25">
      <c r="B1060" s="2"/>
      <c r="C1060" s="2"/>
      <c r="D1060" s="1"/>
      <c r="E1060" s="25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2:43" ht="15" customHeight="1" x14ac:dyDescent="0.25">
      <c r="B1061" s="2"/>
      <c r="C1061" s="2"/>
      <c r="D1061" s="1"/>
      <c r="E1061" s="25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2:43" ht="15" customHeight="1" x14ac:dyDescent="0.25">
      <c r="B1062" s="2"/>
      <c r="C1062" s="2"/>
      <c r="D1062" s="1"/>
      <c r="E1062" s="25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2:43" ht="15" customHeight="1" x14ac:dyDescent="0.25">
      <c r="B1063" s="2"/>
      <c r="C1063" s="2"/>
      <c r="D1063" s="1"/>
      <c r="E1063" s="25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2:43" ht="15" customHeight="1" x14ac:dyDescent="0.25">
      <c r="B1064" s="2"/>
      <c r="C1064" s="2"/>
      <c r="D1064" s="1"/>
      <c r="E1064" s="25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2:43" ht="15" customHeight="1" x14ac:dyDescent="0.25">
      <c r="B1065" s="2"/>
      <c r="C1065" s="2"/>
      <c r="D1065" s="1"/>
      <c r="E1065" s="25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2:43" ht="15" customHeight="1" x14ac:dyDescent="0.25">
      <c r="B1066" s="2"/>
      <c r="C1066" s="2"/>
      <c r="D1066" s="1"/>
      <c r="E1066" s="25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2:43" ht="15" customHeight="1" x14ac:dyDescent="0.25">
      <c r="B1067" s="2"/>
      <c r="C1067" s="2"/>
      <c r="D1067" s="1"/>
      <c r="E1067" s="25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2:43" ht="15" customHeight="1" x14ac:dyDescent="0.25">
      <c r="B1068" s="2"/>
      <c r="C1068" s="2"/>
      <c r="D1068" s="1"/>
      <c r="E1068" s="25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2:43" ht="15" customHeight="1" x14ac:dyDescent="0.25">
      <c r="B1069" s="2"/>
      <c r="C1069" s="2"/>
      <c r="D1069" s="1"/>
      <c r="E1069" s="25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2:43" ht="15" customHeight="1" x14ac:dyDescent="0.25">
      <c r="B1070" s="2"/>
      <c r="C1070" s="2"/>
      <c r="D1070" s="1"/>
      <c r="E1070" s="25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2:43" ht="15" customHeight="1" x14ac:dyDescent="0.25">
      <c r="B1071" s="2"/>
      <c r="C1071" s="2"/>
      <c r="D1071" s="1"/>
      <c r="E1071" s="25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2:43" ht="15" customHeight="1" x14ac:dyDescent="0.25">
      <c r="B1072" s="2"/>
      <c r="C1072" s="2"/>
      <c r="D1072" s="1"/>
      <c r="E1072" s="25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2:43" ht="15" customHeight="1" x14ac:dyDescent="0.25">
      <c r="B1073" s="2"/>
      <c r="C1073" s="2"/>
      <c r="D1073" s="1"/>
      <c r="E1073" s="25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2:43" ht="15" customHeight="1" x14ac:dyDescent="0.25">
      <c r="B1074" s="2"/>
      <c r="C1074" s="2"/>
      <c r="D1074" s="1"/>
      <c r="E1074" s="25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2:43" ht="15" customHeight="1" x14ac:dyDescent="0.25">
      <c r="B1075" s="2"/>
      <c r="C1075" s="2"/>
      <c r="D1075" s="1"/>
      <c r="E1075" s="25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2:43" ht="15" customHeight="1" x14ac:dyDescent="0.25">
      <c r="B1076" s="2"/>
      <c r="C1076" s="2"/>
      <c r="D1076" s="1"/>
      <c r="E1076" s="25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2:43" ht="15" customHeight="1" x14ac:dyDescent="0.25">
      <c r="B1077" s="2"/>
      <c r="C1077" s="2"/>
      <c r="D1077" s="1"/>
      <c r="E1077" s="25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2:43" ht="15" customHeight="1" x14ac:dyDescent="0.25">
      <c r="B1078" s="2"/>
      <c r="C1078" s="2"/>
      <c r="D1078" s="1"/>
      <c r="E1078" s="25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2:43" ht="15" customHeight="1" x14ac:dyDescent="0.25">
      <c r="B1079" s="2"/>
      <c r="C1079" s="2"/>
      <c r="D1079" s="1"/>
      <c r="E1079" s="25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2:43" ht="15" customHeight="1" x14ac:dyDescent="0.25">
      <c r="B1080" s="2"/>
      <c r="C1080" s="2"/>
      <c r="D1080" s="1"/>
      <c r="E1080" s="25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2:43" ht="15" customHeight="1" x14ac:dyDescent="0.25">
      <c r="B1081" s="2"/>
      <c r="C1081" s="2"/>
      <c r="D1081" s="1"/>
      <c r="E1081" s="25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2:43" ht="15" customHeight="1" x14ac:dyDescent="0.25">
      <c r="B1082" s="2"/>
      <c r="C1082" s="2"/>
      <c r="D1082" s="1"/>
      <c r="E1082" s="25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2:43" ht="15" customHeight="1" x14ac:dyDescent="0.25">
      <c r="B1083" s="2"/>
      <c r="C1083" s="2"/>
      <c r="D1083" s="1"/>
      <c r="E1083" s="25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2:43" ht="15" customHeight="1" x14ac:dyDescent="0.25">
      <c r="B1084" s="2"/>
      <c r="C1084" s="2"/>
      <c r="D1084" s="1"/>
      <c r="E1084" s="25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2:43" ht="15" customHeight="1" x14ac:dyDescent="0.25">
      <c r="B1085" s="2"/>
      <c r="C1085" s="2"/>
      <c r="D1085" s="1"/>
      <c r="E1085" s="25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2:43" ht="15" customHeight="1" x14ac:dyDescent="0.25">
      <c r="B1086" s="2"/>
      <c r="C1086" s="2"/>
      <c r="D1086" s="1"/>
      <c r="E1086" s="25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2:43" ht="15" customHeight="1" x14ac:dyDescent="0.25">
      <c r="B1087" s="2"/>
      <c r="C1087" s="2"/>
      <c r="D1087" s="1"/>
      <c r="E1087" s="25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2:43" ht="15" customHeight="1" x14ac:dyDescent="0.25">
      <c r="B1088" s="2"/>
      <c r="C1088" s="2"/>
      <c r="D1088" s="1"/>
      <c r="E1088" s="25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2:43" ht="15" customHeight="1" x14ac:dyDescent="0.25">
      <c r="B1089" s="2"/>
      <c r="C1089" s="2"/>
      <c r="D1089" s="1"/>
      <c r="E1089" s="25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2:43" ht="15" customHeight="1" x14ac:dyDescent="0.25">
      <c r="B1090" s="2"/>
      <c r="C1090" s="2"/>
      <c r="D1090" s="1"/>
      <c r="E1090" s="25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2:43" ht="15" customHeight="1" x14ac:dyDescent="0.25">
      <c r="B1091" s="2"/>
      <c r="C1091" s="2"/>
      <c r="D1091" s="1"/>
      <c r="E1091" s="25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2:43" ht="15" customHeight="1" x14ac:dyDescent="0.25">
      <c r="B1092" s="2"/>
      <c r="C1092" s="2"/>
      <c r="D1092" s="1"/>
      <c r="E1092" s="25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2:43" ht="15" customHeight="1" x14ac:dyDescent="0.25">
      <c r="B1093" s="2"/>
      <c r="C1093" s="2"/>
      <c r="D1093" s="1"/>
      <c r="E1093" s="25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2:43" ht="15" customHeight="1" x14ac:dyDescent="0.25">
      <c r="B1094" s="2"/>
      <c r="C1094" s="2"/>
      <c r="D1094" s="1"/>
      <c r="E1094" s="25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2:43" ht="15" customHeight="1" x14ac:dyDescent="0.25">
      <c r="B1095" s="2"/>
      <c r="C1095" s="2"/>
      <c r="D1095" s="1"/>
      <c r="E1095" s="25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2:43" ht="15" customHeight="1" x14ac:dyDescent="0.25">
      <c r="B1096" s="2"/>
      <c r="C1096" s="2"/>
      <c r="D1096" s="1"/>
      <c r="E1096" s="25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2:43" ht="15" customHeight="1" x14ac:dyDescent="0.25">
      <c r="B1097" s="2"/>
      <c r="C1097" s="2"/>
      <c r="D1097" s="1"/>
      <c r="E1097" s="25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2:43" ht="15" customHeight="1" x14ac:dyDescent="0.25">
      <c r="B1098" s="2"/>
      <c r="C1098" s="2"/>
      <c r="D1098" s="1"/>
      <c r="E1098" s="25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2:43" ht="15" customHeight="1" x14ac:dyDescent="0.25">
      <c r="B1099" s="2"/>
      <c r="C1099" s="2"/>
      <c r="D1099" s="1"/>
      <c r="E1099" s="25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2:43" ht="15" customHeight="1" x14ac:dyDescent="0.25">
      <c r="B1100" s="2"/>
      <c r="C1100" s="2"/>
      <c r="D1100" s="1"/>
      <c r="E1100" s="25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2:43" ht="15" customHeight="1" x14ac:dyDescent="0.25">
      <c r="B1101" s="2"/>
      <c r="C1101" s="2"/>
      <c r="D1101" s="1"/>
      <c r="E1101" s="25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2:43" ht="15" customHeight="1" x14ac:dyDescent="0.25">
      <c r="B1102" s="2"/>
      <c r="C1102" s="2"/>
      <c r="D1102" s="1"/>
      <c r="E1102" s="25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2:43" ht="15" customHeight="1" x14ac:dyDescent="0.25">
      <c r="B1103" s="2"/>
      <c r="C1103" s="2"/>
      <c r="D1103" s="1"/>
      <c r="E1103" s="25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2:43" ht="15" customHeight="1" x14ac:dyDescent="0.25">
      <c r="B1104" s="2"/>
      <c r="C1104" s="2"/>
      <c r="D1104" s="1"/>
      <c r="E1104" s="25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2:43" ht="15" customHeight="1" x14ac:dyDescent="0.25">
      <c r="B1105" s="2"/>
      <c r="C1105" s="2"/>
      <c r="D1105" s="1"/>
      <c r="E1105" s="25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2:43" ht="15" customHeight="1" x14ac:dyDescent="0.25">
      <c r="B1106" s="2"/>
      <c r="C1106" s="2"/>
      <c r="D1106" s="1"/>
      <c r="E1106" s="25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2:43" ht="15" customHeight="1" x14ac:dyDescent="0.25">
      <c r="B1107" s="2"/>
      <c r="C1107" s="2"/>
      <c r="D1107" s="1"/>
      <c r="E1107" s="25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2:43" ht="15" customHeight="1" x14ac:dyDescent="0.25">
      <c r="B1108" s="2"/>
      <c r="C1108" s="2"/>
      <c r="D1108" s="1"/>
      <c r="E1108" s="25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2:43" ht="15" customHeight="1" x14ac:dyDescent="0.25">
      <c r="B1109" s="2"/>
      <c r="C1109" s="2"/>
      <c r="D1109" s="1"/>
      <c r="E1109" s="25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2:43" ht="15" customHeight="1" x14ac:dyDescent="0.25">
      <c r="B1110" s="2"/>
      <c r="C1110" s="2"/>
      <c r="D1110" s="1"/>
      <c r="E1110" s="25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2:43" ht="15" customHeight="1" x14ac:dyDescent="0.25">
      <c r="B1111" s="2"/>
      <c r="C1111" s="2"/>
      <c r="D1111" s="1"/>
      <c r="E1111" s="25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2:43" ht="15" customHeight="1" x14ac:dyDescent="0.25">
      <c r="B1112" s="2"/>
      <c r="C1112" s="2"/>
      <c r="D1112" s="1"/>
      <c r="E1112" s="25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2:43" ht="15" customHeight="1" x14ac:dyDescent="0.25">
      <c r="B1113" s="2"/>
      <c r="C1113" s="2"/>
      <c r="D1113" s="1"/>
      <c r="E1113" s="25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2:43" ht="15" customHeight="1" x14ac:dyDescent="0.25">
      <c r="B1114" s="2"/>
      <c r="C1114" s="2"/>
      <c r="D1114" s="1"/>
      <c r="E1114" s="25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2:43" ht="15" customHeight="1" x14ac:dyDescent="0.25">
      <c r="B1115" s="2"/>
      <c r="C1115" s="2"/>
      <c r="D1115" s="1"/>
      <c r="E1115" s="25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2:43" ht="15" customHeight="1" x14ac:dyDescent="0.25">
      <c r="B1116" s="1"/>
      <c r="C1116" s="1"/>
      <c r="D1116" s="1"/>
      <c r="E1116" s="25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2:43" ht="15" customHeight="1" x14ac:dyDescent="0.25">
      <c r="B1117" s="1"/>
      <c r="C1117" s="1"/>
      <c r="D1117" s="1"/>
      <c r="E1117" s="25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2:43" ht="15" customHeight="1" x14ac:dyDescent="0.25">
      <c r="B1118" s="1"/>
      <c r="C1118" s="1"/>
      <c r="D1118" s="1"/>
      <c r="E1118" s="25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2:43" ht="15" customHeight="1" x14ac:dyDescent="0.25">
      <c r="B1119" s="1"/>
      <c r="C1119" s="1"/>
      <c r="D1119" s="1"/>
      <c r="E1119" s="25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2:43" ht="15" customHeight="1" x14ac:dyDescent="0.25">
      <c r="B1120" s="1"/>
      <c r="C1120" s="1"/>
      <c r="D1120" s="1"/>
      <c r="E1120" s="25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2:43" ht="15" customHeight="1" x14ac:dyDescent="0.25">
      <c r="B1121" s="1"/>
      <c r="C1121" s="1"/>
      <c r="D1121" s="1"/>
      <c r="E1121" s="25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2:43" ht="15" customHeight="1" x14ac:dyDescent="0.25">
      <c r="B1122" s="1"/>
      <c r="C1122" s="1"/>
      <c r="D1122" s="1"/>
      <c r="E1122" s="25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2:43" ht="15" customHeight="1" x14ac:dyDescent="0.25">
      <c r="B1123" s="1"/>
      <c r="C1123" s="1"/>
      <c r="D1123" s="1"/>
      <c r="E1123" s="25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2:43" ht="15" customHeight="1" x14ac:dyDescent="0.25">
      <c r="B1124" s="1"/>
      <c r="C1124" s="1"/>
      <c r="D1124" s="1"/>
      <c r="E1124" s="25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2:43" ht="15" customHeight="1" x14ac:dyDescent="0.25">
      <c r="B1125" s="1"/>
      <c r="C1125" s="1"/>
      <c r="D1125" s="1"/>
      <c r="E1125" s="25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2:43" ht="15" customHeight="1" x14ac:dyDescent="0.25">
      <c r="B1126" s="1"/>
      <c r="C1126" s="1"/>
      <c r="D1126" s="1"/>
      <c r="E1126" s="25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2:43" ht="15" customHeight="1" x14ac:dyDescent="0.25">
      <c r="B1127" s="1"/>
      <c r="C1127" s="1"/>
      <c r="D1127" s="1"/>
      <c r="E1127" s="25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2:43" ht="15" customHeight="1" x14ac:dyDescent="0.25">
      <c r="B1128" s="1"/>
      <c r="C1128" s="1"/>
      <c r="D1128" s="1"/>
      <c r="E1128" s="25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2:43" ht="15" customHeight="1" x14ac:dyDescent="0.25">
      <c r="B1129" s="1"/>
      <c r="C1129" s="1"/>
      <c r="D1129" s="1"/>
      <c r="E1129" s="25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2:43" ht="15" customHeight="1" x14ac:dyDescent="0.25">
      <c r="B1130" s="1"/>
      <c r="C1130" s="1"/>
      <c r="D1130" s="1"/>
      <c r="E1130" s="25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2:43" ht="15" customHeight="1" x14ac:dyDescent="0.25">
      <c r="B1131" s="1"/>
      <c r="C1131" s="1"/>
      <c r="D1131" s="1"/>
      <c r="E1131" s="25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2:43" ht="15" customHeight="1" x14ac:dyDescent="0.25">
      <c r="B1132" s="1"/>
      <c r="C1132" s="1"/>
      <c r="D1132" s="1"/>
      <c r="E1132" s="25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2:43" ht="15" customHeight="1" x14ac:dyDescent="0.25">
      <c r="B1133" s="1"/>
      <c r="C1133" s="1"/>
      <c r="D1133" s="1"/>
      <c r="E1133" s="25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2:43" ht="15" customHeight="1" x14ac:dyDescent="0.25">
      <c r="B1134" s="1"/>
      <c r="C1134" s="1"/>
      <c r="D1134" s="1"/>
      <c r="E1134" s="25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2:43" ht="15" customHeight="1" x14ac:dyDescent="0.25">
      <c r="B1135" s="1"/>
      <c r="C1135" s="1"/>
      <c r="D1135" s="1"/>
      <c r="E1135" s="25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2:43" ht="15" customHeight="1" x14ac:dyDescent="0.25">
      <c r="B1136" s="1"/>
      <c r="C1136" s="1"/>
      <c r="D1136" s="1"/>
      <c r="E1136" s="25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2:43" ht="15" customHeight="1" x14ac:dyDescent="0.25">
      <c r="B1137" s="1"/>
      <c r="C1137" s="1"/>
      <c r="D1137" s="1"/>
      <c r="E1137" s="25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2:43" ht="15" customHeight="1" x14ac:dyDescent="0.25">
      <c r="B1138" s="1"/>
      <c r="C1138" s="1"/>
      <c r="D1138" s="1"/>
      <c r="E1138" s="25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2:43" ht="15" customHeight="1" x14ac:dyDescent="0.25">
      <c r="B1139" s="1"/>
      <c r="C1139" s="1"/>
      <c r="D1139" s="1"/>
      <c r="E1139" s="25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2:43" ht="15" customHeight="1" x14ac:dyDescent="0.25">
      <c r="B1140" s="1"/>
      <c r="C1140" s="1"/>
      <c r="D1140" s="1"/>
      <c r="E1140" s="25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2:43" ht="15" customHeight="1" x14ac:dyDescent="0.25">
      <c r="B1141" s="1"/>
      <c r="C1141" s="1"/>
      <c r="D1141" s="1"/>
      <c r="E1141" s="25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2:43" ht="15" customHeight="1" x14ac:dyDescent="0.25">
      <c r="B1142" s="1"/>
      <c r="C1142" s="1"/>
      <c r="D1142" s="1"/>
      <c r="E1142" s="25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2:43" ht="15" customHeight="1" x14ac:dyDescent="0.25">
      <c r="B1143" s="1"/>
      <c r="C1143" s="1"/>
      <c r="D1143" s="1"/>
      <c r="E1143" s="25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2:43" ht="15" customHeight="1" x14ac:dyDescent="0.25">
      <c r="B1144" s="1"/>
      <c r="C1144" s="1"/>
      <c r="D1144" s="1"/>
      <c r="E1144" s="25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2:43" ht="15" customHeight="1" x14ac:dyDescent="0.25">
      <c r="B1145" s="1"/>
      <c r="C1145" s="1"/>
      <c r="D1145" s="1"/>
      <c r="E1145" s="25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2:43" ht="15" customHeight="1" x14ac:dyDescent="0.25">
      <c r="B1146" s="1"/>
      <c r="C1146" s="1"/>
      <c r="D1146" s="1"/>
      <c r="E1146" s="25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2:43" ht="15" customHeight="1" x14ac:dyDescent="0.25">
      <c r="B1147" s="1"/>
      <c r="C1147" s="1"/>
      <c r="D1147" s="1"/>
      <c r="E1147" s="25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2:43" ht="15" customHeight="1" x14ac:dyDescent="0.25">
      <c r="B1148" s="1"/>
      <c r="C1148" s="1"/>
      <c r="D1148" s="1"/>
      <c r="E1148" s="25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2:43" ht="15" customHeight="1" x14ac:dyDescent="0.25">
      <c r="B1149" s="1"/>
      <c r="C1149" s="1"/>
      <c r="D1149" s="1"/>
      <c r="E1149" s="25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2:43" ht="15" customHeight="1" x14ac:dyDescent="0.25">
      <c r="B1150" s="1"/>
      <c r="C1150" s="1"/>
      <c r="D1150" s="1"/>
      <c r="E1150" s="25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2:43" ht="15" customHeight="1" x14ac:dyDescent="0.25">
      <c r="B1151" s="1"/>
      <c r="C1151" s="1"/>
      <c r="D1151" s="1"/>
      <c r="E1151" s="25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2:43" ht="15" customHeight="1" x14ac:dyDescent="0.25">
      <c r="B1152" s="1"/>
      <c r="C1152" s="1"/>
      <c r="D1152" s="1"/>
      <c r="E1152" s="25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2:43" ht="15" customHeight="1" x14ac:dyDescent="0.25">
      <c r="B1153" s="1"/>
      <c r="C1153" s="1"/>
      <c r="D1153" s="1"/>
      <c r="E1153" s="25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2:43" ht="15" customHeight="1" x14ac:dyDescent="0.25">
      <c r="B1154" s="1"/>
      <c r="C1154" s="1"/>
      <c r="D1154" s="1"/>
      <c r="E1154" s="25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2:43" ht="15" customHeight="1" x14ac:dyDescent="0.25">
      <c r="B1155" s="1"/>
      <c r="C1155" s="1"/>
      <c r="D1155" s="1"/>
      <c r="E1155" s="25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2:43" ht="15" customHeight="1" x14ac:dyDescent="0.25">
      <c r="B1156" s="1"/>
      <c r="C1156" s="1"/>
      <c r="D1156" s="1"/>
      <c r="E1156" s="25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2:43" ht="15" customHeight="1" x14ac:dyDescent="0.25">
      <c r="B1157" s="1"/>
      <c r="C1157" s="1"/>
      <c r="D1157" s="1"/>
      <c r="E1157" s="25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2:43" ht="15" customHeight="1" x14ac:dyDescent="0.25">
      <c r="B1158" s="1"/>
      <c r="C1158" s="1"/>
      <c r="D1158" s="1"/>
      <c r="E1158" s="25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2:43" ht="15" customHeight="1" x14ac:dyDescent="0.25">
      <c r="B1159" s="1"/>
      <c r="C1159" s="1"/>
      <c r="D1159" s="1"/>
      <c r="E1159" s="25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2:43" ht="15" customHeight="1" x14ac:dyDescent="0.25">
      <c r="B1160" s="1"/>
      <c r="C1160" s="1"/>
      <c r="D1160" s="1"/>
      <c r="E1160" s="25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2:43" ht="15" customHeight="1" x14ac:dyDescent="0.25">
      <c r="B1161" s="1"/>
      <c r="C1161" s="1"/>
      <c r="D1161" s="1"/>
      <c r="E1161" s="25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2:43" ht="15" customHeight="1" x14ac:dyDescent="0.25">
      <c r="B1162" s="1"/>
      <c r="C1162" s="1"/>
      <c r="D1162" s="1"/>
      <c r="E1162" s="25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2:43" ht="15" customHeight="1" x14ac:dyDescent="0.25">
      <c r="B1163" s="1"/>
      <c r="C1163" s="1"/>
      <c r="D1163" s="1"/>
      <c r="E1163" s="25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2:43" ht="15" customHeight="1" x14ac:dyDescent="0.25">
      <c r="B1164" s="1"/>
      <c r="C1164" s="1"/>
      <c r="D1164" s="1"/>
      <c r="E1164" s="25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2:43" ht="15" customHeight="1" x14ac:dyDescent="0.25">
      <c r="B1165" s="1"/>
      <c r="C1165" s="1"/>
      <c r="D1165" s="1"/>
      <c r="E1165" s="25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2:43" ht="15" customHeight="1" x14ac:dyDescent="0.25">
      <c r="B1166" s="1"/>
      <c r="C1166" s="1"/>
      <c r="D1166" s="1"/>
      <c r="E1166" s="25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2:43" ht="15" customHeight="1" x14ac:dyDescent="0.25">
      <c r="B1167" s="1"/>
      <c r="C1167" s="1"/>
      <c r="D1167" s="1"/>
      <c r="E1167" s="25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2:43" ht="15" customHeight="1" x14ac:dyDescent="0.25">
      <c r="B1168" s="1"/>
      <c r="C1168" s="1"/>
      <c r="D1168" s="1"/>
      <c r="E1168" s="25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2:43" ht="15" customHeight="1" x14ac:dyDescent="0.25">
      <c r="B1169" s="1"/>
      <c r="C1169" s="1"/>
      <c r="D1169" s="1"/>
      <c r="E1169" s="25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2:43" ht="15" customHeight="1" x14ac:dyDescent="0.25">
      <c r="B1170" s="1"/>
      <c r="C1170" s="1"/>
      <c r="D1170" s="1"/>
      <c r="E1170" s="25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2:43" ht="15" customHeight="1" x14ac:dyDescent="0.25">
      <c r="B1171" s="1"/>
      <c r="C1171" s="1"/>
      <c r="D1171" s="1"/>
      <c r="E1171" s="25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2:43" ht="15" customHeight="1" x14ac:dyDescent="0.25">
      <c r="B1172" s="1"/>
      <c r="C1172" s="1"/>
      <c r="D1172" s="1"/>
      <c r="E1172" s="25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2:43" ht="15" customHeight="1" x14ac:dyDescent="0.25">
      <c r="B1173" s="1"/>
      <c r="C1173" s="1"/>
      <c r="D1173" s="1"/>
      <c r="E1173" s="25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2:43" ht="15" customHeight="1" x14ac:dyDescent="0.25">
      <c r="B1174" s="1"/>
      <c r="C1174" s="1"/>
      <c r="D1174" s="1"/>
      <c r="E1174" s="25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2:43" ht="15" customHeight="1" x14ac:dyDescent="0.25">
      <c r="B1175" s="1"/>
      <c r="C1175" s="1"/>
      <c r="D1175" s="1"/>
      <c r="E1175" s="25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</sheetData>
  <protectedRanges>
    <protectedRange sqref="C18:E18 C59:E59 E38 D60:E60 E22 D20:E20 D9 D27:E27 D39:E40 D32:E32 E53:E54 D6:E6 D44:E44 D36:E37 D55:E58 D47:E49 D51:E52 D62:E62 E8:E11 E13:E14 E17 E33 E43" name="Diapazons1"/>
    <protectedRange sqref="D41:E41" name="Diapazons1_2"/>
    <protectedRange sqref="C11 C13 C22 C20 C9 C27 C39:C41 C60 C6 C31:C33 C43:C44 C47:C49 C51:C58 C35:C37 C62" name="Diapazons1_1"/>
    <protectedRange sqref="C24 E24" name="Diapazons1_5"/>
    <protectedRange sqref="C30:E30" name="Diapazons1_7"/>
    <protectedRange sqref="C50:E50" name="Diapazons1_9"/>
    <protectedRange sqref="C7:E7" name="Diapazons1_10"/>
    <protectedRange sqref="C42:E42" name="Diapazons1_11"/>
    <protectedRange sqref="C61:E61" name="Diapazons1_12"/>
    <protectedRange sqref="C19:E19" name="Diapazons1_13"/>
    <protectedRange sqref="C21:E21" name="Diapazons1_14"/>
    <protectedRange sqref="C28 E28" name="Diapazons1_16"/>
    <protectedRange sqref="C26:E26" name="Diapazons1_17"/>
    <protectedRange sqref="C12 E12" name="Diapazons1_18"/>
    <protectedRange sqref="C8:D8" name="Diapazons1_19"/>
    <protectedRange sqref="C23 E23" name="Diapazons1_21"/>
  </protectedRanges>
  <autoFilter ref="B5:AA5"/>
  <mergeCells count="45">
    <mergeCell ref="Y76:Z76"/>
    <mergeCell ref="Y77:Z77"/>
    <mergeCell ref="AC17:AQ17"/>
    <mergeCell ref="G3:I3"/>
    <mergeCell ref="F3:F4"/>
    <mergeCell ref="AC14:AQ14"/>
    <mergeCell ref="AC15:AQ15"/>
    <mergeCell ref="AC16:AQ16"/>
    <mergeCell ref="AC9:AQ9"/>
    <mergeCell ref="AC10:AQ10"/>
    <mergeCell ref="AC11:AQ11"/>
    <mergeCell ref="AC12:AQ12"/>
    <mergeCell ref="AC13:AQ13"/>
    <mergeCell ref="AC6:AQ6"/>
    <mergeCell ref="AC7:AQ7"/>
    <mergeCell ref="AC8:AQ8"/>
    <mergeCell ref="AC3:AQ4"/>
    <mergeCell ref="J77:K77"/>
    <mergeCell ref="M77:N77"/>
    <mergeCell ref="P77:Q77"/>
    <mergeCell ref="A1:AA1"/>
    <mergeCell ref="B2:AA2"/>
    <mergeCell ref="B64:AA64"/>
    <mergeCell ref="C65:AA65"/>
    <mergeCell ref="C66:AA66"/>
    <mergeCell ref="P3:R3"/>
    <mergeCell ref="M76:N76"/>
    <mergeCell ref="P76:Q76"/>
    <mergeCell ref="S76:T76"/>
    <mergeCell ref="D3:D4"/>
    <mergeCell ref="E3:E4"/>
    <mergeCell ref="B76:H76"/>
    <mergeCell ref="S77:T77"/>
    <mergeCell ref="V77:W77"/>
    <mergeCell ref="V76:W76"/>
    <mergeCell ref="Y3:AA3"/>
    <mergeCell ref="J76:K76"/>
    <mergeCell ref="J3:L3"/>
    <mergeCell ref="M3:O3"/>
    <mergeCell ref="V3:X3"/>
    <mergeCell ref="B77:H77"/>
    <mergeCell ref="B3:B4"/>
    <mergeCell ref="C3:C4"/>
    <mergeCell ref="S3:U3"/>
    <mergeCell ref="C71:D72"/>
  </mergeCells>
  <conditionalFormatting sqref="H6:H62 K6:K62 N6:N62 T6:T62 W6:W62 Q6:Q62">
    <cfRule type="expression" dxfId="89" priority="65" stopIfTrue="1">
      <formula>I6=""</formula>
    </cfRule>
  </conditionalFormatting>
  <conditionalFormatting sqref="K6:K62 N6:N62 T6:T62 W6:W62 Q6:Q62">
    <cfRule type="expression" dxfId="88" priority="62" stopIfTrue="1">
      <formula>J6="x"</formula>
    </cfRule>
  </conditionalFormatting>
  <conditionalFormatting sqref="L6:L62 O6:O62 R6:R62 U6:U62 X6:X62 H6:H62">
    <cfRule type="expression" dxfId="87" priority="61" stopIfTrue="1">
      <formula>F6="x"</formula>
    </cfRule>
  </conditionalFormatting>
  <conditionalFormatting sqref="C32">
    <cfRule type="expression" dxfId="86" priority="598" stopIfTrue="1">
      <formula>K60=1</formula>
    </cfRule>
    <cfRule type="expression" dxfId="85" priority="599" stopIfTrue="1">
      <formula>K60=2</formula>
    </cfRule>
    <cfRule type="expression" dxfId="84" priority="600" stopIfTrue="1">
      <formula>K60=3</formula>
    </cfRule>
  </conditionalFormatting>
  <conditionalFormatting sqref="I6:I62">
    <cfRule type="expression" dxfId="83" priority="602" stopIfTrue="1">
      <formula>F6="x"</formula>
    </cfRule>
  </conditionalFormatting>
  <printOptions horizontalCentered="1"/>
  <pageMargins left="0.39370078740157483" right="0.19685039370078741" top="0.3937007874015748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7</vt:i4>
      </vt:variant>
      <vt:variant>
        <vt:lpstr>Diapazoni ar nosaukumiem</vt:lpstr>
      </vt:variant>
      <vt:variant>
        <vt:i4>1</vt:i4>
      </vt:variant>
    </vt:vector>
  </HeadingPairs>
  <TitlesOfParts>
    <vt:vector size="8" baseType="lpstr">
      <vt:lpstr>1.posms</vt:lpstr>
      <vt:lpstr>2.posms</vt:lpstr>
      <vt:lpstr>3.posms</vt:lpstr>
      <vt:lpstr>4.posms</vt:lpstr>
      <vt:lpstr>5.posms</vt:lpstr>
      <vt:lpstr>6.posms</vt:lpstr>
      <vt:lpstr>KOPSAVILKUMS</vt:lpstr>
      <vt:lpstr>KOPSAVILKUMS!Drukas_apgabals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Mario</cp:lastModifiedBy>
  <cp:lastPrinted>2020-11-15T12:27:30Z</cp:lastPrinted>
  <dcterms:created xsi:type="dcterms:W3CDTF">2017-10-14T20:09:00Z</dcterms:created>
  <dcterms:modified xsi:type="dcterms:W3CDTF">2022-01-08T21:08:19Z</dcterms:modified>
</cp:coreProperties>
</file>